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donald.mairi\OneDrive - IS\Code\PAF-Health-Check\Clean Old Excel Data\Original Historic\"/>
    </mc:Choice>
  </mc:AlternateContent>
  <xr:revisionPtr revIDLastSave="5" documentId="13_ncr:1_{CBFEE9F5-E2A3-4F53-8D61-133AACB7BDF2}" xr6:coauthVersionLast="36" xr6:coauthVersionMax="47" xr10:uidLastSave="{EA20A390-45FC-4972-910E-15029C5D555F}"/>
  <bookViews>
    <workbookView xWindow="-110" yWindow="-110" windowWidth="19420" windowHeight="10420" firstSheet="1" activeTab="5" xr2:uid="{00000000-000D-0000-FFFF-FFFF00000000}"/>
  </bookViews>
  <sheets>
    <sheet name="class summary" sheetId="1" r:id="rId1"/>
    <sheet name="Tertiary Rank" sheetId="6" r:id="rId2"/>
    <sheet name="Council Class" sheetId="3" r:id="rId3"/>
    <sheet name="Region Tertiary" sheetId="4" r:id="rId4"/>
    <sheet name="Comparison Over Time" sheetId="5" r:id="rId5"/>
    <sheet name="time-series" sheetId="7" r:id="rId6"/>
  </sheets>
  <definedNames>
    <definedName name="_xlnm._FilterDatabase" localSheetId="0" hidden="1">'class summary'!$H$2:$L$101</definedName>
    <definedName name="_xlnm._FilterDatabase" localSheetId="5" hidden="1">'time-series'!$A$1:$E$1</definedName>
  </definedNames>
  <calcPr calcId="191028"/>
</workbook>
</file>

<file path=xl/calcChain.xml><?xml version="1.0" encoding="utf-8"?>
<calcChain xmlns="http://schemas.openxmlformats.org/spreadsheetml/2006/main">
  <c r="M36" i="6" l="1" a="1"/>
  <c r="M36" i="6" s="1"/>
  <c r="L36" i="6" a="1"/>
  <c r="L36" i="6" s="1"/>
  <c r="K36" i="6" a="1"/>
  <c r="K36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4" i="6" a="1"/>
  <c r="F4" i="6" s="1"/>
  <c r="D36" i="6" a="1"/>
  <c r="D36" i="6" s="1"/>
  <c r="C36" i="6" a="1"/>
  <c r="C36" i="6" s="1"/>
  <c r="B36" i="6" a="1"/>
  <c r="B36" i="6" s="1"/>
  <c r="B5" i="6" a="1"/>
  <c r="B5" i="6" s="1"/>
  <c r="C5" i="6" a="1"/>
  <c r="C5" i="6"/>
  <c r="D5" i="6" a="1"/>
  <c r="D5" i="6" s="1"/>
  <c r="B6" i="6" a="1"/>
  <c r="B6" i="6" s="1"/>
  <c r="C6" i="6" a="1"/>
  <c r="C6" i="6" s="1"/>
  <c r="D6" i="6" a="1"/>
  <c r="D6" i="6"/>
  <c r="B7" i="6" a="1"/>
  <c r="B7" i="6" s="1"/>
  <c r="C7" i="6" a="1"/>
  <c r="C7" i="6"/>
  <c r="D7" i="6" a="1"/>
  <c r="D7" i="6" s="1"/>
  <c r="B8" i="6" a="1"/>
  <c r="B8" i="6"/>
  <c r="C8" i="6" a="1"/>
  <c r="C8" i="6" s="1"/>
  <c r="D8" i="6" a="1"/>
  <c r="D8" i="6" s="1"/>
  <c r="B9" i="6" a="1"/>
  <c r="B9" i="6" s="1"/>
  <c r="C9" i="6" a="1"/>
  <c r="C9" i="6"/>
  <c r="D9" i="6" a="1"/>
  <c r="D9" i="6" s="1"/>
  <c r="B10" i="6" a="1"/>
  <c r="B10" i="6"/>
  <c r="C10" i="6" a="1"/>
  <c r="C10" i="6" s="1"/>
  <c r="D10" i="6" a="1"/>
  <c r="D10" i="6" s="1"/>
  <c r="B11" i="6" a="1"/>
  <c r="B11" i="6" s="1"/>
  <c r="C11" i="6" a="1"/>
  <c r="C11" i="6" s="1"/>
  <c r="D11" i="6" a="1"/>
  <c r="D11" i="6" s="1"/>
  <c r="B12" i="6" a="1"/>
  <c r="B12" i="6"/>
  <c r="C12" i="6" a="1"/>
  <c r="C12" i="6" s="1"/>
  <c r="D12" i="6" a="1"/>
  <c r="D12" i="6"/>
  <c r="B13" i="6" a="1"/>
  <c r="B13" i="6" s="1"/>
  <c r="C13" i="6" a="1"/>
  <c r="C13" i="6" s="1"/>
  <c r="D13" i="6" a="1"/>
  <c r="D13" i="6" s="1"/>
  <c r="B14" i="6" a="1"/>
  <c r="B14" i="6" s="1"/>
  <c r="C14" i="6" a="1"/>
  <c r="C14" i="6" s="1"/>
  <c r="D14" i="6" a="1"/>
  <c r="D14" i="6"/>
  <c r="B15" i="6" a="1"/>
  <c r="B15" i="6" s="1"/>
  <c r="C15" i="6" a="1"/>
  <c r="C15" i="6"/>
  <c r="D15" i="6" a="1"/>
  <c r="D15" i="6" s="1"/>
  <c r="B16" i="6" a="1"/>
  <c r="B16" i="6" s="1"/>
  <c r="C16" i="6" a="1"/>
  <c r="C16" i="6" s="1"/>
  <c r="D16" i="6" a="1"/>
  <c r="D16" i="6" s="1"/>
  <c r="B17" i="6" a="1"/>
  <c r="B17" i="6" s="1"/>
  <c r="C17" i="6" a="1"/>
  <c r="C17" i="6"/>
  <c r="D17" i="6" a="1"/>
  <c r="D17" i="6" s="1"/>
  <c r="B18" i="6" a="1"/>
  <c r="B18" i="6"/>
  <c r="C18" i="6" a="1"/>
  <c r="C18" i="6" s="1"/>
  <c r="D18" i="6" a="1"/>
  <c r="D18" i="6" s="1"/>
  <c r="B19" i="6" a="1"/>
  <c r="B19" i="6" s="1"/>
  <c r="C19" i="6" a="1"/>
  <c r="C19" i="6" s="1"/>
  <c r="D19" i="6" a="1"/>
  <c r="D19" i="6" s="1"/>
  <c r="B20" i="6" a="1"/>
  <c r="B20" i="6"/>
  <c r="C20" i="6" a="1"/>
  <c r="C20" i="6" s="1"/>
  <c r="D20" i="6" a="1"/>
  <c r="D20" i="6"/>
  <c r="B21" i="6" a="1"/>
  <c r="B21" i="6" s="1"/>
  <c r="C21" i="6" a="1"/>
  <c r="C21" i="6" s="1"/>
  <c r="D21" i="6" a="1"/>
  <c r="D21" i="6" s="1"/>
  <c r="B22" i="6" a="1"/>
  <c r="B22" i="6" s="1"/>
  <c r="C22" i="6" a="1"/>
  <c r="C22" i="6" s="1"/>
  <c r="D22" i="6" a="1"/>
  <c r="D22" i="6"/>
  <c r="B23" i="6" a="1"/>
  <c r="B23" i="6" s="1"/>
  <c r="C23" i="6" a="1"/>
  <c r="C23" i="6"/>
  <c r="D23" i="6" a="1"/>
  <c r="D23" i="6" s="1"/>
  <c r="B24" i="6" a="1"/>
  <c r="B24" i="6" s="1"/>
  <c r="C24" i="6" a="1"/>
  <c r="C24" i="6" s="1"/>
  <c r="D24" i="6" a="1"/>
  <c r="D24" i="6" s="1"/>
  <c r="B25" i="6" a="1"/>
  <c r="B25" i="6" s="1"/>
  <c r="C25" i="6" a="1"/>
  <c r="C25" i="6"/>
  <c r="D25" i="6" a="1"/>
  <c r="D25" i="6" s="1"/>
  <c r="B26" i="6" a="1"/>
  <c r="B26" i="6"/>
  <c r="C26" i="6" a="1"/>
  <c r="C26" i="6" s="1"/>
  <c r="D26" i="6" a="1"/>
  <c r="D26" i="6" s="1"/>
  <c r="B27" i="6" a="1"/>
  <c r="B27" i="6" s="1"/>
  <c r="C27" i="6" a="1"/>
  <c r="C27" i="6" s="1"/>
  <c r="D27" i="6" a="1"/>
  <c r="D27" i="6" s="1"/>
  <c r="B28" i="6" a="1"/>
  <c r="B28" i="6"/>
  <c r="C28" i="6" a="1"/>
  <c r="C28" i="6" s="1"/>
  <c r="D28" i="6" a="1"/>
  <c r="D28" i="6"/>
  <c r="B29" i="6" a="1"/>
  <c r="B29" i="6" s="1"/>
  <c r="C29" i="6" a="1"/>
  <c r="C29" i="6" s="1"/>
  <c r="D29" i="6" a="1"/>
  <c r="D29" i="6" s="1"/>
  <c r="B30" i="6" a="1"/>
  <c r="B30" i="6" s="1"/>
  <c r="C30" i="6" a="1"/>
  <c r="C30" i="6" s="1"/>
  <c r="D30" i="6" a="1"/>
  <c r="D30" i="6"/>
  <c r="B31" i="6" a="1"/>
  <c r="B31" i="6" s="1"/>
  <c r="C31" i="6" a="1"/>
  <c r="C31" i="6"/>
  <c r="D31" i="6" a="1"/>
  <c r="D31" i="6" s="1"/>
  <c r="B32" i="6" a="1"/>
  <c r="B32" i="6" s="1"/>
  <c r="C32" i="6" a="1"/>
  <c r="C32" i="6" s="1"/>
  <c r="D32" i="6" a="1"/>
  <c r="D32" i="6" s="1"/>
  <c r="B33" i="6" a="1"/>
  <c r="B33" i="6" s="1"/>
  <c r="C33" i="6" a="1"/>
  <c r="C33" i="6"/>
  <c r="D33" i="6" a="1"/>
  <c r="D33" i="6" s="1"/>
  <c r="B34" i="6" a="1"/>
  <c r="B34" i="6"/>
  <c r="C34" i="6" a="1"/>
  <c r="C34" i="6" s="1"/>
  <c r="D34" i="6" a="1"/>
  <c r="D34" i="6" s="1"/>
  <c r="B35" i="6" a="1"/>
  <c r="B35" i="6" s="1"/>
  <c r="C35" i="6" a="1"/>
  <c r="C35" i="6" s="1"/>
  <c r="D35" i="6" a="1"/>
  <c r="D35" i="6" s="1"/>
  <c r="C4" i="6" a="1"/>
  <c r="C4" i="6" s="1"/>
  <c r="D4" i="6" a="1"/>
  <c r="D4" i="6" s="1"/>
  <c r="H4" i="6" s="1"/>
  <c r="B4" i="6" a="1"/>
  <c r="B4" i="6" s="1"/>
  <c r="K5" i="5"/>
  <c r="K6" i="5"/>
  <c r="K7" i="5"/>
  <c r="K8" i="5"/>
  <c r="K4" i="5"/>
  <c r="G58" i="4"/>
  <c r="G59" i="4"/>
  <c r="G60" i="4"/>
  <c r="G61" i="4"/>
  <c r="G62" i="4"/>
  <c r="G63" i="4"/>
  <c r="D58" i="4" a="1"/>
  <c r="D58" i="4" s="1"/>
  <c r="E58" i="4" a="1"/>
  <c r="E58" i="4"/>
  <c r="F58" i="4" a="1"/>
  <c r="F58" i="4" s="1"/>
  <c r="D59" i="4" a="1"/>
  <c r="D59" i="4"/>
  <c r="E59" i="4" a="1"/>
  <c r="E59" i="4" s="1"/>
  <c r="F59" i="4" a="1"/>
  <c r="F59" i="4"/>
  <c r="D60" i="4" a="1"/>
  <c r="D60" i="4" s="1"/>
  <c r="E60" i="4" a="1"/>
  <c r="E60" i="4"/>
  <c r="F60" i="4" a="1"/>
  <c r="F60" i="4" s="1"/>
  <c r="D61" i="4" a="1"/>
  <c r="D61" i="4"/>
  <c r="E61" i="4" a="1"/>
  <c r="E61" i="4" s="1"/>
  <c r="F61" i="4" a="1"/>
  <c r="F61" i="4"/>
  <c r="D62" i="4" a="1"/>
  <c r="D62" i="4" s="1"/>
  <c r="E62" i="4" a="1"/>
  <c r="E62" i="4"/>
  <c r="F62" i="4" a="1"/>
  <c r="F62" i="4" s="1"/>
  <c r="D63" i="4" a="1"/>
  <c r="D63" i="4"/>
  <c r="E63" i="4" a="1"/>
  <c r="E63" i="4" s="1"/>
  <c r="F63" i="4" a="1"/>
  <c r="F63" i="4" s="1"/>
  <c r="E57" i="4" a="1"/>
  <c r="E57" i="4" s="1"/>
  <c r="F57" i="4" a="1"/>
  <c r="F57" i="4" s="1"/>
  <c r="G57" i="4"/>
  <c r="D57" i="4" a="1"/>
  <c r="D57" i="4" s="1"/>
  <c r="G45" i="4"/>
  <c r="G46" i="4"/>
  <c r="G47" i="4"/>
  <c r="G48" i="4"/>
  <c r="D45" i="4" a="1"/>
  <c r="D45" i="4" s="1"/>
  <c r="E45" i="4" a="1"/>
  <c r="E45" i="4"/>
  <c r="F45" i="4" a="1"/>
  <c r="F45" i="4" s="1"/>
  <c r="D46" i="4" a="1"/>
  <c r="D46" i="4"/>
  <c r="E46" i="4" a="1"/>
  <c r="E46" i="4" s="1"/>
  <c r="F46" i="4" a="1"/>
  <c r="F46" i="4"/>
  <c r="D47" i="4" a="1"/>
  <c r="D47" i="4" s="1"/>
  <c r="E47" i="4" a="1"/>
  <c r="E47" i="4"/>
  <c r="F47" i="4" a="1"/>
  <c r="F47" i="4" s="1"/>
  <c r="D48" i="4" a="1"/>
  <c r="D48" i="4"/>
  <c r="E48" i="4" a="1"/>
  <c r="E48" i="4" s="1"/>
  <c r="F48" i="4" a="1"/>
  <c r="F48" i="4" s="1"/>
  <c r="E44" i="4" a="1"/>
  <c r="E44" i="4" s="1"/>
  <c r="F44" i="4" a="1"/>
  <c r="F44" i="4" s="1"/>
  <c r="G44" i="4"/>
  <c r="D44" i="4" a="1"/>
  <c r="D44" i="4" s="1"/>
  <c r="G31" i="4"/>
  <c r="G32" i="4"/>
  <c r="G33" i="4"/>
  <c r="G34" i="4"/>
  <c r="G35" i="4"/>
  <c r="E31" i="4" a="1"/>
  <c r="E31" i="4" s="1"/>
  <c r="F31" i="4" a="1"/>
  <c r="F31" i="4"/>
  <c r="E32" i="4" a="1"/>
  <c r="E32" i="4" s="1"/>
  <c r="F32" i="4" a="1"/>
  <c r="F32" i="4"/>
  <c r="E33" i="4" a="1"/>
  <c r="E33" i="4" s="1"/>
  <c r="F33" i="4" a="1"/>
  <c r="F33" i="4"/>
  <c r="E34" i="4" a="1"/>
  <c r="E34" i="4" s="1"/>
  <c r="F34" i="4" a="1"/>
  <c r="F34" i="4"/>
  <c r="E35" i="4" a="1"/>
  <c r="E35" i="4" s="1"/>
  <c r="F35" i="4" a="1"/>
  <c r="F35" i="4" s="1"/>
  <c r="F30" i="4" a="1"/>
  <c r="F30" i="4" s="1"/>
  <c r="D31" i="4" a="1"/>
  <c r="D31" i="4" s="1"/>
  <c r="D32" i="4" a="1"/>
  <c r="D32" i="4"/>
  <c r="D33" i="4" a="1"/>
  <c r="D33" i="4" s="1"/>
  <c r="D34" i="4" a="1"/>
  <c r="D34" i="4"/>
  <c r="D35" i="4" a="1"/>
  <c r="D35" i="4" s="1"/>
  <c r="G30" i="4"/>
  <c r="E30" i="4" a="1"/>
  <c r="E30" i="4" s="1"/>
  <c r="D30" i="4" a="1"/>
  <c r="D30" i="4" s="1"/>
  <c r="G18" i="4"/>
  <c r="G19" i="4"/>
  <c r="G20" i="4"/>
  <c r="G21" i="4"/>
  <c r="G22" i="4"/>
  <c r="G23" i="4"/>
  <c r="G17" i="4"/>
  <c r="D18" i="4" a="1"/>
  <c r="D18" i="4" s="1"/>
  <c r="E18" i="4" a="1"/>
  <c r="E18" i="4"/>
  <c r="F18" i="4" a="1"/>
  <c r="F18" i="4" s="1"/>
  <c r="D19" i="4" a="1"/>
  <c r="D19" i="4"/>
  <c r="E19" i="4" a="1"/>
  <c r="E19" i="4" s="1"/>
  <c r="F19" i="4" a="1"/>
  <c r="F19" i="4"/>
  <c r="D20" i="4" a="1"/>
  <c r="D20" i="4" s="1"/>
  <c r="E20" i="4" a="1"/>
  <c r="E20" i="4"/>
  <c r="F20" i="4" a="1"/>
  <c r="F20" i="4" s="1"/>
  <c r="D21" i="4" a="1"/>
  <c r="D21" i="4"/>
  <c r="E21" i="4" a="1"/>
  <c r="E21" i="4" s="1"/>
  <c r="F21" i="4" a="1"/>
  <c r="F21" i="4"/>
  <c r="D22" i="4" a="1"/>
  <c r="D22" i="4" s="1"/>
  <c r="E22" i="4" a="1"/>
  <c r="E22" i="4"/>
  <c r="F22" i="4" a="1"/>
  <c r="F22" i="4" s="1"/>
  <c r="D23" i="4" a="1"/>
  <c r="D23" i="4"/>
  <c r="E23" i="4" a="1"/>
  <c r="E23" i="4" s="1"/>
  <c r="F23" i="4" a="1"/>
  <c r="F23" i="4" s="1"/>
  <c r="E17" i="4" a="1"/>
  <c r="E17" i="4" s="1"/>
  <c r="F17" i="4" a="1"/>
  <c r="F17" i="4" s="1"/>
  <c r="D17" i="4" a="1"/>
  <c r="D17" i="4" s="1"/>
  <c r="G4" i="4"/>
  <c r="G5" i="4"/>
  <c r="G6" i="4"/>
  <c r="G7" i="4"/>
  <c r="G8" i="4"/>
  <c r="G9" i="4"/>
  <c r="G3" i="4"/>
  <c r="D4" i="4" a="1"/>
  <c r="D4" i="4" s="1"/>
  <c r="E4" i="4" a="1"/>
  <c r="E4" i="4"/>
  <c r="F4" i="4" a="1"/>
  <c r="F4" i="4" s="1"/>
  <c r="D5" i="4" a="1"/>
  <c r="D5" i="4"/>
  <c r="E5" i="4" a="1"/>
  <c r="E5" i="4" s="1"/>
  <c r="F5" i="4" a="1"/>
  <c r="F5" i="4"/>
  <c r="D6" i="4" a="1"/>
  <c r="D6" i="4" s="1"/>
  <c r="E6" i="4" a="1"/>
  <c r="E6" i="4"/>
  <c r="F6" i="4" a="1"/>
  <c r="F6" i="4" s="1"/>
  <c r="D7" i="4" a="1"/>
  <c r="D7" i="4"/>
  <c r="E7" i="4" a="1"/>
  <c r="E7" i="4" s="1"/>
  <c r="F7" i="4" a="1"/>
  <c r="F7" i="4"/>
  <c r="D8" i="4" a="1"/>
  <c r="D8" i="4" s="1"/>
  <c r="E8" i="4" a="1"/>
  <c r="E8" i="4"/>
  <c r="F8" i="4" a="1"/>
  <c r="F8" i="4" s="1"/>
  <c r="D9" i="4" a="1"/>
  <c r="D9" i="4"/>
  <c r="E9" i="4" a="1"/>
  <c r="E9" i="4" s="1"/>
  <c r="F9" i="4" a="1"/>
  <c r="F9" i="4" s="1"/>
  <c r="E3" i="4" a="1"/>
  <c r="E3" i="4" s="1"/>
  <c r="F3" i="4" a="1"/>
  <c r="F3" i="4" s="1"/>
  <c r="H3" i="4" s="1"/>
  <c r="D3" i="4" a="1"/>
  <c r="D3" i="4" s="1"/>
  <c r="C5" i="3" a="1"/>
  <c r="C5" i="3" s="1"/>
  <c r="D5" i="3" a="1"/>
  <c r="D5" i="3"/>
  <c r="E5" i="3" a="1"/>
  <c r="E5" i="3" s="1"/>
  <c r="C6" i="3" a="1"/>
  <c r="C6" i="3"/>
  <c r="D6" i="3" a="1"/>
  <c r="D6" i="3" s="1"/>
  <c r="E6" i="3" a="1"/>
  <c r="E6" i="3" s="1"/>
  <c r="C7" i="3" a="1"/>
  <c r="C7" i="3" s="1"/>
  <c r="D7" i="3" a="1"/>
  <c r="D7" i="3"/>
  <c r="E7" i="3" a="1"/>
  <c r="E7" i="3" s="1"/>
  <c r="G36" i="4" l="1"/>
  <c r="J10" i="6" a="1"/>
  <c r="J10" i="6" s="1"/>
  <c r="K10" i="6" a="1"/>
  <c r="K10" i="6" s="1"/>
  <c r="L10" i="6" a="1"/>
  <c r="L10" i="6" s="1"/>
  <c r="M10" i="6" a="1"/>
  <c r="M10" i="6" s="1"/>
  <c r="O10" i="6" a="1"/>
  <c r="O10" i="6" s="1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D36" i="4"/>
  <c r="F36" i="4"/>
  <c r="J5" i="6" l="1" a="1"/>
  <c r="J5" i="6" s="1"/>
  <c r="K5" i="6" a="1"/>
  <c r="K5" i="6" s="1"/>
  <c r="L5" i="6" a="1"/>
  <c r="L5" i="6" s="1"/>
  <c r="M5" i="6" a="1"/>
  <c r="M5" i="6" s="1"/>
  <c r="O5" i="6" a="1"/>
  <c r="O5" i="6" s="1"/>
  <c r="J6" i="6" a="1"/>
  <c r="J6" i="6" s="1"/>
  <c r="K6" i="6" a="1"/>
  <c r="K6" i="6" s="1"/>
  <c r="L6" i="6" a="1"/>
  <c r="L6" i="6" s="1"/>
  <c r="M6" i="6" a="1"/>
  <c r="M6" i="6" s="1"/>
  <c r="O6" i="6" a="1"/>
  <c r="O6" i="6" s="1"/>
  <c r="J7" i="6" a="1"/>
  <c r="J7" i="6" s="1"/>
  <c r="K7" i="6" a="1"/>
  <c r="K7" i="6" s="1"/>
  <c r="L7" i="6" a="1"/>
  <c r="L7" i="6" s="1"/>
  <c r="M7" i="6" a="1"/>
  <c r="M7" i="6" s="1"/>
  <c r="O7" i="6" a="1"/>
  <c r="O7" i="6" s="1"/>
  <c r="J8" i="6" a="1"/>
  <c r="J8" i="6" s="1"/>
  <c r="K8" i="6" a="1"/>
  <c r="K8" i="6" s="1"/>
  <c r="L8" i="6" a="1"/>
  <c r="L8" i="6" s="1"/>
  <c r="M8" i="6" a="1"/>
  <c r="M8" i="6" s="1"/>
  <c r="O8" i="6" a="1"/>
  <c r="O8" i="6" s="1"/>
  <c r="J9" i="6" a="1"/>
  <c r="J9" i="6" s="1"/>
  <c r="K9" i="6" a="1"/>
  <c r="K9" i="6" s="1"/>
  <c r="L9" i="6" a="1"/>
  <c r="L9" i="6" s="1"/>
  <c r="M9" i="6" a="1"/>
  <c r="M9" i="6" s="1"/>
  <c r="O9" i="6" a="1"/>
  <c r="O9" i="6" s="1"/>
  <c r="J11" i="6" a="1"/>
  <c r="J11" i="6" s="1"/>
  <c r="K11" i="6" a="1"/>
  <c r="K11" i="6" s="1"/>
  <c r="L11" i="6" a="1"/>
  <c r="L11" i="6" s="1"/>
  <c r="M11" i="6" a="1"/>
  <c r="M11" i="6" s="1"/>
  <c r="O11" i="6" a="1"/>
  <c r="O11" i="6" s="1"/>
  <c r="J12" i="6" a="1"/>
  <c r="J12" i="6" s="1"/>
  <c r="K12" i="6" a="1"/>
  <c r="K12" i="6" s="1"/>
  <c r="L12" i="6" a="1"/>
  <c r="L12" i="6" s="1"/>
  <c r="M12" i="6" a="1"/>
  <c r="M12" i="6" s="1"/>
  <c r="O12" i="6" a="1"/>
  <c r="O12" i="6" s="1"/>
  <c r="J13" i="6" a="1"/>
  <c r="J13" i="6" s="1"/>
  <c r="K13" i="6" a="1"/>
  <c r="K13" i="6" s="1"/>
  <c r="L13" i="6" a="1"/>
  <c r="L13" i="6" s="1"/>
  <c r="M13" i="6" a="1"/>
  <c r="M13" i="6" s="1"/>
  <c r="O13" i="6" a="1"/>
  <c r="O13" i="6" s="1"/>
  <c r="J14" i="6" a="1"/>
  <c r="J14" i="6" s="1"/>
  <c r="K14" i="6" a="1"/>
  <c r="K14" i="6" s="1"/>
  <c r="L14" i="6" a="1"/>
  <c r="L14" i="6" s="1"/>
  <c r="M14" i="6" a="1"/>
  <c r="M14" i="6" s="1"/>
  <c r="O14" i="6" a="1"/>
  <c r="O14" i="6" s="1"/>
  <c r="J15" i="6" a="1"/>
  <c r="J15" i="6" s="1"/>
  <c r="K15" i="6" a="1"/>
  <c r="K15" i="6" s="1"/>
  <c r="L15" i="6" a="1"/>
  <c r="L15" i="6" s="1"/>
  <c r="M15" i="6" a="1"/>
  <c r="M15" i="6" s="1"/>
  <c r="O15" i="6" a="1"/>
  <c r="O15" i="6" s="1"/>
  <c r="J16" i="6" a="1"/>
  <c r="J16" i="6" s="1"/>
  <c r="K16" i="6" a="1"/>
  <c r="K16" i="6" s="1"/>
  <c r="L16" i="6" a="1"/>
  <c r="L16" i="6" s="1"/>
  <c r="M16" i="6" a="1"/>
  <c r="M16" i="6" s="1"/>
  <c r="O16" i="6" a="1"/>
  <c r="O16" i="6" s="1"/>
  <c r="J17" i="6" a="1"/>
  <c r="J17" i="6" s="1"/>
  <c r="K17" i="6" a="1"/>
  <c r="K17" i="6" s="1"/>
  <c r="L17" i="6" a="1"/>
  <c r="L17" i="6" s="1"/>
  <c r="M17" i="6" a="1"/>
  <c r="M17" i="6" s="1"/>
  <c r="O17" i="6" a="1"/>
  <c r="O17" i="6" s="1"/>
  <c r="J18" i="6" a="1"/>
  <c r="J18" i="6" s="1"/>
  <c r="K18" i="6" a="1"/>
  <c r="K18" i="6" s="1"/>
  <c r="L18" i="6" a="1"/>
  <c r="L18" i="6" s="1"/>
  <c r="M18" i="6" a="1"/>
  <c r="M18" i="6" s="1"/>
  <c r="O18" i="6" a="1"/>
  <c r="O18" i="6" s="1"/>
  <c r="J19" i="6" a="1"/>
  <c r="J19" i="6" s="1"/>
  <c r="K19" i="6" a="1"/>
  <c r="K19" i="6" s="1"/>
  <c r="L19" i="6" a="1"/>
  <c r="L19" i="6" s="1"/>
  <c r="M19" i="6" a="1"/>
  <c r="M19" i="6" s="1"/>
  <c r="O19" i="6" a="1"/>
  <c r="O19" i="6" s="1"/>
  <c r="J20" i="6" a="1"/>
  <c r="J20" i="6" s="1"/>
  <c r="K20" i="6" a="1"/>
  <c r="K20" i="6" s="1"/>
  <c r="L20" i="6" a="1"/>
  <c r="L20" i="6" s="1"/>
  <c r="M20" i="6" a="1"/>
  <c r="M20" i="6" s="1"/>
  <c r="O20" i="6" a="1"/>
  <c r="O20" i="6" s="1"/>
  <c r="J21" i="6" a="1"/>
  <c r="J21" i="6" s="1"/>
  <c r="K21" i="6" a="1"/>
  <c r="K21" i="6" s="1"/>
  <c r="L21" i="6" a="1"/>
  <c r="L21" i="6" s="1"/>
  <c r="M21" i="6" a="1"/>
  <c r="M21" i="6" s="1"/>
  <c r="O21" i="6" a="1"/>
  <c r="O21" i="6" s="1"/>
  <c r="J22" i="6" a="1"/>
  <c r="J22" i="6" s="1"/>
  <c r="K22" i="6" a="1"/>
  <c r="K22" i="6" s="1"/>
  <c r="L22" i="6" a="1"/>
  <c r="L22" i="6" s="1"/>
  <c r="M22" i="6" a="1"/>
  <c r="M22" i="6" s="1"/>
  <c r="O22" i="6" a="1"/>
  <c r="O22" i="6" s="1"/>
  <c r="J23" i="6" a="1"/>
  <c r="J23" i="6" s="1"/>
  <c r="K23" i="6" a="1"/>
  <c r="K23" i="6" s="1"/>
  <c r="L23" i="6" a="1"/>
  <c r="L23" i="6" s="1"/>
  <c r="M23" i="6" a="1"/>
  <c r="M23" i="6" s="1"/>
  <c r="O23" i="6" a="1"/>
  <c r="O23" i="6" s="1"/>
  <c r="J24" i="6" a="1"/>
  <c r="J24" i="6" s="1"/>
  <c r="K24" i="6" a="1"/>
  <c r="K24" i="6" s="1"/>
  <c r="L24" i="6" a="1"/>
  <c r="L24" i="6" s="1"/>
  <c r="M24" i="6" a="1"/>
  <c r="M24" i="6" s="1"/>
  <c r="O24" i="6" a="1"/>
  <c r="O24" i="6" s="1"/>
  <c r="J25" i="6" a="1"/>
  <c r="J25" i="6" s="1"/>
  <c r="K25" i="6" a="1"/>
  <c r="K25" i="6" s="1"/>
  <c r="L25" i="6" a="1"/>
  <c r="L25" i="6" s="1"/>
  <c r="M25" i="6" a="1"/>
  <c r="M25" i="6" s="1"/>
  <c r="O25" i="6" a="1"/>
  <c r="O25" i="6" s="1"/>
  <c r="J26" i="6" a="1"/>
  <c r="J26" i="6" s="1"/>
  <c r="K26" i="6" a="1"/>
  <c r="K26" i="6" s="1"/>
  <c r="L26" i="6" a="1"/>
  <c r="L26" i="6" s="1"/>
  <c r="M26" i="6" a="1"/>
  <c r="M26" i="6" s="1"/>
  <c r="O26" i="6" a="1"/>
  <c r="O26" i="6" s="1"/>
  <c r="J27" i="6" a="1"/>
  <c r="J27" i="6" s="1"/>
  <c r="K27" i="6" a="1"/>
  <c r="K27" i="6" s="1"/>
  <c r="L27" i="6" a="1"/>
  <c r="L27" i="6" s="1"/>
  <c r="M27" i="6" a="1"/>
  <c r="M27" i="6" s="1"/>
  <c r="O27" i="6" a="1"/>
  <c r="O27" i="6" s="1"/>
  <c r="J28" i="6" a="1"/>
  <c r="J28" i="6" s="1"/>
  <c r="K28" i="6" a="1"/>
  <c r="K28" i="6" s="1"/>
  <c r="L28" i="6" a="1"/>
  <c r="L28" i="6" s="1"/>
  <c r="M28" i="6" a="1"/>
  <c r="M28" i="6" s="1"/>
  <c r="O28" i="6" a="1"/>
  <c r="O28" i="6" s="1"/>
  <c r="J29" i="6" a="1"/>
  <c r="J29" i="6" s="1"/>
  <c r="K29" i="6" a="1"/>
  <c r="K29" i="6" s="1"/>
  <c r="L29" i="6" a="1"/>
  <c r="L29" i="6" s="1"/>
  <c r="M29" i="6" a="1"/>
  <c r="M29" i="6" s="1"/>
  <c r="O29" i="6" a="1"/>
  <c r="O29" i="6" s="1"/>
  <c r="J30" i="6" a="1"/>
  <c r="J30" i="6" s="1"/>
  <c r="K30" i="6" a="1"/>
  <c r="K30" i="6" s="1"/>
  <c r="L30" i="6" a="1"/>
  <c r="L30" i="6" s="1"/>
  <c r="M30" i="6" a="1"/>
  <c r="M30" i="6" s="1"/>
  <c r="O30" i="6" a="1"/>
  <c r="O30" i="6" s="1"/>
  <c r="J31" i="6" a="1"/>
  <c r="J31" i="6" s="1"/>
  <c r="K31" i="6" a="1"/>
  <c r="K31" i="6" s="1"/>
  <c r="L31" i="6" a="1"/>
  <c r="L31" i="6" s="1"/>
  <c r="M31" i="6" a="1"/>
  <c r="M31" i="6" s="1"/>
  <c r="O31" i="6" a="1"/>
  <c r="O31" i="6" s="1"/>
  <c r="J32" i="6" a="1"/>
  <c r="J32" i="6" s="1"/>
  <c r="K32" i="6" a="1"/>
  <c r="K32" i="6" s="1"/>
  <c r="L32" i="6" a="1"/>
  <c r="L32" i="6" s="1"/>
  <c r="M32" i="6" a="1"/>
  <c r="M32" i="6" s="1"/>
  <c r="O32" i="6" a="1"/>
  <c r="O32" i="6" s="1"/>
  <c r="J33" i="6" a="1"/>
  <c r="J33" i="6" s="1"/>
  <c r="K33" i="6" a="1"/>
  <c r="K33" i="6" s="1"/>
  <c r="L33" i="6" a="1"/>
  <c r="L33" i="6" s="1"/>
  <c r="M33" i="6" a="1"/>
  <c r="M33" i="6" s="1"/>
  <c r="O33" i="6" a="1"/>
  <c r="O33" i="6" s="1"/>
  <c r="J34" i="6" a="1"/>
  <c r="J34" i="6" s="1"/>
  <c r="K34" i="6" a="1"/>
  <c r="K34" i="6" s="1"/>
  <c r="L34" i="6" a="1"/>
  <c r="L34" i="6" s="1"/>
  <c r="M34" i="6" a="1"/>
  <c r="M34" i="6" s="1"/>
  <c r="O34" i="6" a="1"/>
  <c r="O34" i="6" s="1"/>
  <c r="J35" i="6" a="1"/>
  <c r="J35" i="6" s="1"/>
  <c r="K35" i="6" a="1"/>
  <c r="K35" i="6" s="1"/>
  <c r="L35" i="6" a="1"/>
  <c r="L35" i="6" s="1"/>
  <c r="M35" i="6" a="1"/>
  <c r="M35" i="6" s="1"/>
  <c r="O35" i="6" a="1"/>
  <c r="O35" i="6" s="1"/>
  <c r="K4" i="6" a="1"/>
  <c r="K4" i="6" s="1"/>
  <c r="L4" i="6" a="1"/>
  <c r="L4" i="6" s="1"/>
  <c r="M4" i="6" a="1"/>
  <c r="M4" i="6" s="1"/>
  <c r="O4" i="6" a="1"/>
  <c r="O4" i="6" s="1"/>
  <c r="J4" i="6" a="1"/>
  <c r="J4" i="6" s="1"/>
  <c r="J5" i="5"/>
  <c r="J6" i="5"/>
  <c r="J7" i="5"/>
  <c r="J8" i="5"/>
  <c r="J4" i="5"/>
  <c r="H4" i="4" l="1"/>
  <c r="H8" i="4"/>
  <c r="H7" i="4"/>
  <c r="H6" i="4"/>
  <c r="H5" i="4"/>
  <c r="H9" i="4"/>
  <c r="I5" i="5"/>
  <c r="I6" i="5"/>
  <c r="I7" i="5"/>
  <c r="I8" i="5"/>
  <c r="I4" i="5"/>
  <c r="H4" i="5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L3" i="4" l="1"/>
  <c r="H5" i="5"/>
  <c r="H6" i="5"/>
  <c r="H7" i="5"/>
  <c r="H8" i="5"/>
  <c r="G5" i="5" l="1"/>
  <c r="G6" i="5"/>
  <c r="G7" i="5"/>
  <c r="G8" i="5"/>
  <c r="G4" i="5"/>
  <c r="D16" i="5" a="1"/>
  <c r="D16" i="5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3" i="1"/>
  <c r="H18" i="5" l="1"/>
  <c r="K20" i="5"/>
  <c r="K24" i="5"/>
  <c r="A24" i="5" a="1"/>
  <c r="A24" i="5" s="1"/>
  <c r="A19" i="5" a="1"/>
  <c r="A19" i="5" s="1"/>
  <c r="A22" i="5" a="1"/>
  <c r="A22" i="5" s="1"/>
  <c r="A25" i="5" a="1"/>
  <c r="A25" i="5" s="1"/>
  <c r="J18" i="5"/>
  <c r="K22" i="5"/>
  <c r="K19" i="5"/>
  <c r="A21" i="5" a="1"/>
  <c r="A21" i="5" s="1"/>
  <c r="A23" i="5" a="1"/>
  <c r="A23" i="5" s="1"/>
  <c r="G18" i="5"/>
  <c r="K18" i="5"/>
  <c r="K23" i="5"/>
  <c r="G19" i="5"/>
  <c r="A20" i="5" a="1"/>
  <c r="A20" i="5" s="1"/>
  <c r="I18" i="5"/>
  <c r="K21" i="5"/>
  <c r="K25" i="5"/>
  <c r="J25" i="5"/>
  <c r="J21" i="5"/>
  <c r="J19" i="5"/>
  <c r="J24" i="5"/>
  <c r="J20" i="5"/>
  <c r="J23" i="5"/>
  <c r="J22" i="5"/>
  <c r="E16" i="5"/>
  <c r="I24" i="5"/>
  <c r="I19" i="5"/>
  <c r="I21" i="5"/>
  <c r="I23" i="5"/>
  <c r="I22" i="5"/>
  <c r="I25" i="5"/>
  <c r="I20" i="5"/>
  <c r="G21" i="5"/>
  <c r="H24" i="5"/>
  <c r="H20" i="5"/>
  <c r="G24" i="5"/>
  <c r="G20" i="5"/>
  <c r="H23" i="5"/>
  <c r="H19" i="5"/>
  <c r="G23" i="5"/>
  <c r="H22" i="5"/>
  <c r="G22" i="5"/>
  <c r="H25" i="5"/>
  <c r="H21" i="5"/>
  <c r="G25" i="5"/>
  <c r="L75" i="1"/>
  <c r="D21" i="5" l="1" a="1"/>
  <c r="D21" i="5" s="1"/>
  <c r="E21" i="5" a="1"/>
  <c r="E21" i="5" s="1"/>
  <c r="B21" i="5" a="1"/>
  <c r="B21" i="5" s="1"/>
  <c r="F21" i="5" a="1"/>
  <c r="F21" i="5" s="1"/>
  <c r="E25" i="5" a="1"/>
  <c r="E25" i="5" s="1"/>
  <c r="B25" i="5" a="1"/>
  <c r="B25" i="5" s="1"/>
  <c r="D25" i="5" a="1"/>
  <c r="D25" i="5" s="1"/>
  <c r="F25" i="5" a="1"/>
  <c r="F25" i="5" s="1"/>
  <c r="F23" i="5" a="1"/>
  <c r="F23" i="5" s="1"/>
  <c r="E23" i="5" a="1"/>
  <c r="E23" i="5" s="1"/>
  <c r="B23" i="5" a="1"/>
  <c r="B23" i="5" s="1"/>
  <c r="D23" i="5" a="1"/>
  <c r="D23" i="5" s="1"/>
  <c r="B22" i="5" a="1"/>
  <c r="B22" i="5" s="1"/>
  <c r="D22" i="5" a="1"/>
  <c r="D22" i="5" s="1"/>
  <c r="F22" i="5" a="1"/>
  <c r="F22" i="5" s="1"/>
  <c r="E22" i="5" a="1"/>
  <c r="E22" i="5" s="1"/>
  <c r="E24" i="5" a="1"/>
  <c r="E24" i="5" s="1"/>
  <c r="B24" i="5" a="1"/>
  <c r="B24" i="5" s="1"/>
  <c r="D24" i="5" a="1"/>
  <c r="D24" i="5" s="1"/>
  <c r="F24" i="5" a="1"/>
  <c r="F24" i="5" s="1"/>
  <c r="F20" i="5" a="1"/>
  <c r="F20" i="5" s="1"/>
  <c r="E20" i="5" a="1"/>
  <c r="E20" i="5" s="1"/>
  <c r="B20" i="5" a="1"/>
  <c r="B20" i="5" s="1"/>
  <c r="D20" i="5" a="1"/>
  <c r="D20" i="5" s="1"/>
  <c r="E19" i="5" a="1"/>
  <c r="E19" i="5" s="1"/>
  <c r="D19" i="5" a="1"/>
  <c r="D19" i="5" s="1"/>
  <c r="B19" i="5" a="1"/>
  <c r="B19" i="5" s="1"/>
  <c r="F19" i="5" a="1"/>
  <c r="F19" i="5" s="1"/>
  <c r="D49" i="4"/>
  <c r="D64" i="4"/>
  <c r="G64" i="4"/>
  <c r="G49" i="4"/>
  <c r="D24" i="4"/>
  <c r="G24" i="4"/>
  <c r="D10" i="4"/>
  <c r="G10" i="4"/>
  <c r="A3" i="3"/>
  <c r="A4" i="3"/>
  <c r="A2" i="3"/>
  <c r="C2" i="3" l="1" a="1"/>
  <c r="C2" i="3" s="1"/>
  <c r="D2" i="3" a="1"/>
  <c r="D2" i="3" s="1"/>
  <c r="E2" i="3" a="1"/>
  <c r="E2" i="3" s="1"/>
  <c r="C4" i="3" a="1"/>
  <c r="C4" i="3" s="1"/>
  <c r="D4" i="3" a="1"/>
  <c r="D4" i="3" s="1"/>
  <c r="E4" i="3" a="1"/>
  <c r="E4" i="3" s="1"/>
  <c r="E3" i="3" a="1"/>
  <c r="E3" i="3" s="1"/>
  <c r="C3" i="3" a="1"/>
  <c r="C3" i="3" s="1"/>
  <c r="D3" i="3" a="1"/>
  <c r="D3" i="3" s="1"/>
  <c r="A11" i="3"/>
  <c r="F49" i="4"/>
  <c r="M47" i="4" s="1"/>
  <c r="M32" i="4"/>
  <c r="F64" i="4"/>
  <c r="M61" i="4" s="1"/>
  <c r="F10" i="4"/>
  <c r="M9" i="4" s="1"/>
  <c r="F24" i="4"/>
  <c r="L4" i="1"/>
  <c r="L5" i="1"/>
  <c r="C19" i="5" s="1" a="1"/>
  <c r="C19" i="5" s="1"/>
  <c r="L6" i="1"/>
  <c r="L7" i="1"/>
  <c r="L8" i="1"/>
  <c r="C23" i="5" s="1" a="1"/>
  <c r="C23" i="5" s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C21" i="5" s="1" a="1"/>
  <c r="C21" i="5" s="1"/>
  <c r="L42" i="1"/>
  <c r="L43" i="1"/>
  <c r="L44" i="1"/>
  <c r="L45" i="1"/>
  <c r="L46" i="1"/>
  <c r="L47" i="1"/>
  <c r="L48" i="1"/>
  <c r="L49" i="1"/>
  <c r="L50" i="1"/>
  <c r="L51" i="1"/>
  <c r="L52" i="1"/>
  <c r="L53" i="1"/>
  <c r="C25" i="5" s="1" a="1"/>
  <c r="C25" i="5" s="1"/>
  <c r="L54" i="1"/>
  <c r="L55" i="1"/>
  <c r="L56" i="1"/>
  <c r="L57" i="1"/>
  <c r="L58" i="1"/>
  <c r="L59" i="1"/>
  <c r="L60" i="1"/>
  <c r="L61" i="1"/>
  <c r="L62" i="1"/>
  <c r="C20" i="5" s="1" a="1"/>
  <c r="C20" i="5" s="1"/>
  <c r="L63" i="1"/>
  <c r="L64" i="1"/>
  <c r="L65" i="1"/>
  <c r="L66" i="1"/>
  <c r="L67" i="1"/>
  <c r="L68" i="1"/>
  <c r="L69" i="1"/>
  <c r="L70" i="1"/>
  <c r="L71" i="1"/>
  <c r="C22" i="5" s="1" a="1"/>
  <c r="C22" i="5" s="1"/>
  <c r="L72" i="1"/>
  <c r="L73" i="1"/>
  <c r="L74" i="1"/>
  <c r="L76" i="1"/>
  <c r="L77" i="1"/>
  <c r="L78" i="1"/>
  <c r="L79" i="1"/>
  <c r="L80" i="1"/>
  <c r="L81" i="1"/>
  <c r="L82" i="1"/>
  <c r="C24" i="5" s="1" a="1"/>
  <c r="C24" i="5" s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B12" i="3" s="1"/>
  <c r="L100" i="1"/>
  <c r="L3" i="1"/>
  <c r="M46" i="4" l="1"/>
  <c r="M44" i="4"/>
  <c r="AA6" i="4" s="1"/>
  <c r="M45" i="4"/>
  <c r="M62" i="4"/>
  <c r="M34" i="4"/>
  <c r="M30" i="4"/>
  <c r="AA5" i="4" s="1"/>
  <c r="M35" i="4"/>
  <c r="M48" i="4"/>
  <c r="M33" i="4"/>
  <c r="M31" i="4"/>
  <c r="M63" i="4"/>
  <c r="C12" i="3"/>
  <c r="M5" i="4"/>
  <c r="C11" i="3"/>
  <c r="M59" i="4"/>
  <c r="B11" i="3"/>
  <c r="M60" i="4"/>
  <c r="M58" i="4"/>
  <c r="M57" i="4"/>
  <c r="AA7" i="4" s="1"/>
  <c r="D12" i="3"/>
  <c r="M7" i="4"/>
  <c r="D11" i="3"/>
  <c r="M8" i="4"/>
  <c r="M6" i="4"/>
  <c r="M3" i="4"/>
  <c r="AA3" i="4" s="1"/>
  <c r="M4" i="4"/>
  <c r="M22" i="4"/>
  <c r="M17" i="4"/>
  <c r="AA4" i="4" s="1"/>
  <c r="M20" i="4"/>
  <c r="M19" i="4"/>
  <c r="M21" i="4"/>
  <c r="M23" i="4"/>
  <c r="M18" i="4"/>
  <c r="E12" i="3" l="1"/>
  <c r="E11" i="3"/>
  <c r="H18" i="4"/>
  <c r="H61" i="4"/>
  <c r="H45" i="4"/>
  <c r="H20" i="4"/>
  <c r="H32" i="4"/>
  <c r="H63" i="4"/>
  <c r="H60" i="4"/>
  <c r="H48" i="4"/>
  <c r="H35" i="4"/>
  <c r="H21" i="4"/>
  <c r="H23" i="4"/>
  <c r="H19" i="4"/>
  <c r="H22" i="4"/>
  <c r="H57" i="4"/>
  <c r="H59" i="4"/>
  <c r="H33" i="4"/>
  <c r="H34" i="4"/>
  <c r="H58" i="4"/>
  <c r="H62" i="4"/>
  <c r="H30" i="4"/>
  <c r="H31" i="4"/>
  <c r="H17" i="4"/>
  <c r="H44" i="4"/>
  <c r="H46" i="4"/>
  <c r="H47" i="4"/>
  <c r="AB3" i="4"/>
  <c r="AG4" i="4"/>
  <c r="AG3" i="4"/>
  <c r="AG6" i="4"/>
  <c r="AG7" i="4"/>
  <c r="AG5" i="4"/>
  <c r="AB4" i="4"/>
  <c r="AB5" i="4"/>
  <c r="AB6" i="4"/>
  <c r="AB7" i="4"/>
  <c r="K33" i="4" l="1"/>
  <c r="AF6" i="4"/>
  <c r="K30" i="4"/>
  <c r="AF4" i="4"/>
  <c r="AE4" i="4"/>
  <c r="A5" i="5" s="1"/>
  <c r="L30" i="4"/>
  <c r="L35" i="4"/>
  <c r="AF5" i="4"/>
  <c r="L31" i="4"/>
  <c r="L33" i="4"/>
  <c r="AE7" i="4"/>
  <c r="A8" i="5" s="1"/>
  <c r="AE6" i="4"/>
  <c r="A7" i="5" s="1"/>
  <c r="L59" i="4"/>
  <c r="L63" i="4"/>
  <c r="K60" i="4"/>
  <c r="K57" i="4"/>
  <c r="L60" i="4"/>
  <c r="L57" i="4"/>
  <c r="K61" i="4"/>
  <c r="L61" i="4"/>
  <c r="K58" i="4"/>
  <c r="K62" i="4"/>
  <c r="L58" i="4"/>
  <c r="L62" i="4"/>
  <c r="K59" i="4"/>
  <c r="K63" i="4"/>
  <c r="AE3" i="4"/>
  <c r="A4" i="5" s="1"/>
  <c r="AF3" i="4"/>
  <c r="L32" i="4"/>
  <c r="K31" i="4"/>
  <c r="AF7" i="4"/>
  <c r="K45" i="4"/>
  <c r="L45" i="4"/>
  <c r="L48" i="4"/>
  <c r="K44" i="4"/>
  <c r="L44" i="4"/>
  <c r="K46" i="4"/>
  <c r="K47" i="4"/>
  <c r="L47" i="4"/>
  <c r="K48" i="4"/>
  <c r="L46" i="4"/>
  <c r="K32" i="4"/>
  <c r="L34" i="4"/>
  <c r="K35" i="4"/>
  <c r="AE5" i="4"/>
  <c r="A6" i="5" s="1"/>
  <c r="K8" i="4"/>
  <c r="K9" i="4"/>
  <c r="K3" i="4"/>
  <c r="L4" i="4"/>
  <c r="L5" i="4"/>
  <c r="L6" i="4"/>
  <c r="L7" i="4"/>
  <c r="L8" i="4"/>
  <c r="L9" i="4"/>
  <c r="K4" i="4"/>
  <c r="K5" i="4"/>
  <c r="K6" i="4"/>
  <c r="K7" i="4"/>
  <c r="L17" i="4"/>
  <c r="K21" i="4"/>
  <c r="K22" i="4"/>
  <c r="K19" i="4"/>
  <c r="K20" i="4"/>
  <c r="L18" i="4"/>
  <c r="L19" i="4"/>
  <c r="K23" i="4"/>
  <c r="K17" i="4"/>
  <c r="L22" i="4"/>
  <c r="L23" i="4"/>
  <c r="L20" i="4"/>
  <c r="L21" i="4"/>
  <c r="K18" i="4"/>
  <c r="K34" i="4"/>
  <c r="F6" i="5" l="1"/>
  <c r="E6" i="5"/>
  <c r="E4" i="5"/>
  <c r="F4" i="5"/>
  <c r="F7" i="5"/>
  <c r="E7" i="5"/>
  <c r="F8" i="5"/>
  <c r="E8" i="5"/>
  <c r="F5" i="5"/>
  <c r="E5" i="5"/>
  <c r="D6" i="5"/>
  <c r="D4" i="5"/>
  <c r="D7" i="5"/>
  <c r="D8" i="5"/>
  <c r="C5" i="5"/>
  <c r="D5" i="5"/>
  <c r="B5" i="5"/>
  <c r="C6" i="5"/>
  <c r="B6" i="5"/>
  <c r="C8" i="5"/>
  <c r="B8" i="5"/>
  <c r="C7" i="5"/>
  <c r="B7" i="5"/>
  <c r="B4" i="5"/>
  <c r="C4" i="5"/>
</calcChain>
</file>

<file path=xl/sharedStrings.xml><?xml version="1.0" encoding="utf-8"?>
<sst xmlns="http://schemas.openxmlformats.org/spreadsheetml/2006/main" count="2534" uniqueCount="78">
  <si>
    <t>June Data 2020</t>
  </si>
  <si>
    <t>October Data 2020</t>
  </si>
  <si>
    <t>May Data 2021</t>
  </si>
  <si>
    <t>December Data 2021</t>
  </si>
  <si>
    <t>January Data 2022</t>
  </si>
  <si>
    <t>LocalAuthority</t>
  </si>
  <si>
    <t>class</t>
  </si>
  <si>
    <t>n</t>
  </si>
  <si>
    <t>perc</t>
  </si>
  <si>
    <t>percent format</t>
  </si>
  <si>
    <t>Region</t>
  </si>
  <si>
    <t>formatted percentage</t>
  </si>
  <si>
    <t>Aberdeen City</t>
  </si>
  <si>
    <t>Primary</t>
  </si>
  <si>
    <t>North</t>
  </si>
  <si>
    <t>Secondary</t>
  </si>
  <si>
    <t>Tertiary</t>
  </si>
  <si>
    <t>Aberdeenshire</t>
  </si>
  <si>
    <t>primary</t>
  </si>
  <si>
    <t>secondary</t>
  </si>
  <si>
    <t>tertiary</t>
  </si>
  <si>
    <t>Angus</t>
  </si>
  <si>
    <t>Tayforth</t>
  </si>
  <si>
    <t>Argyll and Bute</t>
  </si>
  <si>
    <t>West</t>
  </si>
  <si>
    <t>City of Edinburgh</t>
  </si>
  <si>
    <t>South East</t>
  </si>
  <si>
    <t>Clackmannanshire</t>
  </si>
  <si>
    <t>Dumfries and Galloway</t>
  </si>
  <si>
    <t>South West</t>
  </si>
  <si>
    <t>Dundee City</t>
  </si>
  <si>
    <t>East Ayrshire</t>
  </si>
  <si>
    <t>East Dunbartonshire</t>
  </si>
  <si>
    <t>East Lothian</t>
  </si>
  <si>
    <t>East Renfrewshire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</si>
  <si>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</si>
  <si>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</si>
  <si>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</si>
  <si>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</si>
  <si>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</si>
  <si>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</si>
  <si>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</si>
  <si>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</si>
  <si>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</si>
  <si>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</si>
  <si>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</si>
  <si>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and Kinross</t>
  </si>
  <si>
    <t>Renfrewshire</t>
  </si>
  <si>
    <t>Scottish Borders</t>
  </si>
  <si>
    <t>Shetland</t>
  </si>
  <si>
    <t>South Ayrshire</t>
  </si>
  <si>
    <t>South Lanarkshire</t>
  </si>
  <si>
    <t>Stirling</t>
  </si>
  <si>
    <t>West Dunbartonshire</t>
  </si>
  <si>
    <t>West Lothian</t>
  </si>
  <si>
    <t>Scotland</t>
  </si>
  <si>
    <t>council</t>
  </si>
  <si>
    <t>date</t>
  </si>
  <si>
    <t>January 2022 Data</t>
  </si>
  <si>
    <t>Ranked format</t>
  </si>
  <si>
    <t>Rank</t>
  </si>
  <si>
    <t>Selected a Council Below</t>
  </si>
  <si>
    <t>% Primary</t>
  </si>
  <si>
    <t>% Secondary</t>
  </si>
  <si>
    <t>% Tertiary</t>
  </si>
  <si>
    <t>Total properties uploaded</t>
  </si>
  <si>
    <t>Rank Order</t>
  </si>
  <si>
    <t>Council</t>
  </si>
  <si>
    <t>% Tertiary for each Region</t>
  </si>
  <si>
    <t>All Regions</t>
  </si>
  <si>
    <t>Scotland Jun-20</t>
  </si>
  <si>
    <t>Scotland Oct-20</t>
  </si>
  <si>
    <t>Scotland May-21</t>
  </si>
  <si>
    <t>Scotland Sep-21</t>
  </si>
  <si>
    <t>Scotland Jan-21</t>
  </si>
  <si>
    <t>Specific Region</t>
  </si>
  <si>
    <t xml:space="preserve">Select a Council: </t>
  </si>
  <si>
    <t>Region: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</si>
</sst>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16" fillId="0" borderId="10" xfId="0" applyFont="1" applyBorder="1"/>
    <xf numFmtId="0" fontId="16" fillId="33" borderId="0" xfId="0" applyFont="1" applyFill="1"/>
    <xf numFmtId="1" fontId="0" fillId="0" borderId="0" xfId="1" applyNumberFormat="1" applyFont="1"/>
    <xf numFmtId="0" fontId="0" fillId="0" borderId="0" xfId="1" applyNumberFormat="1" applyFont="1"/>
    <xf numFmtId="0" fontId="0" fillId="0" borderId="0" xfId="0" applyAlignment="1">
      <alignment wrapText="1"/>
    </xf>
    <xf numFmtId="0" fontId="0" fillId="0" borderId="11" xfId="0" applyBorder="1"/>
    <xf numFmtId="0" fontId="18" fillId="0" borderId="11" xfId="0" applyFont="1" applyBorder="1"/>
    <xf numFmtId="0" fontId="18" fillId="0" borderId="0" xfId="0" applyFont="1"/>
    <xf numFmtId="2" fontId="0" fillId="0" borderId="0" xfId="0" applyNumberFormat="1"/>
    <xf numFmtId="0" fontId="0" fillId="0" borderId="12" xfId="0" applyBorder="1"/>
    <xf numFmtId="164" fontId="0" fillId="0" borderId="0" xfId="0" applyNumberFormat="1"/>
    <xf numFmtId="17" fontId="0" fillId="0" borderId="12" xfId="0" applyNumberFormat="1" applyBorder="1"/>
    <xf numFmtId="17" fontId="0" fillId="0" borderId="0" xfId="0" applyNumberFormat="1"/>
    <xf numFmtId="17" fontId="18" fillId="0" borderId="0" xfId="0" applyNumberFormat="1" applyFont="1"/>
    <xf numFmtId="165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97C3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rgbClr val="002060"/>
                </a:solidFill>
              </a:rPr>
              <a:t>% of Properties by Class Type Jan-22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'Council Class'!$B$10</c:f>
              <c:strCache>
                <c:ptCount val="1"/>
                <c:pt idx="0">
                  <c:v>% Primary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'Council Class'!$A$11:$A$12</c:f>
              <c:strCache>
                <c:ptCount val="2"/>
                <c:pt idx="0">
                  <c:v>Eilean Siar</c:v>
                </c:pt>
                <c:pt idx="1">
                  <c:v>Scotland</c:v>
                </c:pt>
              </c:strCache>
            </c:strRef>
          </c:cat>
          <c:val>
            <c:numRef>
              <c:f>'Council Class'!$B$11:$B$12</c:f>
              <c:numCache>
                <c:formatCode>0%</c:formatCode>
                <c:ptCount val="2"/>
                <c:pt idx="0" formatCode="0.0%">
                  <c:v>0.10439435853249286</c:v>
                </c:pt>
                <c:pt idx="1">
                  <c:v>5.3672227330701539E-2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0-447F-B2EF-0A4A83E7F888}"/>
            </c:ext>
          </c:extLst>
        </c:ser>
        <c:ser>
          <c:idx val="1"/>
          <c:order val="1"/>
          <c:tx>
            <c:strRef>
              <c:f>'Council Class'!$C$10</c:f>
              <c:strCache>
                <c:ptCount val="1"/>
                <c:pt idx="0">
                  <c:v>% Secondary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'Council Class'!$A$11:$A$12</c:f>
              <c:strCache>
                <c:ptCount val="2"/>
                <c:pt idx="0">
                  <c:v>Eilean Siar</c:v>
                </c:pt>
                <c:pt idx="1">
                  <c:v>Scotland</c:v>
                </c:pt>
              </c:strCache>
            </c:strRef>
          </c:cat>
          <c:val>
            <c:numRef>
              <c:f>'Council Class'!$C$11:$C$12</c:f>
              <c:numCache>
                <c:formatCode>0%</c:formatCode>
                <c:ptCount val="2"/>
                <c:pt idx="0" formatCode="0.0%">
                  <c:v>0.12806675434220671</c:v>
                </c:pt>
                <c:pt idx="1">
                  <c:v>0.21889969739011866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0-447F-B2EF-0A4A83E7F888}"/>
            </c:ext>
          </c:extLst>
        </c:ser>
        <c:ser>
          <c:idx val="2"/>
          <c:order val="2"/>
          <c:tx>
            <c:strRef>
              <c:f>'Council Class'!$D$10</c:f>
              <c:strCache>
                <c:ptCount val="1"/>
                <c:pt idx="0">
                  <c:v>% Tertiary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'Council Class'!$A$11:$A$12</c:f>
              <c:strCache>
                <c:ptCount val="2"/>
                <c:pt idx="0">
                  <c:v>Eilean Siar</c:v>
                </c:pt>
                <c:pt idx="1">
                  <c:v>Scotland</c:v>
                </c:pt>
              </c:strCache>
            </c:strRef>
          </c:cat>
          <c:val>
            <c:numRef>
              <c:f>'Council Class'!$D$11:$D$12</c:f>
              <c:numCache>
                <c:formatCode>0%</c:formatCode>
                <c:ptCount val="2"/>
                <c:pt idx="0" formatCode="0.0%">
                  <c:v>0.7675388871253005</c:v>
                </c:pt>
                <c:pt idx="1">
                  <c:v>0.72742807527917974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80-447F-B2EF-0A4A83E7F8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09800904"/>
        <c:axId val="609801232"/>
      </c:barChart>
      <c:catAx>
        <c:axId val="609800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01232"/>
        <c:crosses val="autoZero"/>
        <c:auto val="1"/>
        <c:lblAlgn val="ctr"/>
        <c:lblOffset val="100"/>
        <c:noMultiLvlLbl val="0"/>
      </c:catAx>
      <c:valAx>
        <c:axId val="609801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of properties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0090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% of properties uploaded as tertiary in </a:t>
            </a:r>
            <a:r>
              <a:rPr lang="en-GB" sz="1200"/>
              <a:t>North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Tertiary'!$L$2</c:f>
              <c:strCache>
                <c:ptCount val="1"/>
                <c:pt idx="0">
                  <c:v>% Tertiary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6E8-4195-B34F-9C6C3C05CB1D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E8-4195-B34F-9C6C3C05CB1D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6E8-4195-B34F-9C6C3C05CB1D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E8-4195-B34F-9C6C3C05CB1D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6E8-4195-B34F-9C6C3C05CB1D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E8-4195-B34F-9C6C3C05CB1D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C6E8-4195-B34F-9C6C3C05CB1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6E8-4195-B34F-9C6C3C05CB1D}"/>
                </c:ext>
              </c:extLst>
            </c:dLbl>
            <c:dLbl>
              <c:idx val="1"/>
              <c:layout>
                <c:manualLayout>
                  <c:x val="4.4742721424946051E-3"/>
                  <c:y val="6.81854338759800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6E8-4195-B34F-9C6C3C05CB1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6E8-4195-B34F-9C6C3C05CB1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6E8-4195-B34F-9C6C3C05CB1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6E8-4195-B34F-9C6C3C05CB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Tertiary'!$K$3:$K$9</c:f>
              <c:strCache>
                <c:ptCount val="7"/>
                <c:pt idx="0">
                  <c:v>Highland</c:v>
                </c:pt>
                <c:pt idx="1">
                  <c:v>Shetland</c:v>
                </c:pt>
                <c:pt idx="2">
                  <c:v>Aberdeenshire</c:v>
                </c:pt>
                <c:pt idx="3">
                  <c:v>Orkney</c:v>
                </c:pt>
                <c:pt idx="4">
                  <c:v>Eilean Siar</c:v>
                </c:pt>
                <c:pt idx="5">
                  <c:v>Moray</c:v>
                </c:pt>
                <c:pt idx="6">
                  <c:v>Aberdeen City</c:v>
                </c:pt>
              </c:strCache>
            </c:strRef>
          </c:cat>
          <c:val>
            <c:numRef>
              <c:f>'Region Tertiary'!$L$3:$L$9</c:f>
              <c:numCache>
                <c:formatCode>0%</c:formatCode>
                <c:ptCount val="7"/>
                <c:pt idx="0">
                  <c:v>0.66653069900781914</c:v>
                </c:pt>
                <c:pt idx="1">
                  <c:v>0.66855592402773589</c:v>
                </c:pt>
                <c:pt idx="2">
                  <c:v>0.76611579858643541</c:v>
                </c:pt>
                <c:pt idx="3">
                  <c:v>0.76698136341343792</c:v>
                </c:pt>
                <c:pt idx="4">
                  <c:v>0.7675388871253005</c:v>
                </c:pt>
                <c:pt idx="5">
                  <c:v>0.88616389181159871</c:v>
                </c:pt>
                <c:pt idx="6">
                  <c:v>0.90875126603929246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F-498A-B462-E744147E0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overlap val="-27"/>
        <c:axId val="663029792"/>
        <c:axId val="663033728"/>
      </c:barChart>
      <c:lineChart>
        <c:grouping val="standard"/>
        <c:varyColors val="0"/>
        <c:ser>
          <c:idx val="1"/>
          <c:order val="1"/>
          <c:tx>
            <c:strRef>
              <c:f>'Region Tertiary'!$M$2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8F-498A-B462-E744147E04FB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Tertiary'!$K$3:$K$9</c:f>
              <c:strCache>
                <c:ptCount val="7"/>
                <c:pt idx="0">
                  <c:v>Highland</c:v>
                </c:pt>
                <c:pt idx="1">
                  <c:v>Shetland</c:v>
                </c:pt>
                <c:pt idx="2">
                  <c:v>Aberdeenshire</c:v>
                </c:pt>
                <c:pt idx="3">
                  <c:v>Orkney</c:v>
                </c:pt>
                <c:pt idx="4">
                  <c:v>Eilean Siar</c:v>
                </c:pt>
                <c:pt idx="5">
                  <c:v>Moray</c:v>
                </c:pt>
                <c:pt idx="6">
                  <c:v>Aberdeen City</c:v>
                </c:pt>
              </c:strCache>
            </c:strRef>
          </c:cat>
          <c:val>
            <c:numRef>
              <c:f>'Region Tertiary'!$M$3:$M$9</c:f>
              <c:numCache>
                <c:formatCode>0%</c:formatCode>
                <c:ptCount val="7"/>
                <c:pt idx="0">
                  <c:v>0.78304798246054463</c:v>
                </c:pt>
                <c:pt idx="1">
                  <c:v>0.78304798246054463</c:v>
                </c:pt>
                <c:pt idx="2">
                  <c:v>0.78304798246054463</c:v>
                </c:pt>
                <c:pt idx="3">
                  <c:v>0.78304798246054463</c:v>
                </c:pt>
                <c:pt idx="4">
                  <c:v>0.78304798246054463</c:v>
                </c:pt>
                <c:pt idx="5">
                  <c:v>0.78304798246054463</c:v>
                </c:pt>
                <c:pt idx="6">
                  <c:v>0.78304798246054463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F-498A-B462-E744147E0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029792"/>
        <c:axId val="663033728"/>
      </c:lineChart>
      <c:catAx>
        <c:axId val="6630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33728"/>
        <c:crosses val="autoZero"/>
        <c:auto val="1"/>
        <c:lblAlgn val="ctr"/>
        <c:lblOffset val="100"/>
        <c:noMultiLvlLbl val="0"/>
      </c:catAx>
      <c:valAx>
        <c:axId val="663033728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rgbClr val="002060"/>
                    </a:solidFill>
                  </a:rPr>
                  <a:t>%</a:t>
                </a:r>
                <a:r>
                  <a:rPr lang="en-GB" baseline="0">
                    <a:solidFill>
                      <a:srgbClr val="002060"/>
                    </a:solidFill>
                  </a:rPr>
                  <a:t> Tertiary</a:t>
                </a:r>
                <a:endParaRPr lang="en-GB">
                  <a:solidFill>
                    <a:srgbClr val="00206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297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% of properties uploaded as tertiary in </a:t>
            </a:r>
            <a:r>
              <a:rPr lang="en-GB" sz="1200"/>
              <a:t>Tayforth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Tertiary'!$L$16</c:f>
              <c:strCache>
                <c:ptCount val="1"/>
                <c:pt idx="0">
                  <c:v>% Tertiary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93C-42D9-B517-87E391FFEDE8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93C-42D9-B517-87E391FFEDE8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3C-42D9-B517-87E391FFEDE8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93C-42D9-B517-87E391FFEDE8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A57-4E22-865A-9610011C920A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A57-4E22-865A-9610011C920A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A57-4E22-865A-9610011C92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Tertiary'!$K$17:$K$23</c:f>
              <c:strCache>
                <c:ptCount val="7"/>
                <c:pt idx="0">
                  <c:v>Fife</c:v>
                </c:pt>
                <c:pt idx="1">
                  <c:v>Falkirk</c:v>
                </c:pt>
                <c:pt idx="2">
                  <c:v>Angus</c:v>
                </c:pt>
                <c:pt idx="3">
                  <c:v>Stirling</c:v>
                </c:pt>
                <c:pt idx="4">
                  <c:v>Clackmannanshire</c:v>
                </c:pt>
                <c:pt idx="5">
                  <c:v>Perth and Kinross</c:v>
                </c:pt>
                <c:pt idx="6">
                  <c:v>Dundee City</c:v>
                </c:pt>
              </c:strCache>
            </c:strRef>
          </c:cat>
          <c:val>
            <c:numRef>
              <c:f>'Region Tertiary'!$L$17:$L$23</c:f>
              <c:numCache>
                <c:formatCode>0%</c:formatCode>
                <c:ptCount val="7"/>
                <c:pt idx="0">
                  <c:v>0.55875239023896062</c:v>
                </c:pt>
                <c:pt idx="1">
                  <c:v>0.61018604857688374</c:v>
                </c:pt>
                <c:pt idx="2">
                  <c:v>0.66633846638572725</c:v>
                </c:pt>
                <c:pt idx="3">
                  <c:v>0.89836152687981574</c:v>
                </c:pt>
                <c:pt idx="4">
                  <c:v>0.90391352216995291</c:v>
                </c:pt>
                <c:pt idx="5">
                  <c:v>0.90462338065316883</c:v>
                </c:pt>
                <c:pt idx="6">
                  <c:v>0.91518085650912817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3-4190-8E8F-28613DDE6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overlap val="-27"/>
        <c:axId val="663029792"/>
        <c:axId val="663033728"/>
      </c:barChart>
      <c:lineChart>
        <c:grouping val="standard"/>
        <c:varyColors val="0"/>
        <c:ser>
          <c:idx val="1"/>
          <c:order val="1"/>
          <c:tx>
            <c:strRef>
              <c:f>'Region Tertiary'!$M$16</c:f>
              <c:strCache>
                <c:ptCount val="1"/>
                <c:pt idx="0">
                  <c:v>Tayforth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23-4190-8E8F-28613DDE6B8C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Tertiary'!$K$17:$K$23</c:f>
              <c:strCache>
                <c:ptCount val="7"/>
                <c:pt idx="0">
                  <c:v>Fife</c:v>
                </c:pt>
                <c:pt idx="1">
                  <c:v>Falkirk</c:v>
                </c:pt>
                <c:pt idx="2">
                  <c:v>Angus</c:v>
                </c:pt>
                <c:pt idx="3">
                  <c:v>Stirling</c:v>
                </c:pt>
                <c:pt idx="4">
                  <c:v>Clackmannanshire</c:v>
                </c:pt>
                <c:pt idx="5">
                  <c:v>Perth and Kinross</c:v>
                </c:pt>
                <c:pt idx="6">
                  <c:v>Dundee City</c:v>
                </c:pt>
              </c:strCache>
            </c:strRef>
          </c:cat>
          <c:val>
            <c:numRef>
              <c:f>'Region Tertiary'!$M$17:$M$23</c:f>
              <c:numCache>
                <c:formatCode>0%</c:formatCode>
                <c:ptCount val="7"/>
                <c:pt idx="0">
                  <c:v>0.72108552200323384</c:v>
                </c:pt>
                <c:pt idx="1">
                  <c:v>0.72108552200323384</c:v>
                </c:pt>
                <c:pt idx="2">
                  <c:v>0.72108552200323384</c:v>
                </c:pt>
                <c:pt idx="3">
                  <c:v>0.72108552200323384</c:v>
                </c:pt>
                <c:pt idx="4">
                  <c:v>0.72108552200323384</c:v>
                </c:pt>
                <c:pt idx="5">
                  <c:v>0.72108552200323384</c:v>
                </c:pt>
                <c:pt idx="6">
                  <c:v>0.72108552200323384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3-4190-8E8F-28613DDE6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029792"/>
        <c:axId val="663033728"/>
      </c:lineChart>
      <c:catAx>
        <c:axId val="6630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33728"/>
        <c:crosses val="autoZero"/>
        <c:auto val="1"/>
        <c:lblAlgn val="ctr"/>
        <c:lblOffset val="100"/>
        <c:noMultiLvlLbl val="0"/>
      </c:catAx>
      <c:valAx>
        <c:axId val="6630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rgbClr val="002060"/>
                    </a:solidFill>
                  </a:rPr>
                  <a:t>%</a:t>
                </a:r>
                <a:r>
                  <a:rPr lang="en-GB" baseline="0">
                    <a:solidFill>
                      <a:srgbClr val="002060"/>
                    </a:solidFill>
                  </a:rPr>
                  <a:t> Tertiary</a:t>
                </a:r>
                <a:endParaRPr lang="en-GB">
                  <a:solidFill>
                    <a:srgbClr val="00206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297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% of properties uploaded as tertiary in West</a:t>
            </a:r>
            <a:r>
              <a:rPr lang="en-GB" sz="1200"/>
              <a:t>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Tertiary'!$L$29</c:f>
              <c:strCache>
                <c:ptCount val="1"/>
                <c:pt idx="0">
                  <c:v>% Tertiary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438-449D-A84F-9560AE57504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38-449D-A84F-9560AE57504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438-449D-A84F-9560AE575045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D8E7-4039-90F0-85F8756F277B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4039-90F0-85F8756F277B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8E7-4039-90F0-85F8756F277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438-449D-A84F-9560AE57504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438-449D-A84F-9560AE57504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8E7-4039-90F0-85F8756F27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Tertiary'!$K$30:$K$35</c:f>
              <c:strCache>
                <c:ptCount val="6"/>
                <c:pt idx="0">
                  <c:v>West Dunbartonshire</c:v>
                </c:pt>
                <c:pt idx="1">
                  <c:v>Inverclyde</c:v>
                </c:pt>
                <c:pt idx="2">
                  <c:v>Glasgow City</c:v>
                </c:pt>
                <c:pt idx="3">
                  <c:v>Argyll and Bute</c:v>
                </c:pt>
                <c:pt idx="4">
                  <c:v>Renfrewshire</c:v>
                </c:pt>
                <c:pt idx="5">
                  <c:v>East Renfrewshire</c:v>
                </c:pt>
              </c:strCache>
            </c:strRef>
          </c:cat>
          <c:val>
            <c:numRef>
              <c:f>'Region Tertiary'!$L$30:$L$35</c:f>
              <c:numCache>
                <c:formatCode>0%</c:formatCode>
                <c:ptCount val="6"/>
                <c:pt idx="0">
                  <c:v>0.41622516556291389</c:v>
                </c:pt>
                <c:pt idx="1">
                  <c:v>0.82275890298812937</c:v>
                </c:pt>
                <c:pt idx="2">
                  <c:v>0.86882887418133725</c:v>
                </c:pt>
                <c:pt idx="3">
                  <c:v>0.91254720583867277</c:v>
                </c:pt>
                <c:pt idx="4">
                  <c:v>0.92579963983070213</c:v>
                </c:pt>
                <c:pt idx="5">
                  <c:v>0.93928432179526056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4-4377-A168-0F8CF8A03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overlap val="-27"/>
        <c:axId val="663029792"/>
        <c:axId val="663033728"/>
      </c:barChart>
      <c:lineChart>
        <c:grouping val="standard"/>
        <c:varyColors val="0"/>
        <c:ser>
          <c:idx val="1"/>
          <c:order val="1"/>
          <c:tx>
            <c:strRef>
              <c:f>'Region Tertiary'!$M$29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spPr>
                <a:solidFill>
                  <a:schemeClr val="bg1"/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438-449D-A84F-9560AE57504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Tertiary'!$K$30:$K$35</c:f>
              <c:strCache>
                <c:ptCount val="6"/>
                <c:pt idx="0">
                  <c:v>West Dunbartonshire</c:v>
                </c:pt>
                <c:pt idx="1">
                  <c:v>Inverclyde</c:v>
                </c:pt>
                <c:pt idx="2">
                  <c:v>Glasgow City</c:v>
                </c:pt>
                <c:pt idx="3">
                  <c:v>Argyll and Bute</c:v>
                </c:pt>
                <c:pt idx="4">
                  <c:v>Renfrewshire</c:v>
                </c:pt>
                <c:pt idx="5">
                  <c:v>East Renfrewshire</c:v>
                </c:pt>
              </c:strCache>
            </c:strRef>
          </c:cat>
          <c:val>
            <c:numRef>
              <c:f>'Region Tertiary'!$M$30:$M$35</c:f>
              <c:numCache>
                <c:formatCode>0%</c:formatCode>
                <c:ptCount val="6"/>
                <c:pt idx="0">
                  <c:v>0.84939445825178228</c:v>
                </c:pt>
                <c:pt idx="1">
                  <c:v>0.84939445825178228</c:v>
                </c:pt>
                <c:pt idx="2">
                  <c:v>0.84939445825178228</c:v>
                </c:pt>
                <c:pt idx="3">
                  <c:v>0.84939445825178228</c:v>
                </c:pt>
                <c:pt idx="4">
                  <c:v>0.84939445825178228</c:v>
                </c:pt>
                <c:pt idx="5">
                  <c:v>0.84939445825178228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64-4377-A168-0F8CF8A03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029792"/>
        <c:axId val="663033728"/>
      </c:lineChart>
      <c:catAx>
        <c:axId val="6630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33728"/>
        <c:crosses val="autoZero"/>
        <c:auto val="1"/>
        <c:lblAlgn val="ctr"/>
        <c:lblOffset val="100"/>
        <c:noMultiLvlLbl val="0"/>
      </c:catAx>
      <c:valAx>
        <c:axId val="6630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rgbClr val="002060"/>
                    </a:solidFill>
                  </a:rPr>
                  <a:t>%</a:t>
                </a:r>
                <a:r>
                  <a:rPr lang="en-GB" baseline="0">
                    <a:solidFill>
                      <a:srgbClr val="002060"/>
                    </a:solidFill>
                  </a:rPr>
                  <a:t> Tertiary</a:t>
                </a:r>
                <a:endParaRPr lang="en-GB">
                  <a:solidFill>
                    <a:srgbClr val="00206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297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200" b="0" i="0" u="none" strike="noStrike" kern="1200" spc="0" baseline="0">
                <a:solidFill>
                  <a:schemeClr val="accent3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accent3">
                    <a:lumMod val="50000"/>
                  </a:schemeClr>
                </a:solidFill>
              </a:rPr>
              <a:t>% of properties uploaded as tertiary in South East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200" b="0" i="0" u="none" strike="noStrike" kern="1200" spc="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Tertiary'!$L$43</c:f>
              <c:strCache>
                <c:ptCount val="1"/>
                <c:pt idx="0">
                  <c:v>% Tertiary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9E-4890-BB18-9AC62F7445B5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E9E-4890-BB18-9AC62F7445B5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E9E-4890-BB18-9AC62F7445B5}"/>
              </c:ext>
            </c:extLst>
          </c:dPt>
          <c:dPt>
            <c:idx val="3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E9E-4890-BB18-9AC62F7445B5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7B80-4208-AE0D-550BE12ED9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Tertiary'!$K$44:$K$48</c:f>
              <c:strCache>
                <c:ptCount val="5"/>
                <c:pt idx="0">
                  <c:v>City of Edinburgh</c:v>
                </c:pt>
                <c:pt idx="1">
                  <c:v>Scottish Borders</c:v>
                </c:pt>
                <c:pt idx="2">
                  <c:v>East Lothian</c:v>
                </c:pt>
                <c:pt idx="3">
                  <c:v>Midlothian</c:v>
                </c:pt>
                <c:pt idx="4">
                  <c:v>West Lothian</c:v>
                </c:pt>
              </c:strCache>
            </c:strRef>
          </c:cat>
          <c:val>
            <c:numRef>
              <c:f>'Region Tertiary'!$L$44:$L$48</c:f>
              <c:numCache>
                <c:formatCode>0%</c:formatCode>
                <c:ptCount val="5"/>
                <c:pt idx="0">
                  <c:v>0.16211669622776062</c:v>
                </c:pt>
                <c:pt idx="1">
                  <c:v>0.50150495266239803</c:v>
                </c:pt>
                <c:pt idx="2">
                  <c:v>0.65086287458725312</c:v>
                </c:pt>
                <c:pt idx="3">
                  <c:v>0.68682046138415243</c:v>
                </c:pt>
                <c:pt idx="4">
                  <c:v>0.875336947039277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E-467E-A8D1-7512FAC32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overlap val="-27"/>
        <c:axId val="663029792"/>
        <c:axId val="663033728"/>
      </c:barChart>
      <c:lineChart>
        <c:grouping val="standard"/>
        <c:varyColors val="0"/>
        <c:ser>
          <c:idx val="1"/>
          <c:order val="1"/>
          <c:tx>
            <c:strRef>
              <c:f>'Region Tertiary'!$M$43</c:f>
              <c:strCache>
                <c:ptCount val="1"/>
                <c:pt idx="0">
                  <c:v>South East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AE-467E-A8D1-7512FAC329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Tertiary'!$K$44:$K$48</c:f>
              <c:strCache>
                <c:ptCount val="5"/>
                <c:pt idx="0">
                  <c:v>City of Edinburgh</c:v>
                </c:pt>
                <c:pt idx="1">
                  <c:v>Scottish Borders</c:v>
                </c:pt>
                <c:pt idx="2">
                  <c:v>East Lothian</c:v>
                </c:pt>
                <c:pt idx="3">
                  <c:v>Midlothian</c:v>
                </c:pt>
                <c:pt idx="4">
                  <c:v>West Lothian</c:v>
                </c:pt>
              </c:strCache>
            </c:strRef>
          </c:cat>
          <c:val>
            <c:numRef>
              <c:f>'Region Tertiary'!$M$44:$M$48</c:f>
              <c:numCache>
                <c:formatCode>0%</c:formatCode>
                <c:ptCount val="5"/>
                <c:pt idx="0">
                  <c:v>0.41591353930003211</c:v>
                </c:pt>
                <c:pt idx="1">
                  <c:v>0.41591353930003211</c:v>
                </c:pt>
                <c:pt idx="2">
                  <c:v>0.41591353930003211</c:v>
                </c:pt>
                <c:pt idx="3">
                  <c:v>0.41591353930003211</c:v>
                </c:pt>
                <c:pt idx="4">
                  <c:v>0.41591353930003211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E-467E-A8D1-7512FAC32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029792"/>
        <c:axId val="663033728"/>
      </c:lineChart>
      <c:catAx>
        <c:axId val="6630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33728"/>
        <c:crosses val="autoZero"/>
        <c:auto val="1"/>
        <c:lblAlgn val="ctr"/>
        <c:lblOffset val="100"/>
        <c:noMultiLvlLbl val="0"/>
      </c:catAx>
      <c:valAx>
        <c:axId val="6630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Tertiary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297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200" b="0" i="0" u="none" strike="noStrike" kern="1200" spc="0" baseline="0">
                <a:solidFill>
                  <a:schemeClr val="accent3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accent3">
                    <a:lumMod val="50000"/>
                  </a:schemeClr>
                </a:solidFill>
              </a:rPr>
              <a:t>% of properties uploaded as tertiary in South West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200" b="0" i="0" u="none" strike="noStrike" kern="1200" spc="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Tertiary'!$L$56</c:f>
              <c:strCache>
                <c:ptCount val="1"/>
                <c:pt idx="0">
                  <c:v>% Tertiary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9F-4C6B-8AEE-3A1DF6E610F3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89F-4C6B-8AEE-3A1DF6E610F3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9F-4C6B-8AEE-3A1DF6E610F3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89F-4C6B-8AEE-3A1DF6E610F3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C45-4AA7-9576-525670F96AAE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45-4AA7-9576-525670F96AAE}"/>
              </c:ext>
            </c:extLst>
          </c:dPt>
          <c:dPt>
            <c:idx val="6"/>
            <c:invertIfNegative val="0"/>
            <c:bubble3D val="0"/>
            <c:spPr>
              <a:solidFill>
                <a:srgbClr val="002060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45-4AA7-9576-525670F96AAE}"/>
              </c:ext>
            </c:extLst>
          </c:dPt>
          <c:dLbls>
            <c:dLbl>
              <c:idx val="3"/>
              <c:layout>
                <c:manualLayout>
                  <c:x val="0"/>
                  <c:y val="9.27638791986444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89F-4C6B-8AEE-3A1DF6E610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Tertiary'!$K$57:$K$63</c:f>
              <c:strCache>
                <c:ptCount val="7"/>
                <c:pt idx="0">
                  <c:v>South Ayrshire</c:v>
                </c:pt>
                <c:pt idx="1">
                  <c:v>North Lanarkshire</c:v>
                </c:pt>
                <c:pt idx="2">
                  <c:v>North Ayrshire</c:v>
                </c:pt>
                <c:pt idx="3">
                  <c:v>Dumfries and Galloway</c:v>
                </c:pt>
                <c:pt idx="4">
                  <c:v>East Ayrshire</c:v>
                </c:pt>
                <c:pt idx="5">
                  <c:v>East Dunbartonshire</c:v>
                </c:pt>
                <c:pt idx="6">
                  <c:v>South Lanarkshire</c:v>
                </c:pt>
              </c:strCache>
            </c:strRef>
          </c:cat>
          <c:val>
            <c:numRef>
              <c:f>'Region Tertiary'!$L$57:$L$63</c:f>
              <c:numCache>
                <c:formatCode>0%</c:formatCode>
                <c:ptCount val="7"/>
                <c:pt idx="0">
                  <c:v>0.69611228860661933</c:v>
                </c:pt>
                <c:pt idx="1">
                  <c:v>0.75059364838931941</c:v>
                </c:pt>
                <c:pt idx="2">
                  <c:v>0.79185459137651093</c:v>
                </c:pt>
                <c:pt idx="3">
                  <c:v>0.81336419565084972</c:v>
                </c:pt>
                <c:pt idx="4">
                  <c:v>0.90804979492808036</c:v>
                </c:pt>
                <c:pt idx="5">
                  <c:v>0.92223838514447853</c:v>
                </c:pt>
                <c:pt idx="6">
                  <c:v>0.94410748518883558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D-4C07-997E-52E6EADF3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overlap val="-27"/>
        <c:axId val="663029792"/>
        <c:axId val="663033728"/>
      </c:barChart>
      <c:lineChart>
        <c:grouping val="standard"/>
        <c:varyColors val="0"/>
        <c:ser>
          <c:idx val="1"/>
          <c:order val="1"/>
          <c:tx>
            <c:strRef>
              <c:f>'Region Tertiary'!$M$56</c:f>
              <c:strCache>
                <c:ptCount val="1"/>
                <c:pt idx="0">
                  <c:v>South West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FD-4C07-997E-52E6EADF3B2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Tertiary'!$K$57:$K$63</c:f>
              <c:strCache>
                <c:ptCount val="7"/>
                <c:pt idx="0">
                  <c:v>South Ayrshire</c:v>
                </c:pt>
                <c:pt idx="1">
                  <c:v>North Lanarkshire</c:v>
                </c:pt>
                <c:pt idx="2">
                  <c:v>North Ayrshire</c:v>
                </c:pt>
                <c:pt idx="3">
                  <c:v>Dumfries and Galloway</c:v>
                </c:pt>
                <c:pt idx="4">
                  <c:v>East Ayrshire</c:v>
                </c:pt>
                <c:pt idx="5">
                  <c:v>East Dunbartonshire</c:v>
                </c:pt>
                <c:pt idx="6">
                  <c:v>South Lanarkshire</c:v>
                </c:pt>
              </c:strCache>
            </c:strRef>
          </c:cat>
          <c:val>
            <c:numRef>
              <c:f>'Region Tertiary'!$M$57:$M$63</c:f>
              <c:numCache>
                <c:formatCode>0%</c:formatCode>
                <c:ptCount val="7"/>
                <c:pt idx="0">
                  <c:v>0.83488206441009227</c:v>
                </c:pt>
                <c:pt idx="1">
                  <c:v>0.83488206441009227</c:v>
                </c:pt>
                <c:pt idx="2">
                  <c:v>0.83488206441009227</c:v>
                </c:pt>
                <c:pt idx="3">
                  <c:v>0.83488206441009227</c:v>
                </c:pt>
                <c:pt idx="4">
                  <c:v>0.83488206441009227</c:v>
                </c:pt>
                <c:pt idx="5">
                  <c:v>0.83488206441009227</c:v>
                </c:pt>
                <c:pt idx="6">
                  <c:v>0.83488206441009227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D-4C07-997E-52E6EADF3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029792"/>
        <c:axId val="663033728"/>
      </c:lineChart>
      <c:catAx>
        <c:axId val="6630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33728"/>
        <c:crosses val="autoZero"/>
        <c:auto val="1"/>
        <c:lblAlgn val="ctr"/>
        <c:lblOffset val="100"/>
        <c:noMultiLvlLbl val="0"/>
      </c:catAx>
      <c:valAx>
        <c:axId val="6630337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Tertiary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297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200" b="0" i="0" u="none" strike="noStrike" kern="1200" spc="0" baseline="0">
                <a:solidFill>
                  <a:schemeClr val="accent3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solidFill>
                  <a:schemeClr val="accent3">
                    <a:lumMod val="50000"/>
                  </a:schemeClr>
                </a:solidFill>
              </a:rPr>
              <a:t>% of properties uploaded as tertiary in each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200" b="0" i="0" u="none" strike="noStrike" kern="1200" spc="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2898336002863"/>
          <c:y val="0.11467079517014726"/>
          <c:w val="0.85827005899584086"/>
          <c:h val="0.7891207489302116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93-4EC6-B401-F39E0087534C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893-4EC6-B401-F39E0087534C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 w="158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893-4EC6-B401-F39E0087534C}"/>
              </c:ext>
            </c:extLst>
          </c:dPt>
          <c:dPt>
            <c:idx val="3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ABB-4BF5-BF9B-12C73D5D1C60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  <a:ln w="158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BB-4BF5-BF9B-12C73D5D1C60}"/>
              </c:ext>
            </c:extLst>
          </c:dPt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893-4EC6-B401-F39E0087534C}"/>
                </c:ext>
              </c:extLst>
            </c:dLbl>
            <c:dLbl>
              <c:idx val="4"/>
              <c:layout>
                <c:manualLayout>
                  <c:x val="0"/>
                  <c:y val="1.244167759531435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BB-4BF5-BF9B-12C73D5D1C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Tertiary'!$AE$3:$AE$7</c:f>
              <c:strCache>
                <c:ptCount val="5"/>
                <c:pt idx="0">
                  <c:v>West</c:v>
                </c:pt>
                <c:pt idx="1">
                  <c:v>South West</c:v>
                </c:pt>
                <c:pt idx="2">
                  <c:v>North</c:v>
                </c:pt>
                <c:pt idx="3">
                  <c:v>Tayforth</c:v>
                </c:pt>
                <c:pt idx="4">
                  <c:v>South East</c:v>
                </c:pt>
              </c:strCache>
            </c:strRef>
          </c:cat>
          <c:val>
            <c:numRef>
              <c:f>'Region Tertiary'!$AF$3:$AF$7</c:f>
              <c:numCache>
                <c:formatCode>0%</c:formatCode>
                <c:ptCount val="5"/>
                <c:pt idx="0">
                  <c:v>0.84939445825178228</c:v>
                </c:pt>
                <c:pt idx="1">
                  <c:v>0.83488206441009227</c:v>
                </c:pt>
                <c:pt idx="2">
                  <c:v>0.78304798246054463</c:v>
                </c:pt>
                <c:pt idx="3">
                  <c:v>0.72108552200323384</c:v>
                </c:pt>
                <c:pt idx="4">
                  <c:v>0.41591353930003211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2-4942-82ED-30849EB61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4"/>
        <c:axId val="663029792"/>
        <c:axId val="663033728"/>
      </c:barChart>
      <c:lineChart>
        <c:grouping val="standard"/>
        <c:varyColors val="0"/>
        <c:ser>
          <c:idx val="1"/>
          <c:order val="1"/>
          <c:tx>
            <c:strRef>
              <c:f>'Region Tertiary'!$AG$2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93-4EC6-B401-F39E0087534C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 Tertiary'!$AE$3:$AE$7</c:f>
              <c:strCache>
                <c:ptCount val="5"/>
                <c:pt idx="0">
                  <c:v>West</c:v>
                </c:pt>
                <c:pt idx="1">
                  <c:v>South West</c:v>
                </c:pt>
                <c:pt idx="2">
                  <c:v>North</c:v>
                </c:pt>
                <c:pt idx="3">
                  <c:v>Tayforth</c:v>
                </c:pt>
                <c:pt idx="4">
                  <c:v>South East</c:v>
                </c:pt>
              </c:strCache>
            </c:strRef>
          </c:cat>
          <c:val>
            <c:numRef>
              <c:f>'Region Tertiary'!$AG$3:$AG$7</c:f>
              <c:numCache>
                <c:formatCode>0%</c:formatCode>
                <c:ptCount val="5"/>
                <c:pt idx="0">
                  <c:v>0.72742807527917974</c:v>
                </c:pt>
                <c:pt idx="1">
                  <c:v>0.72742807527917974</c:v>
                </c:pt>
                <c:pt idx="2">
                  <c:v>0.72742807527917974</c:v>
                </c:pt>
                <c:pt idx="3">
                  <c:v>0.72742807527917974</c:v>
                </c:pt>
                <c:pt idx="4">
                  <c:v>0.72742807527917974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BB-4BF5-BF9B-12C73D5D1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029792"/>
        <c:axId val="663033728"/>
      </c:lineChart>
      <c:catAx>
        <c:axId val="6630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33728"/>
        <c:crosses val="autoZero"/>
        <c:auto val="1"/>
        <c:lblAlgn val="ctr"/>
        <c:lblOffset val="100"/>
        <c:noMultiLvlLbl val="0"/>
      </c:catAx>
      <c:valAx>
        <c:axId val="663033728"/>
        <c:scaling>
          <c:orientation val="minMax"/>
          <c:max val="0.85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Tertiary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297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'Comparison Over Time'!$E$16</c:f>
          <c:strCache>
            <c:ptCount val="1"/>
            <c:pt idx="0">
              <c:v>% of properties uploaded as tertiary in North Region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'Comparison Over Time'!$D$18</c:f>
              <c:strCache>
                <c:ptCount val="1"/>
                <c:pt idx="0">
                  <c:v>May-21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'Comparison Over Time'!$A$19:$A$25</c:f>
              <c:strCache>
                <c:ptCount val="7"/>
                <c:pt idx="0">
                  <c:v>Aberdeen City</c:v>
                </c:pt>
                <c:pt idx="1">
                  <c:v>Moray</c:v>
                </c:pt>
                <c:pt idx="2">
                  <c:v>Eilean Siar</c:v>
                </c:pt>
                <c:pt idx="3">
                  <c:v>Orkney</c:v>
                </c:pt>
                <c:pt idx="4">
                  <c:v>Aberdeenshire</c:v>
                </c:pt>
                <c:pt idx="5">
                  <c:v>Shetland</c:v>
                </c:pt>
                <c:pt idx="6">
                  <c:v>Highland</c:v>
                </c:pt>
              </c:strCache>
            </c:strRef>
          </c:cat>
          <c:val>
            <c:numRef>
              <c:f>'Comparison Over Time'!$D$19:$D$25</c:f>
              <c:numCache>
                <c:formatCode>0%</c:formatCode>
                <c:ptCount val="7"/>
                <c:pt idx="0">
                  <c:v>0.90382512923645897</c:v>
                </c:pt>
                <c:pt idx="1">
                  <c:v>0.88434272443928397</c:v>
                </c:pt>
                <c:pt idx="2">
                  <c:v>0.169340542457011</c:v>
                </c:pt>
                <c:pt idx="3">
                  <c:v>0.21705474362150101</c:v>
                </c:pt>
                <c:pt idx="4">
                  <c:v>0.29621292459029203</c:v>
                </c:pt>
                <c:pt idx="5">
                  <c:v>0.590206496799903</c:v>
                </c:pt>
                <c:pt idx="6">
                  <c:v>0.65267749786532103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B5-47C9-B8B8-C698F6E82DAC}"/>
            </c:ext>
          </c:extLst>
        </c:ser>
        <c:ser>
          <c:idx val="3"/>
          <c:order val="3"/>
          <c:tx>
            <c:strRef>
              <c:f>'Comparison Over Time'!$E$18</c:f>
              <c:strCache>
                <c:ptCount val="1"/>
                <c:pt idx="0">
                  <c:v>Dec-21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'Comparison Over Time'!$A$19:$A$25</c:f>
              <c:strCache>
                <c:ptCount val="7"/>
                <c:pt idx="0">
                  <c:v>Aberdeen City</c:v>
                </c:pt>
                <c:pt idx="1">
                  <c:v>Moray</c:v>
                </c:pt>
                <c:pt idx="2">
                  <c:v>Eilean Siar</c:v>
                </c:pt>
                <c:pt idx="3">
                  <c:v>Orkney</c:v>
                </c:pt>
                <c:pt idx="4">
                  <c:v>Aberdeenshire</c:v>
                </c:pt>
                <c:pt idx="5">
                  <c:v>Shetland</c:v>
                </c:pt>
                <c:pt idx="6">
                  <c:v>Highland</c:v>
                </c:pt>
              </c:strCache>
            </c:strRef>
          </c:cat>
          <c:val>
            <c:numRef>
              <c:f>'Comparison Over Time'!$E$19:$E$25</c:f>
              <c:numCache>
                <c:formatCode>0%</c:formatCode>
                <c:ptCount val="7"/>
                <c:pt idx="0">
                  <c:v>0.90863298722581165</c:v>
                </c:pt>
                <c:pt idx="1">
                  <c:v>0.88696406028989039</c:v>
                </c:pt>
                <c:pt idx="2">
                  <c:v>0.76622137404580148</c:v>
                </c:pt>
                <c:pt idx="3">
                  <c:v>0.74732965009208108</c:v>
                </c:pt>
                <c:pt idx="4">
                  <c:v>0.76387369129863314</c:v>
                </c:pt>
                <c:pt idx="5">
                  <c:v>0.66306317188066188</c:v>
                </c:pt>
                <c:pt idx="6">
                  <c:v>0.66550305879099991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D-4826-8141-E0D96A615F65}"/>
            </c:ext>
          </c:extLst>
        </c:ser>
        <c:ser>
          <c:idx val="9"/>
          <c:order val="9"/>
          <c:tx>
            <c:strRef>
              <c:f>'Comparison Over Time'!$F$18</c:f>
              <c:strCache>
                <c:ptCount val="1"/>
                <c:pt idx="0">
                  <c:v>Jan-22</c:v>
                </c:pt>
              </c:strCache>
            </c:strRef>
          </c:tx>
          <c:spPr>
            <a:solidFill>
              <a:srgbClr val="97C3E1"/>
            </a:solidFill>
            <a:ln>
              <a:noFill/>
            </a:ln>
            <a:effectLst/>
          </c:spPr>
          <c:invertIfNegative val="0"/>
          <c:val>
            <c:numRef>
              <c:f>'Comparison Over Time'!$F$19:$F$25</c:f>
              <c:numCache>
                <c:formatCode>0%</c:formatCode>
                <c:ptCount val="7"/>
                <c:pt idx="0">
                  <c:v>0.90875126603929246</c:v>
                </c:pt>
                <c:pt idx="1">
                  <c:v>0.88616389181159871</c:v>
                </c:pt>
                <c:pt idx="2">
                  <c:v>0.7675388871253005</c:v>
                </c:pt>
                <c:pt idx="3">
                  <c:v>0.76698136341343792</c:v>
                </c:pt>
                <c:pt idx="4">
                  <c:v>0.76611579858643541</c:v>
                </c:pt>
                <c:pt idx="5">
                  <c:v>0.66855592402773589</c:v>
                </c:pt>
                <c:pt idx="6">
                  <c:v>0.66653069900781914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1E-4E07-B55E-EBAE7B17A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1810280"/>
        <c:axId val="581805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'Comparison Over Time'!$B$18</c15:sqref>
                        </c15:formulaRef>
                      </c:ext>
                    </c:extLst>
                    <c:strCache>
                      <c:ptCount val="1"/>
                      <c:pt idx="0">
                        <c:v>Jun-20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'Comparison Over Time'!$A$19:$A$25</c15:sqref>
                        </c15:formulaRef>
                      </c:ext>
                    </c:extLst>
                    <c:strCache>
                      <c:ptCount val="7"/>
                      <c:pt idx="0">
                        <c:v>Aberdeen City</c:v>
                      </c:pt>
                      <c:pt idx="1">
                        <c:v>Moray</c:v>
                      </c:pt>
                      <c:pt idx="2">
                        <c:v>Eilean Siar</c:v>
                      </c:pt>
                      <c:pt idx="3">
                        <c:v>Orkney</c:v>
                      </c:pt>
                      <c:pt idx="4">
                        <c:v>Aberdeenshire</c:v>
                      </c:pt>
                      <c:pt idx="5">
                        <c:v>Shetland</c:v>
                      </c:pt>
                      <c:pt idx="6">
                        <c:v>Highland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'Comparison Over Time'!$B$19:$B$25</c15:sqref>
                        </c15:formulaRef>
                      </c:ext>
                    </c:extLst>
                    <c:numCache>
                      <c:formatCode>0%</c:formatCode>
                      <c:ptCount val="7"/>
                      <c:pt idx="0">
                        <c:v>0.88225169318833796</c:v>
                      </c:pt>
                      <c:pt idx="1">
                        <c:v>0.83688806401557703</c:v>
                      </c:pt>
                      <c:pt idx="2">
                        <c:v>0.13372923736381401</c:v>
                      </c:pt>
                      <c:pt idx="3">
                        <c:v>0.20380502362596301</c:v>
                      </c:pt>
                      <c:pt idx="4">
                        <c:v>0.28942077862545401</c:v>
                      </c:pt>
                      <c:pt idx="5">
                        <c:v>8.8054149643270893E-2</c:v>
                      </c:pt>
                      <c:pt idx="6">
                        <c:v>0.20653527516794201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C2D-4826-8141-E0D96A615F6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Time'!$C$18</c15:sqref>
                        </c15:formulaRef>
                      </c:ext>
                    </c:extLst>
                    <c:strCache>
                      <c:ptCount val="1"/>
                      <c:pt idx="0">
                        <c:v>Oct-20</c:v>
                      </c:pt>
                    </c:strCache>
                  </c:strRef>
                </c:tx>
                <c:spPr>
                  <a:solidFill>
                    <a:srgbClr val="00206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Time'!$A$19:$A$25</c15:sqref>
                        </c15:formulaRef>
                      </c:ext>
                    </c:extLst>
                    <c:strCache>
                      <c:ptCount val="7"/>
                      <c:pt idx="0">
                        <c:v>Aberdeen City</c:v>
                      </c:pt>
                      <c:pt idx="1">
                        <c:v>Moray</c:v>
                      </c:pt>
                      <c:pt idx="2">
                        <c:v>Eilean Siar</c:v>
                      </c:pt>
                      <c:pt idx="3">
                        <c:v>Orkney</c:v>
                      </c:pt>
                      <c:pt idx="4">
                        <c:v>Aberdeenshire</c:v>
                      </c:pt>
                      <c:pt idx="5">
                        <c:v>Shetland</c:v>
                      </c:pt>
                      <c:pt idx="6">
                        <c:v>Highland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Time'!$C$19:$C$25</c15:sqref>
                        </c15:formulaRef>
                      </c:ext>
                    </c:extLst>
                    <c:numCache>
                      <c:formatCode>0%</c:formatCode>
                      <c:ptCount val="7"/>
                      <c:pt idx="0">
                        <c:v>0.88315128093904804</c:v>
                      </c:pt>
                      <c:pt idx="1">
                        <c:v>0.88100816024905204</c:v>
                      </c:pt>
                      <c:pt idx="2">
                        <c:v>0.16316912680064</c:v>
                      </c:pt>
                      <c:pt idx="3">
                        <c:v>0.214378679888441</c:v>
                      </c:pt>
                      <c:pt idx="4">
                        <c:v>0.292966201226673</c:v>
                      </c:pt>
                      <c:pt idx="5">
                        <c:v>0.58218387312389797</c:v>
                      </c:pt>
                      <c:pt idx="6">
                        <c:v>0.64663775415034497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2D-4826-8141-E0D96A615F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8"/>
          <c:order val="8"/>
          <c:tx>
            <c:strRef>
              <c:f>'Comparison Over Time'!$K$18</c:f>
              <c:strCache>
                <c:ptCount val="1"/>
                <c:pt idx="0">
                  <c:v>North Region Jan-22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6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C3-4E2E-84A7-CB6A972F8A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'Comparison Over Time'!$K$19:$K$25</c:f>
              <c:numCache>
                <c:formatCode>0%</c:formatCode>
                <c:ptCount val="7"/>
                <c:pt idx="0">
                  <c:v>0.78304798246054463</c:v>
                </c:pt>
                <c:pt idx="1">
                  <c:v>0.78304798246054463</c:v>
                </c:pt>
                <c:pt idx="2">
                  <c:v>0.78304798246054463</c:v>
                </c:pt>
                <c:pt idx="3">
                  <c:v>0.78304798246054463</c:v>
                </c:pt>
                <c:pt idx="4">
                  <c:v>0.78304798246054463</c:v>
                </c:pt>
                <c:pt idx="5">
                  <c:v>0.78304798246054463</c:v>
                </c:pt>
                <c:pt idx="6">
                  <c:v>0.78304798246054463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1E-4E07-B55E-EBAE7B17A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810280"/>
        <c:axId val="581805360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'Comparison Over Time'!$G$18</c15:sqref>
                        </c15:formulaRef>
                      </c:ext>
                    </c:extLst>
                    <c:strCache>
                      <c:ptCount val="1"/>
                      <c:pt idx="0">
                        <c:v>North Region Jun-20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'Comparison Over Time'!$A$19:$A$25</c15:sqref>
                        </c15:formulaRef>
                      </c:ext>
                    </c:extLst>
                    <c:strCache>
                      <c:ptCount val="7"/>
                      <c:pt idx="0">
                        <c:v>Aberdeen City</c:v>
                      </c:pt>
                      <c:pt idx="1">
                        <c:v>Moray</c:v>
                      </c:pt>
                      <c:pt idx="2">
                        <c:v>Eilean Siar</c:v>
                      </c:pt>
                      <c:pt idx="3">
                        <c:v>Orkney</c:v>
                      </c:pt>
                      <c:pt idx="4">
                        <c:v>Aberdeenshire</c:v>
                      </c:pt>
                      <c:pt idx="5">
                        <c:v>Shetland</c:v>
                      </c:pt>
                      <c:pt idx="6">
                        <c:v>Highland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'Comparison Over Time'!$G$19:$G$25</c15:sqref>
                        </c15:formulaRef>
                      </c:ext>
                    </c:extLst>
                    <c:numCache>
                      <c:formatCode>0%</c:formatCode>
                      <c:ptCount val="7"/>
                      <c:pt idx="0">
                        <c:v>0.46314572581024033</c:v>
                      </c:pt>
                      <c:pt idx="1">
                        <c:v>0.46314572581024033</c:v>
                      </c:pt>
                      <c:pt idx="2">
                        <c:v>0.46314572581024033</c:v>
                      </c:pt>
                      <c:pt idx="3">
                        <c:v>0.46314572581024033</c:v>
                      </c:pt>
                      <c:pt idx="4">
                        <c:v>0.46314572581024033</c:v>
                      </c:pt>
                      <c:pt idx="5">
                        <c:v>0.46314572581024033</c:v>
                      </c:pt>
                      <c:pt idx="6">
                        <c:v>0.46314572581024033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950-4BD4-9EEA-96AAB710BF0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Time'!$H$18</c15:sqref>
                        </c15:formulaRef>
                      </c:ext>
                    </c:extLst>
                    <c:strCache>
                      <c:ptCount val="1"/>
                      <c:pt idx="0">
                        <c:v>North Region Oct-20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Time'!$A$19:$A$25</c15:sqref>
                        </c15:formulaRef>
                      </c:ext>
                    </c:extLst>
                    <c:strCache>
                      <c:ptCount val="7"/>
                      <c:pt idx="0">
                        <c:v>Aberdeen City</c:v>
                      </c:pt>
                      <c:pt idx="1">
                        <c:v>Moray</c:v>
                      </c:pt>
                      <c:pt idx="2">
                        <c:v>Eilean Siar</c:v>
                      </c:pt>
                      <c:pt idx="3">
                        <c:v>Orkney</c:v>
                      </c:pt>
                      <c:pt idx="4">
                        <c:v>Aberdeenshire</c:v>
                      </c:pt>
                      <c:pt idx="5">
                        <c:v>Shetland</c:v>
                      </c:pt>
                      <c:pt idx="6">
                        <c:v>Highland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Time'!$H$19:$H$25</c15:sqref>
                        </c15:formulaRef>
                      </c:ext>
                    </c:extLst>
                    <c:numCache>
                      <c:formatCode>0%</c:formatCode>
                      <c:ptCount val="7"/>
                      <c:pt idx="0">
                        <c:v>0.60933331766420273</c:v>
                      </c:pt>
                      <c:pt idx="1">
                        <c:v>0.60933331766420273</c:v>
                      </c:pt>
                      <c:pt idx="2">
                        <c:v>0.60933331766420273</c:v>
                      </c:pt>
                      <c:pt idx="3">
                        <c:v>0.60933331766420273</c:v>
                      </c:pt>
                      <c:pt idx="4">
                        <c:v>0.60933331766420273</c:v>
                      </c:pt>
                      <c:pt idx="5">
                        <c:v>0.60933331766420273</c:v>
                      </c:pt>
                      <c:pt idx="6">
                        <c:v>0.60933331766420273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950-4BD4-9EEA-96AAB710BF0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Time'!$I$18</c15:sqref>
                        </c15:formulaRef>
                      </c:ext>
                    </c:extLst>
                    <c:strCache>
                      <c:ptCount val="1"/>
                      <c:pt idx="0">
                        <c:v>North Region May-21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Time'!$A$19:$A$25</c15:sqref>
                        </c15:formulaRef>
                      </c:ext>
                    </c:extLst>
                    <c:strCache>
                      <c:ptCount val="7"/>
                      <c:pt idx="0">
                        <c:v>Aberdeen City</c:v>
                      </c:pt>
                      <c:pt idx="1">
                        <c:v>Moray</c:v>
                      </c:pt>
                      <c:pt idx="2">
                        <c:v>Eilean Siar</c:v>
                      </c:pt>
                      <c:pt idx="3">
                        <c:v>Orkney</c:v>
                      </c:pt>
                      <c:pt idx="4">
                        <c:v>Aberdeenshire</c:v>
                      </c:pt>
                      <c:pt idx="5">
                        <c:v>Shetland</c:v>
                      </c:pt>
                      <c:pt idx="6">
                        <c:v>Highland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Time'!$I$19:$I$25</c15:sqref>
                        </c15:formulaRef>
                      </c:ext>
                    </c:extLst>
                    <c:numCache>
                      <c:formatCode>0%</c:formatCode>
                      <c:ptCount val="7"/>
                      <c:pt idx="0">
                        <c:v>0.61671609770532376</c:v>
                      </c:pt>
                      <c:pt idx="1">
                        <c:v>0.61671609770532376</c:v>
                      </c:pt>
                      <c:pt idx="2">
                        <c:v>0.61671609770532376</c:v>
                      </c:pt>
                      <c:pt idx="3">
                        <c:v>0.61671609770532376</c:v>
                      </c:pt>
                      <c:pt idx="4">
                        <c:v>0.61671609770532376</c:v>
                      </c:pt>
                      <c:pt idx="5">
                        <c:v>0.61671609770532376</c:v>
                      </c:pt>
                      <c:pt idx="6">
                        <c:v>0.61671609770532376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950-4BD4-9EEA-96AAB710BF0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Time'!$J$18</c15:sqref>
                        </c15:formulaRef>
                      </c:ext>
                    </c:extLst>
                    <c:strCache>
                      <c:ptCount val="1"/>
                      <c:pt idx="0">
                        <c:v>North Region Sep-21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5"/>
                    <c:layout>
                      <c:manualLayout>
                        <c:x val="-4.7034479664400927E-2"/>
                        <c:y val="-7.2562347911890217E-3"/>
                      </c:manualLayout>
                    </c:layout>
                    <c:tx>
                      <c:rich>
                        <a:bodyPr/>
                        <a:lstStyle/>
                        <a:p>
                          <a:r>
                            <a:rPr lang="en-US"/>
                            <a:t>Region Average: </a:t>
                          </a:r>
                          <a:fld id="{345742DD-80BC-4C5D-93EE-A3C1D2A26236}" type="VALUE">
                            <a:rPr lang="en-US"/>
                            <a:pPr/>
                            <a:t>[VALUE]</a:t>
                          </a:fld>
                          <a:endParaRPr 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0-7CC3-4E2E-84A7-CB6A972F8A58}"/>
                      </c:ext>
                    </c:extLst>
                  </c:dLbl>
                  <c:dLbl>
                    <c:idx val="6"/>
                    <c:layout>
                      <c:manualLayout>
                        <c:x val="-7.9999999999999988E-2"/>
                        <c:y val="-1.0884352186783516E-2"/>
                      </c:manualLayout>
                    </c:layout>
                    <c:tx>
                      <c:rich>
                        <a:bodyPr/>
                        <a:lstStyle/>
                        <a:p>
                          <a:r>
                            <a:rPr lang="en-US"/>
                            <a:t>Region average:</a:t>
                          </a:r>
                          <a:r>
                            <a:rPr lang="en-US" baseline="0"/>
                            <a:t> </a:t>
                          </a:r>
                          <a:fld id="{5A79BE9C-5A9C-428C-B43A-323CA8B2BCB9}" type="VALUE">
                            <a:rPr lang="en-US"/>
                            <a:pPr/>
                            <a:t>[VALUE]</a:t>
                          </a:fld>
                          <a:endParaRPr lang="en-US" baseline="0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layout>
                          <c:manualLayout>
                            <c:w val="0.18181818181818185"/>
                            <c:h val="9.0594091367994525E-2"/>
                          </c:manualLayout>
                        </c15:layout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1-7CC3-4E2E-84A7-CB6A972F8A58}"/>
                      </c:ext>
                    </c:extLst>
                  </c:dLbl>
                  <c:spPr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00206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Time'!$A$19:$A$25</c15:sqref>
                        </c15:formulaRef>
                      </c:ext>
                    </c:extLst>
                    <c:strCache>
                      <c:ptCount val="7"/>
                      <c:pt idx="0">
                        <c:v>Aberdeen City</c:v>
                      </c:pt>
                      <c:pt idx="1">
                        <c:v>Moray</c:v>
                      </c:pt>
                      <c:pt idx="2">
                        <c:v>Eilean Siar</c:v>
                      </c:pt>
                      <c:pt idx="3">
                        <c:v>Orkney</c:v>
                      </c:pt>
                      <c:pt idx="4">
                        <c:v>Aberdeenshire</c:v>
                      </c:pt>
                      <c:pt idx="5">
                        <c:v>Shetland</c:v>
                      </c:pt>
                      <c:pt idx="6">
                        <c:v>Highland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Time'!$J$19:$J$25</c15:sqref>
                        </c15:formulaRef>
                      </c:ext>
                    </c:extLst>
                    <c:numCache>
                      <c:formatCode>0%</c:formatCode>
                      <c:ptCount val="7"/>
                      <c:pt idx="0">
                        <c:v>0.78175163669955683</c:v>
                      </c:pt>
                      <c:pt idx="1">
                        <c:v>0.78175163669955683</c:v>
                      </c:pt>
                      <c:pt idx="2">
                        <c:v>0.78175163669955683</c:v>
                      </c:pt>
                      <c:pt idx="3">
                        <c:v>0.78175163669955683</c:v>
                      </c:pt>
                      <c:pt idx="4">
                        <c:v>0.78175163669955683</c:v>
                      </c:pt>
                      <c:pt idx="5">
                        <c:v>0.78175163669955683</c:v>
                      </c:pt>
                      <c:pt idx="6">
                        <c:v>0.78175163669955683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50-4BD4-9EEA-96AAB710BF0B}"/>
                  </c:ext>
                </c:extLst>
              </c15:ser>
            </c15:filteredLineSeries>
          </c:ext>
        </c:extLst>
      </c:lineChart>
      <c:catAx>
        <c:axId val="58181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05360"/>
        <c:crosses val="autoZero"/>
        <c:auto val="1"/>
        <c:lblAlgn val="ctr"/>
        <c:lblOffset val="100"/>
        <c:noMultiLvlLbl val="0"/>
      </c:catAx>
      <c:valAx>
        <c:axId val="5818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Tertiary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10280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rgbClr val="002060"/>
                </a:solidFill>
              </a:rPr>
              <a:t>%</a:t>
            </a:r>
            <a:r>
              <a:rPr lang="en-GB" baseline="0">
                <a:solidFill>
                  <a:srgbClr val="002060"/>
                </a:solidFill>
              </a:rPr>
              <a:t> of properties uploaded as tertiary in each region</a:t>
            </a:r>
            <a:endParaRPr lang="en-GB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'Comparison Over Time'!$D$3</c:f>
              <c:strCache>
                <c:ptCount val="1"/>
                <c:pt idx="0">
                  <c:v>May-21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'Comparison Over Time'!$A$4:$A$8</c:f>
              <c:strCache>
                <c:ptCount val="5"/>
                <c:pt idx="0">
                  <c:v>West</c:v>
                </c:pt>
                <c:pt idx="1">
                  <c:v>South West</c:v>
                </c:pt>
                <c:pt idx="2">
                  <c:v>North</c:v>
                </c:pt>
                <c:pt idx="3">
                  <c:v>Tayforth</c:v>
                </c:pt>
                <c:pt idx="4">
                  <c:v>South East</c:v>
                </c:pt>
              </c:strCache>
            </c:strRef>
          </c:cat>
          <c:val>
            <c:numRef>
              <c:f>'Comparison Over Time'!$D$4:$D$8</c:f>
              <c:numCache>
                <c:formatCode>0%</c:formatCode>
                <c:ptCount val="5"/>
                <c:pt idx="0">
                  <c:v>0.78528172706091559</c:v>
                </c:pt>
                <c:pt idx="1">
                  <c:v>0.77621840139049392</c:v>
                </c:pt>
                <c:pt idx="2">
                  <c:v>0.61671609770532376</c:v>
                </c:pt>
                <c:pt idx="3">
                  <c:v>0.49634490922759206</c:v>
                </c:pt>
                <c:pt idx="4">
                  <c:v>0.37630296088321785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0-4D18-A580-A5578731CB79}"/>
            </c:ext>
          </c:extLst>
        </c:ser>
        <c:ser>
          <c:idx val="4"/>
          <c:order val="3"/>
          <c:tx>
            <c:strRef>
              <c:f>'Comparison Over Time'!$E$3</c:f>
              <c:strCache>
                <c:ptCount val="1"/>
                <c:pt idx="0">
                  <c:v>Dec-21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'Comparison Over Time'!$A$4:$A$8</c:f>
              <c:strCache>
                <c:ptCount val="5"/>
                <c:pt idx="0">
                  <c:v>West</c:v>
                </c:pt>
                <c:pt idx="1">
                  <c:v>South West</c:v>
                </c:pt>
                <c:pt idx="2">
                  <c:v>North</c:v>
                </c:pt>
                <c:pt idx="3">
                  <c:v>Tayforth</c:v>
                </c:pt>
                <c:pt idx="4">
                  <c:v>South East</c:v>
                </c:pt>
              </c:strCache>
            </c:strRef>
          </c:cat>
          <c:val>
            <c:numRef>
              <c:f>'Comparison Over Time'!$E$4:$E$8</c:f>
              <c:numCache>
                <c:formatCode>0%</c:formatCode>
                <c:ptCount val="5"/>
                <c:pt idx="0">
                  <c:v>0.84933953036605148</c:v>
                </c:pt>
                <c:pt idx="1">
                  <c:v>0.82160181865637427</c:v>
                </c:pt>
                <c:pt idx="2">
                  <c:v>0.78175163669955683</c:v>
                </c:pt>
                <c:pt idx="3">
                  <c:v>0.71866670943585498</c:v>
                </c:pt>
                <c:pt idx="4">
                  <c:v>0.40057020558155004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0-4D18-A580-A5578731CB79}"/>
            </c:ext>
          </c:extLst>
        </c:ser>
        <c:ser>
          <c:idx val="8"/>
          <c:order val="8"/>
          <c:tx>
            <c:strRef>
              <c:f>'Comparison Over Time'!$F$3</c:f>
              <c:strCache>
                <c:ptCount val="1"/>
                <c:pt idx="0">
                  <c:v>Jan-22</c:v>
                </c:pt>
              </c:strCache>
            </c:strRef>
          </c:tx>
          <c:spPr>
            <a:solidFill>
              <a:srgbClr val="97C3E1"/>
            </a:solidFill>
            <a:ln>
              <a:noFill/>
            </a:ln>
            <a:effectLst/>
          </c:spPr>
          <c:invertIfNegative val="0"/>
          <c:val>
            <c:numRef>
              <c:f>'Comparison Over Time'!$F$4:$F$8</c:f>
              <c:numCache>
                <c:formatCode>0%</c:formatCode>
                <c:ptCount val="5"/>
                <c:pt idx="0">
                  <c:v>0.84939445825178228</c:v>
                </c:pt>
                <c:pt idx="1">
                  <c:v>0.83488206441009227</c:v>
                </c:pt>
                <c:pt idx="2">
                  <c:v>0.78304798246054463</c:v>
                </c:pt>
                <c:pt idx="3">
                  <c:v>0.72108552200323384</c:v>
                </c:pt>
                <c:pt idx="4">
                  <c:v>0.41591353930003211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F-4314-BA8F-2DF599CDD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498848"/>
        <c:axId val="4498226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'Comparison Over Time'!$B$3</c15:sqref>
                        </c15:formulaRef>
                      </c:ext>
                    </c:extLst>
                    <c:strCache>
                      <c:ptCount val="1"/>
                      <c:pt idx="0">
                        <c:v>Jun-20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'Comparison Over Time'!$A$4:$A$8</c15:sqref>
                        </c15:formulaRef>
                      </c:ext>
                    </c:extLst>
                    <c:strCache>
                      <c:ptCount val="5"/>
                      <c:pt idx="0">
                        <c:v>West</c:v>
                      </c:pt>
                      <c:pt idx="1">
                        <c:v>South West</c:v>
                      </c:pt>
                      <c:pt idx="2">
                        <c:v>North</c:v>
                      </c:pt>
                      <c:pt idx="3">
                        <c:v>Tayforth</c:v>
                      </c:pt>
                      <c:pt idx="4">
                        <c:v>South East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'Comparison Over Time'!$B$4:$B$8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0.75546550440949156</c:v>
                      </c:pt>
                      <c:pt idx="1">
                        <c:v>0.44653381715961538</c:v>
                      </c:pt>
                      <c:pt idx="2">
                        <c:v>0.46314572581024033</c:v>
                      </c:pt>
                      <c:pt idx="3">
                        <c:v>0.36464380403209201</c:v>
                      </c:pt>
                      <c:pt idx="4">
                        <c:v>0.21033597530186524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CC7-447B-93AB-BB075A59163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Time'!$C$3</c15:sqref>
                        </c15:formulaRef>
                      </c:ext>
                    </c:extLst>
                    <c:strCache>
                      <c:ptCount val="1"/>
                      <c:pt idx="0">
                        <c:v>Oct-20</c:v>
                      </c:pt>
                    </c:strCache>
                  </c:strRef>
                </c:tx>
                <c:spPr>
                  <a:solidFill>
                    <a:srgbClr val="00206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Time'!$A$4:$A$8</c15:sqref>
                        </c15:formulaRef>
                      </c:ext>
                    </c:extLst>
                    <c:strCache>
                      <c:ptCount val="5"/>
                      <c:pt idx="0">
                        <c:v>West</c:v>
                      </c:pt>
                      <c:pt idx="1">
                        <c:v>South West</c:v>
                      </c:pt>
                      <c:pt idx="2">
                        <c:v>North</c:v>
                      </c:pt>
                      <c:pt idx="3">
                        <c:v>Tayforth</c:v>
                      </c:pt>
                      <c:pt idx="4">
                        <c:v>South East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Time'!$C$4:$C$8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0.7714454576156704</c:v>
                      </c:pt>
                      <c:pt idx="1">
                        <c:v>0.63782803283394229</c:v>
                      </c:pt>
                      <c:pt idx="2">
                        <c:v>0.60933331766420273</c:v>
                      </c:pt>
                      <c:pt idx="3">
                        <c:v>0.43937780192518044</c:v>
                      </c:pt>
                      <c:pt idx="4">
                        <c:v>0.26878238439836982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CC7-447B-93AB-BB075A59163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9"/>
          <c:order val="9"/>
          <c:tx>
            <c:strRef>
              <c:f>'Comparison Over Time'!$K$3</c:f>
              <c:strCache>
                <c:ptCount val="1"/>
                <c:pt idx="0">
                  <c:v>Scotland Jan-21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DBF-4314-BA8F-2DF599CDD2C5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'Comparison Over Time'!$K$4:$K$8</c:f>
              <c:numCache>
                <c:formatCode>0%</c:formatCode>
                <c:ptCount val="5"/>
                <c:pt idx="0">
                  <c:v>0.72742807527917974</c:v>
                </c:pt>
                <c:pt idx="1">
                  <c:v>0.72742807527917974</c:v>
                </c:pt>
                <c:pt idx="2">
                  <c:v>0.72742807527917974</c:v>
                </c:pt>
                <c:pt idx="3">
                  <c:v>0.72742807527917974</c:v>
                </c:pt>
                <c:pt idx="4">
                  <c:v>0.72742807527917974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F-4314-BA8F-2DF599CDD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498848"/>
        <c:axId val="449822616"/>
        <c:extLst>
          <c:ext xmlns:c15="http://schemas.microsoft.com/office/drawing/2012/chart" uri="{02D57815-91ED-43cb-92C2-25804820EDAC}">
            <c15:filteredLineSeries>
              <c15:ser>
                <c:idx val="3"/>
                <c:order val="4"/>
                <c:tx>
                  <c:strRef>
                    <c:extLst>
                      <c:ext uri="{02D57815-91ED-43cb-92C2-25804820EDAC}">
                        <c15:formulaRef>
                          <c15:sqref>'Comparison Over Time'!$G$3</c15:sqref>
                        </c15:formulaRef>
                      </c:ext>
                    </c:extLst>
                    <c:strCache>
                      <c:ptCount val="1"/>
                      <c:pt idx="0">
                        <c:v>Scotland Jun-20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'Comparison Over Time'!$A$4:$A$8</c15:sqref>
                        </c15:formulaRef>
                      </c:ext>
                    </c:extLst>
                    <c:strCache>
                      <c:ptCount val="5"/>
                      <c:pt idx="0">
                        <c:v>West</c:v>
                      </c:pt>
                      <c:pt idx="1">
                        <c:v>South West</c:v>
                      </c:pt>
                      <c:pt idx="2">
                        <c:v>North</c:v>
                      </c:pt>
                      <c:pt idx="3">
                        <c:v>Tayforth</c:v>
                      </c:pt>
                      <c:pt idx="4">
                        <c:v>South East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'Comparison Over Time'!$G$4:$G$8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0.45955714488961258</c:v>
                      </c:pt>
                      <c:pt idx="1">
                        <c:v>0.45955714488961258</c:v>
                      </c:pt>
                      <c:pt idx="2">
                        <c:v>0.45955714488961258</c:v>
                      </c:pt>
                      <c:pt idx="3">
                        <c:v>0.45955714488961258</c:v>
                      </c:pt>
                      <c:pt idx="4">
                        <c:v>0.45955714488961258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C7-4E81-A8F2-5283FCD9615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Time'!$H$3</c15:sqref>
                        </c15:formulaRef>
                      </c:ext>
                    </c:extLst>
                    <c:strCache>
                      <c:ptCount val="1"/>
                      <c:pt idx="0">
                        <c:v>Scotland Oct-20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Time'!$A$4:$A$8</c15:sqref>
                        </c15:formulaRef>
                      </c:ext>
                    </c:extLst>
                    <c:strCache>
                      <c:ptCount val="5"/>
                      <c:pt idx="0">
                        <c:v>West</c:v>
                      </c:pt>
                      <c:pt idx="1">
                        <c:v>South West</c:v>
                      </c:pt>
                      <c:pt idx="2">
                        <c:v>North</c:v>
                      </c:pt>
                      <c:pt idx="3">
                        <c:v>Tayforth</c:v>
                      </c:pt>
                      <c:pt idx="4">
                        <c:v>South East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Time'!$H$4:$H$8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0.5545129041325676</c:v>
                      </c:pt>
                      <c:pt idx="1">
                        <c:v>0.5545129041325676</c:v>
                      </c:pt>
                      <c:pt idx="2">
                        <c:v>0.5545129041325676</c:v>
                      </c:pt>
                      <c:pt idx="3">
                        <c:v>0.5545129041325676</c:v>
                      </c:pt>
                      <c:pt idx="4">
                        <c:v>0.5545129041325676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4C7-4E81-A8F2-5283FCD9615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Time'!$I$3</c15:sqref>
                        </c15:formulaRef>
                      </c:ext>
                    </c:extLst>
                    <c:strCache>
                      <c:ptCount val="1"/>
                      <c:pt idx="0">
                        <c:v>Scotland May-21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Time'!$A$4:$A$8</c15:sqref>
                        </c15:formulaRef>
                      </c:ext>
                    </c:extLst>
                    <c:strCache>
                      <c:ptCount val="5"/>
                      <c:pt idx="0">
                        <c:v>West</c:v>
                      </c:pt>
                      <c:pt idx="1">
                        <c:v>South West</c:v>
                      </c:pt>
                      <c:pt idx="2">
                        <c:v>North</c:v>
                      </c:pt>
                      <c:pt idx="3">
                        <c:v>Tayforth</c:v>
                      </c:pt>
                      <c:pt idx="4">
                        <c:v>South East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Time'!$I$4:$I$8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0.61985501524800168</c:v>
                      </c:pt>
                      <c:pt idx="1">
                        <c:v>0.61985501524800168</c:v>
                      </c:pt>
                      <c:pt idx="2">
                        <c:v>0.61985501524800168</c:v>
                      </c:pt>
                      <c:pt idx="3">
                        <c:v>0.61985501524800168</c:v>
                      </c:pt>
                      <c:pt idx="4">
                        <c:v>0.61985501524800168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C7-4E81-A8F2-5283FCD9615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Time'!$J$3</c15:sqref>
                        </c15:formulaRef>
                      </c:ext>
                    </c:extLst>
                    <c:strCache>
                      <c:ptCount val="1"/>
                      <c:pt idx="0">
                        <c:v>Scotland Sep-21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0"/>
                    <c:delete val="1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5-44C7-4E81-A8F2-5283FCD9615A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endParaRPr lang="en-US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6-44C7-4E81-A8F2-5283FCD9615A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endParaRPr lang="en-US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7-44C7-4E81-A8F2-5283FCD9615A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endParaRPr lang="en-US"/>
                        </a:p>
                      </c:rich>
                    </c:tx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8-44C7-4E81-A8F2-5283FCD9615A}"/>
                      </c:ext>
                    </c:extLst>
                  </c:dLbl>
                  <c:dLbl>
                    <c:idx val="4"/>
                    <c:layout>
                      <c:manualLayout>
                        <c:x val="-3.2828282828282922E-2"/>
                        <c:y val="-3.825375589197392E-17"/>
                      </c:manualLayout>
                    </c:layout>
                    <c:tx>
                      <c:rich>
                        <a:bodyPr rot="0" spcFirstLastPara="1" vertOverflow="ellipsis" vert="horz" wrap="square" lIns="38100" tIns="19050" rIns="38100" bIns="19050" anchor="ctr" anchorCtr="1">
                          <a:spAutoFit/>
                        </a:bodyPr>
                        <a:lstStyle/>
                        <a:p>
                          <a:pPr>
                            <a:defRPr sz="900" b="0" i="0" u="none" strike="noStrike" kern="1200" baseline="0">
                              <a:solidFill>
                                <a:schemeClr val="tx1">
                                  <a:lumMod val="75000"/>
                                  <a:lumOff val="25000"/>
                                </a:schemeClr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pPr>
                          <a:r>
                            <a:rPr lang="en-US"/>
                            <a:t>Scotland average: </a:t>
                          </a:r>
                          <a:fld id="{857F9E8F-5D98-476F-961A-D6B4A7C7F790}" type="VALUE">
                            <a:rPr lang="en-US"/>
                            <a:pPr>
                              <a:defRPr/>
                            </a:pPr>
                            <a:t>[VALUE]</a:t>
                          </a:fld>
                          <a:endParaRPr lang="en-US"/>
                        </a:p>
                      </c:rich>
                    </c:tx>
                    <c:spPr>
                      <a:solidFill>
                        <a:schemeClr val="bg1"/>
                      </a:solidFill>
                      <a:ln>
                        <a:solidFill>
                          <a:schemeClr val="tx1"/>
                        </a:solidFill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75000"/>
                                <a:lumOff val="2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separator>; </c:separator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4-44C7-4E81-A8F2-5283FCD9615A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Time'!$A$4:$A$8</c15:sqref>
                        </c15:formulaRef>
                      </c:ext>
                    </c:extLst>
                    <c:strCache>
                      <c:ptCount val="5"/>
                      <c:pt idx="0">
                        <c:v>West</c:v>
                      </c:pt>
                      <c:pt idx="1">
                        <c:v>South West</c:v>
                      </c:pt>
                      <c:pt idx="2">
                        <c:v>North</c:v>
                      </c:pt>
                      <c:pt idx="3">
                        <c:v>Tayforth</c:v>
                      </c:pt>
                      <c:pt idx="4">
                        <c:v>South East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'Comparison Over Time'!$J$4:$J$8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5.4450435518608419E-2</c:v>
                      </c:pt>
                      <c:pt idx="1">
                        <c:v>5.4450435518608419E-2</c:v>
                      </c:pt>
                      <c:pt idx="2">
                        <c:v>5.4450435518608419E-2</c:v>
                      </c:pt>
                      <c:pt idx="3">
                        <c:v>5.4450435518608419E-2</c:v>
                      </c:pt>
                      <c:pt idx="4">
                        <c:v>5.4450435518608419E-2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C7-4E81-A8F2-5283FCD9615A}"/>
                  </c:ext>
                </c:extLst>
              </c15:ser>
            </c15:filteredLineSeries>
          </c:ext>
        </c:extLst>
      </c:lineChart>
      <c:catAx>
        <c:axId val="59149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22616"/>
        <c:crosses val="autoZero"/>
        <c:auto val="1"/>
        <c:lblAlgn val="ctr"/>
        <c:lblOffset val="100"/>
        <c:noMultiLvlLbl val="0"/>
      </c:catAx>
      <c:valAx>
        <c:axId val="44982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rgbClr val="002060"/>
                    </a:solidFill>
                  </a:rPr>
                  <a:t>%</a:t>
                </a:r>
                <a:r>
                  <a:rPr lang="en-GB" baseline="0">
                    <a:solidFill>
                      <a:srgbClr val="002060"/>
                    </a:solidFill>
                  </a:rPr>
                  <a:t> Tertiary</a:t>
                </a:r>
                <a:endParaRPr lang="en-GB">
                  <a:solidFill>
                    <a:srgbClr val="00206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9884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571499</xdr:colOff>
      <xdr:row>4</xdr:row>
      <xdr:rowOff>23812</xdr:rowOff>
    </xdr:from>
    <xdr:to>
      <xdr:col>12</xdr:col>
      <xdr:colOff>304799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DD664-33C8-432F-AE79-B8AB4780F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552448</xdr:colOff>
      <xdr:row>0</xdr:row>
      <xdr:rowOff>0</xdr:rowOff>
    </xdr:from>
    <xdr:to>
      <xdr:col>23</xdr:col>
      <xdr:colOff>133349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4C1F5-56CF-45B5-A3E1-FEA7BB9FA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14</xdr:row>
      <xdr:rowOff>161926</xdr:rowOff>
    </xdr:from>
    <xdr:to>
      <xdr:col>23</xdr:col>
      <xdr:colOff>485775</xdr:colOff>
      <xdr:row>27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7AECC-3853-4D03-9E59-2792314D752B}"/>
            </a:ext>
            <a:ext uri="{147F2762-F138-4A5C-976F-8EAC2B608ADB}">
              <a16:predDERef xmlns:a16="http://schemas.microsoft.com/office/drawing/2014/main" pred="{0774C1F5-56CF-45B5-A3E1-FEA7BB9FA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533401</xdr:colOff>
      <xdr:row>27</xdr:row>
      <xdr:rowOff>180975</xdr:rowOff>
    </xdr:from>
    <xdr:to>
      <xdr:col>23</xdr:col>
      <xdr:colOff>114301</xdr:colOff>
      <xdr:row>41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95C61D-8E07-4032-8C4B-ADBC6E03B105}"/>
            </a:ext>
            <a:ext uri="{147F2762-F138-4A5C-976F-8EAC2B608ADB}">
              <a16:predDERef xmlns:a16="http://schemas.microsoft.com/office/drawing/2014/main" pred="{EA77AECC-3853-4D03-9E59-2792314D7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104775</xdr:colOff>
      <xdr:row>42</xdr:row>
      <xdr:rowOff>171450</xdr:rowOff>
    </xdr:from>
    <xdr:to>
      <xdr:col>23</xdr:col>
      <xdr:colOff>295275</xdr:colOff>
      <xdr:row>55</xdr:row>
      <xdr:rowOff>323850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34FA44-8B84-40D9-9E55-A8ADD241B959}"/>
            </a:ext>
            <a:ext uri="{147F2762-F138-4A5C-976F-8EAC2B608ADB}">
              <a16:predDERef xmlns:a16="http://schemas.microsoft.com/office/drawing/2014/main" pred="{D295C61D-8E07-4032-8C4B-ADBC6E03B1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9525</xdr:colOff>
      <xdr:row>55</xdr:row>
      <xdr:rowOff>561975</xdr:rowOff>
    </xdr:from>
    <xdr:to>
      <xdr:col>23</xdr:col>
      <xdr:colOff>200025</xdr:colOff>
      <xdr:row>71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2DCA82-DD67-4E89-B8DA-8FA314577CB4}"/>
            </a:ext>
            <a:ext uri="{147F2762-F138-4A5C-976F-8EAC2B608ADB}">
              <a16:predDERef xmlns:a16="http://schemas.microsoft.com/office/drawing/2014/main" pred="{4034FA44-8B84-40D9-9E55-A8ADD241B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590550</xdr:colOff>
      <xdr:row>9</xdr:row>
      <xdr:rowOff>171450</xdr:rowOff>
    </xdr:from>
    <xdr:to>
      <xdr:col>35</xdr:col>
      <xdr:colOff>104776</xdr:colOff>
      <xdr:row>23</xdr:row>
      <xdr:rowOff>185738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ED5423-0075-4672-9CC1-1C26CC14A01B}"/>
            </a:ext>
            <a:ext uri="{147F2762-F138-4A5C-976F-8EAC2B608ADB}">
              <a16:predDERef xmlns:a16="http://schemas.microsoft.com/office/drawing/2014/main" pred="{0F2DCA82-DD67-4E89-B8DA-8FA314577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390524</xdr:colOff>
      <xdr:row>16</xdr:row>
      <xdr:rowOff>100012</xdr:rowOff>
    </xdr:from>
    <xdr:to>
      <xdr:col>21</xdr:col>
      <xdr:colOff>476249</xdr:colOff>
      <xdr:row>34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D42CB8-6F9E-410A-8428-B4675240A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361949</xdr:colOff>
      <xdr:row>0</xdr:row>
      <xdr:rowOff>0</xdr:rowOff>
    </xdr:from>
    <xdr:to>
      <xdr:col>21</xdr:col>
      <xdr:colOff>504824</xdr:colOff>
      <xdr:row>16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6471EE-95E0-4327-BDE7-8D56D39A8BA1}"/>
            </a:ext>
            <a:ext uri="{147F2762-F138-4A5C-976F-8EAC2B608ADB}">
              <a16:predDERef xmlns:a16="http://schemas.microsoft.com/office/drawing/2014/main" pred="{73D42CB8-6F9E-410A-8428-B4675240A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opLeftCell="A85" workbookViewId="0">
      <selection activeCell="D3" sqref="D3:D100"/>
    </sheetView>
  </sheetViews>
  <sheetFormatPr defaultRowHeight="14.5" x14ac:dyDescent="0.35"/>
  <cols>
    <col min="12" max="12" width="12" bestFit="1" customWidth="1"/>
    <col min="13" max="13" width="12.1796875" bestFit="1" customWidth="1"/>
  </cols>
  <sheetData>
    <row r="1" spans="1:36" x14ac:dyDescent="0.35">
      <c r="A1" s="19" t="s">
        <v>0</v>
      </c>
      <c r="B1" s="19"/>
      <c r="C1" s="19"/>
      <c r="D1" s="19"/>
      <c r="E1" s="19"/>
      <c r="H1" s="19" t="s">
        <v>1</v>
      </c>
      <c r="I1" s="19"/>
      <c r="J1" s="19"/>
      <c r="K1" s="19"/>
      <c r="L1" s="19"/>
      <c r="P1" s="19" t="s">
        <v>2</v>
      </c>
      <c r="Q1" s="19"/>
      <c r="R1" s="19"/>
      <c r="S1" s="19"/>
      <c r="T1" s="19"/>
      <c r="X1" s="19" t="s">
        <v>3</v>
      </c>
      <c r="Y1" s="19"/>
      <c r="Z1" s="19"/>
      <c r="AA1" s="19"/>
      <c r="AB1" s="19"/>
      <c r="AD1" s="19" t="s">
        <v>4</v>
      </c>
      <c r="AE1" s="19"/>
      <c r="AF1" s="19"/>
      <c r="AG1" s="19"/>
      <c r="AH1" s="19"/>
    </row>
    <row r="2" spans="1:3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N2" t="s">
        <v>10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V2" t="s">
        <v>10</v>
      </c>
      <c r="X2" t="s">
        <v>5</v>
      </c>
      <c r="Y2" t="s">
        <v>6</v>
      </c>
      <c r="Z2" t="s">
        <v>7</v>
      </c>
      <c r="AA2" t="s">
        <v>8</v>
      </c>
      <c r="AB2" t="s">
        <v>11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J2" t="s">
        <v>10</v>
      </c>
    </row>
    <row r="3" spans="1:36" x14ac:dyDescent="0.35">
      <c r="A3" t="s">
        <v>12</v>
      </c>
      <c r="B3" t="s">
        <v>13</v>
      </c>
      <c r="C3">
        <v>1290</v>
      </c>
      <c r="D3">
        <v>8.5071585430996303E-3</v>
      </c>
      <c r="E3" s="1">
        <f>D3</f>
        <v>8.5071585430996303E-3</v>
      </c>
      <c r="H3" t="s">
        <v>12</v>
      </c>
      <c r="I3" t="s">
        <v>13</v>
      </c>
      <c r="J3">
        <v>1281</v>
      </c>
      <c r="K3">
        <v>8.4191016995938308E-3</v>
      </c>
      <c r="L3" s="1">
        <f>K3</f>
        <v>8.4191016995938308E-3</v>
      </c>
      <c r="M3" s="7"/>
      <c r="N3" t="s">
        <v>14</v>
      </c>
      <c r="P3" t="s">
        <v>12</v>
      </c>
      <c r="Q3" t="s">
        <v>13</v>
      </c>
      <c r="R3">
        <v>682</v>
      </c>
      <c r="S3">
        <v>4.6025725816247996E-3</v>
      </c>
      <c r="T3" s="1">
        <f>S3</f>
        <v>4.6025725816247996E-3</v>
      </c>
      <c r="U3" s="7"/>
      <c r="V3" t="s">
        <v>14</v>
      </c>
      <c r="X3" t="s">
        <v>12</v>
      </c>
      <c r="Y3" t="s">
        <v>13</v>
      </c>
      <c r="Z3">
        <v>650</v>
      </c>
      <c r="AA3">
        <v>4.3655217805955914E-3</v>
      </c>
      <c r="AB3" s="1">
        <v>4.3655217805955914E-3</v>
      </c>
      <c r="AD3" t="s">
        <v>12</v>
      </c>
      <c r="AE3" t="s">
        <v>13</v>
      </c>
      <c r="AF3">
        <v>650</v>
      </c>
      <c r="AG3">
        <v>4.3598704112363922E-3</v>
      </c>
      <c r="AH3" s="1">
        <v>4.3598704112363922E-3</v>
      </c>
      <c r="AJ3" t="s">
        <v>14</v>
      </c>
    </row>
    <row r="4" spans="1:36" x14ac:dyDescent="0.35">
      <c r="A4" t="s">
        <v>12</v>
      </c>
      <c r="B4" t="s">
        <v>15</v>
      </c>
      <c r="C4">
        <v>16565</v>
      </c>
      <c r="D4">
        <v>0.109241148268562</v>
      </c>
      <c r="E4" s="1">
        <f t="shared" ref="E4:E67" si="0">D4</f>
        <v>0.109241148268562</v>
      </c>
      <c r="H4" t="s">
        <v>12</v>
      </c>
      <c r="I4" t="s">
        <v>15</v>
      </c>
      <c r="J4">
        <v>16498</v>
      </c>
      <c r="K4">
        <v>0.10842961736135701</v>
      </c>
      <c r="L4" s="1">
        <f t="shared" ref="L4:L67" si="1">K4</f>
        <v>0.10842961736135701</v>
      </c>
      <c r="M4" s="2"/>
      <c r="N4" t="s">
        <v>14</v>
      </c>
      <c r="P4" t="s">
        <v>12</v>
      </c>
      <c r="Q4" t="s">
        <v>15</v>
      </c>
      <c r="R4">
        <v>13569</v>
      </c>
      <c r="S4">
        <v>9.1572298181916298E-2</v>
      </c>
      <c r="T4" s="1">
        <f t="shared" ref="T4:T67" si="2">S4</f>
        <v>9.1572298181916298E-2</v>
      </c>
      <c r="U4" s="2"/>
      <c r="V4" t="s">
        <v>14</v>
      </c>
      <c r="X4" t="s">
        <v>12</v>
      </c>
      <c r="Y4" t="s">
        <v>15</v>
      </c>
      <c r="Z4">
        <v>12954</v>
      </c>
      <c r="AA4">
        <v>8.7001490993592751E-2</v>
      </c>
      <c r="AB4" s="1">
        <v>8.7001490993592751E-2</v>
      </c>
      <c r="AD4" t="s">
        <v>12</v>
      </c>
      <c r="AE4" t="s">
        <v>15</v>
      </c>
      <c r="AF4">
        <v>12954</v>
      </c>
      <c r="AG4">
        <v>8.6888863549471118E-2</v>
      </c>
      <c r="AH4" s="1">
        <v>8.6888863549471118E-2</v>
      </c>
      <c r="AJ4" t="s">
        <v>14</v>
      </c>
    </row>
    <row r="5" spans="1:36" x14ac:dyDescent="0.35">
      <c r="A5" t="s">
        <v>12</v>
      </c>
      <c r="B5" t="s">
        <v>16</v>
      </c>
      <c r="C5">
        <v>133782</v>
      </c>
      <c r="D5">
        <v>0.88225169318833796</v>
      </c>
      <c r="E5" s="1">
        <f t="shared" si="0"/>
        <v>0.88225169318833796</v>
      </c>
      <c r="H5" t="s">
        <v>12</v>
      </c>
      <c r="I5" t="s">
        <v>16</v>
      </c>
      <c r="J5">
        <v>134375</v>
      </c>
      <c r="K5">
        <v>0.88315128093904804</v>
      </c>
      <c r="L5" s="1">
        <f t="shared" si="1"/>
        <v>0.88315128093904804</v>
      </c>
      <c r="M5" s="2"/>
      <c r="N5" t="s">
        <v>14</v>
      </c>
      <c r="P5" t="s">
        <v>12</v>
      </c>
      <c r="Q5" t="s">
        <v>16</v>
      </c>
      <c r="R5">
        <v>133927</v>
      </c>
      <c r="S5">
        <v>0.90382512923645897</v>
      </c>
      <c r="T5" s="1">
        <f t="shared" si="2"/>
        <v>0.90382512923645897</v>
      </c>
      <c r="U5" s="2"/>
      <c r="V5" t="s">
        <v>14</v>
      </c>
      <c r="X5" t="s">
        <v>12</v>
      </c>
      <c r="Y5" t="s">
        <v>16</v>
      </c>
      <c r="Z5">
        <v>135290</v>
      </c>
      <c r="AA5">
        <v>0.90863298722581165</v>
      </c>
      <c r="AB5" s="1">
        <v>0.90863298722581165</v>
      </c>
      <c r="AD5" t="s">
        <v>12</v>
      </c>
      <c r="AE5" t="s">
        <v>16</v>
      </c>
      <c r="AF5">
        <v>135483</v>
      </c>
      <c r="AG5">
        <v>0.90875126603929246</v>
      </c>
      <c r="AH5" s="1">
        <v>0.90875126603929246</v>
      </c>
      <c r="AJ5" t="s">
        <v>14</v>
      </c>
    </row>
    <row r="6" spans="1:36" x14ac:dyDescent="0.35">
      <c r="A6" t="s">
        <v>17</v>
      </c>
      <c r="B6" t="s">
        <v>13</v>
      </c>
      <c r="C6">
        <v>96190</v>
      </c>
      <c r="D6">
        <v>0.62990733767721996</v>
      </c>
      <c r="E6" s="1">
        <f t="shared" si="0"/>
        <v>0.62990733767721996</v>
      </c>
      <c r="H6" t="s">
        <v>17</v>
      </c>
      <c r="I6" t="s">
        <v>13</v>
      </c>
      <c r="J6">
        <v>96040</v>
      </c>
      <c r="K6">
        <v>0.62664752707816695</v>
      </c>
      <c r="L6" s="1">
        <f t="shared" si="1"/>
        <v>0.62664752707816695</v>
      </c>
      <c r="N6" t="s">
        <v>14</v>
      </c>
      <c r="P6" t="s">
        <v>17</v>
      </c>
      <c r="Q6" t="s">
        <v>13</v>
      </c>
      <c r="R6">
        <v>95831</v>
      </c>
      <c r="S6">
        <v>0.62346542447643905</v>
      </c>
      <c r="T6" s="1">
        <f t="shared" si="2"/>
        <v>0.62346542447643905</v>
      </c>
      <c r="V6" t="s">
        <v>14</v>
      </c>
      <c r="X6" t="s">
        <v>17</v>
      </c>
      <c r="Y6" t="s">
        <v>18</v>
      </c>
      <c r="Z6">
        <v>24782</v>
      </c>
      <c r="AA6">
        <v>0.16045633777282822</v>
      </c>
      <c r="AB6" s="1">
        <v>0.16045633777282822</v>
      </c>
      <c r="AD6" t="s">
        <v>17</v>
      </c>
      <c r="AE6" t="s">
        <v>13</v>
      </c>
      <c r="AF6">
        <v>24520</v>
      </c>
      <c r="AG6">
        <v>0.15841225950667373</v>
      </c>
      <c r="AH6" s="1">
        <v>0.15841225950667373</v>
      </c>
      <c r="AJ6" t="s">
        <v>14</v>
      </c>
    </row>
    <row r="7" spans="1:36" x14ac:dyDescent="0.35">
      <c r="A7" t="s">
        <v>17</v>
      </c>
      <c r="B7" t="s">
        <v>15</v>
      </c>
      <c r="C7">
        <v>12319</v>
      </c>
      <c r="D7">
        <v>8.0671883697324906E-2</v>
      </c>
      <c r="E7" s="1">
        <f t="shared" si="0"/>
        <v>8.0671883697324906E-2</v>
      </c>
      <c r="H7" t="s">
        <v>17</v>
      </c>
      <c r="I7" t="s">
        <v>15</v>
      </c>
      <c r="J7">
        <v>12320</v>
      </c>
      <c r="K7">
        <v>8.0386271695158495E-2</v>
      </c>
      <c r="L7" s="1">
        <f t="shared" si="1"/>
        <v>8.0386271695158495E-2</v>
      </c>
      <c r="N7" t="s">
        <v>14</v>
      </c>
      <c r="P7" t="s">
        <v>17</v>
      </c>
      <c r="Q7" t="s">
        <v>15</v>
      </c>
      <c r="R7">
        <v>12346</v>
      </c>
      <c r="S7">
        <v>8.0321650933269095E-2</v>
      </c>
      <c r="T7" s="1">
        <f t="shared" si="2"/>
        <v>8.0321650933269095E-2</v>
      </c>
      <c r="V7" t="s">
        <v>14</v>
      </c>
      <c r="X7" t="s">
        <v>17</v>
      </c>
      <c r="Y7" t="s">
        <v>19</v>
      </c>
      <c r="Z7">
        <v>11687</v>
      </c>
      <c r="AA7">
        <v>7.5669970928538596E-2</v>
      </c>
      <c r="AB7" s="1">
        <v>7.5669970928538596E-2</v>
      </c>
      <c r="AD7" t="s">
        <v>17</v>
      </c>
      <c r="AE7" t="s">
        <v>15</v>
      </c>
      <c r="AF7">
        <v>11682</v>
      </c>
      <c r="AG7">
        <v>7.5471941906890799E-2</v>
      </c>
      <c r="AH7" s="1">
        <v>7.5471941906890799E-2</v>
      </c>
      <c r="AJ7" t="s">
        <v>14</v>
      </c>
    </row>
    <row r="8" spans="1:36" x14ac:dyDescent="0.35">
      <c r="A8" t="s">
        <v>17</v>
      </c>
      <c r="B8" t="s">
        <v>16</v>
      </c>
      <c r="C8">
        <v>44196</v>
      </c>
      <c r="D8">
        <v>0.28942077862545401</v>
      </c>
      <c r="E8" s="1">
        <f t="shared" si="0"/>
        <v>0.28942077862545401</v>
      </c>
      <c r="H8" t="s">
        <v>17</v>
      </c>
      <c r="I8" t="s">
        <v>16</v>
      </c>
      <c r="J8">
        <v>44900</v>
      </c>
      <c r="K8">
        <v>0.292966201226673</v>
      </c>
      <c r="L8" s="1">
        <f t="shared" si="1"/>
        <v>0.292966201226673</v>
      </c>
      <c r="N8" t="s">
        <v>14</v>
      </c>
      <c r="P8" t="s">
        <v>17</v>
      </c>
      <c r="Q8" t="s">
        <v>16</v>
      </c>
      <c r="R8">
        <v>45530</v>
      </c>
      <c r="S8">
        <v>0.29621292459029203</v>
      </c>
      <c r="T8" s="1">
        <f t="shared" si="2"/>
        <v>0.29621292459029203</v>
      </c>
      <c r="V8" t="s">
        <v>14</v>
      </c>
      <c r="X8" t="s">
        <v>17</v>
      </c>
      <c r="Y8" t="s">
        <v>20</v>
      </c>
      <c r="Z8">
        <v>117978</v>
      </c>
      <c r="AA8">
        <v>0.76387369129863314</v>
      </c>
      <c r="AB8" s="1">
        <v>0.76387369129863314</v>
      </c>
      <c r="AD8" t="s">
        <v>17</v>
      </c>
      <c r="AE8" t="s">
        <v>16</v>
      </c>
      <c r="AF8">
        <v>118584</v>
      </c>
      <c r="AG8">
        <v>0.76611579858643541</v>
      </c>
      <c r="AH8" s="1">
        <v>0.76611579858643541</v>
      </c>
      <c r="AJ8" t="s">
        <v>14</v>
      </c>
    </row>
    <row r="9" spans="1:36" x14ac:dyDescent="0.35">
      <c r="A9" t="s">
        <v>21</v>
      </c>
      <c r="B9" t="s">
        <v>13</v>
      </c>
      <c r="C9">
        <v>3837</v>
      </c>
      <c r="D9">
        <v>4.9684052416222098E-2</v>
      </c>
      <c r="E9" s="1">
        <f t="shared" si="0"/>
        <v>4.9684052416222098E-2</v>
      </c>
      <c r="H9" t="s">
        <v>21</v>
      </c>
      <c r="I9" t="s">
        <v>13</v>
      </c>
      <c r="J9">
        <v>3861</v>
      </c>
      <c r="K9">
        <v>4.9839290554931602E-2</v>
      </c>
      <c r="L9" s="1">
        <f t="shared" si="1"/>
        <v>4.9839290554931602E-2</v>
      </c>
      <c r="N9" t="s">
        <v>22</v>
      </c>
      <c r="P9" t="s">
        <v>21</v>
      </c>
      <c r="Q9" t="s">
        <v>13</v>
      </c>
      <c r="R9">
        <v>2610</v>
      </c>
      <c r="S9">
        <v>3.4341201547327699E-2</v>
      </c>
      <c r="T9" s="1">
        <f t="shared" si="2"/>
        <v>3.4341201547327699E-2</v>
      </c>
      <c r="V9" t="s">
        <v>22</v>
      </c>
      <c r="X9" t="s">
        <v>21</v>
      </c>
      <c r="Y9" t="s">
        <v>18</v>
      </c>
      <c r="Z9">
        <v>2595</v>
      </c>
      <c r="AA9">
        <v>3.4072556820419903E-2</v>
      </c>
      <c r="AB9" s="1">
        <v>3.4072556820419903E-2</v>
      </c>
      <c r="AD9" t="s">
        <v>21</v>
      </c>
      <c r="AE9" t="s">
        <v>13</v>
      </c>
      <c r="AF9">
        <v>2592</v>
      </c>
      <c r="AG9">
        <v>3.4027805127801188E-2</v>
      </c>
      <c r="AH9" s="1">
        <v>3.4027805127801188E-2</v>
      </c>
      <c r="AJ9" t="s">
        <v>22</v>
      </c>
    </row>
    <row r="10" spans="1:36" x14ac:dyDescent="0.35">
      <c r="A10" t="s">
        <v>21</v>
      </c>
      <c r="B10" t="s">
        <v>15</v>
      </c>
      <c r="C10">
        <v>60501</v>
      </c>
      <c r="D10">
        <v>0.78340757238307301</v>
      </c>
      <c r="E10" s="1">
        <f t="shared" si="0"/>
        <v>0.78340757238307301</v>
      </c>
      <c r="H10" t="s">
        <v>21</v>
      </c>
      <c r="I10" t="s">
        <v>15</v>
      </c>
      <c r="J10">
        <v>59801</v>
      </c>
      <c r="K10">
        <v>0.77193458028372597</v>
      </c>
      <c r="L10" s="1">
        <f t="shared" si="1"/>
        <v>0.77193458028372597</v>
      </c>
      <c r="N10" t="s">
        <v>22</v>
      </c>
      <c r="P10" t="s">
        <v>21</v>
      </c>
      <c r="Q10" t="s">
        <v>15</v>
      </c>
      <c r="R10">
        <v>22937</v>
      </c>
      <c r="S10">
        <v>0.30179468961343098</v>
      </c>
      <c r="T10" s="1">
        <f t="shared" si="2"/>
        <v>0.30179468961343098</v>
      </c>
      <c r="V10" t="s">
        <v>22</v>
      </c>
      <c r="X10" t="s">
        <v>21</v>
      </c>
      <c r="Y10" t="s">
        <v>19</v>
      </c>
      <c r="Z10">
        <v>22868</v>
      </c>
      <c r="AA10">
        <v>0.30025866257008182</v>
      </c>
      <c r="AB10" s="1">
        <v>0.30025866257008182</v>
      </c>
      <c r="AD10" t="s">
        <v>21</v>
      </c>
      <c r="AE10" t="s">
        <v>15</v>
      </c>
      <c r="AF10">
        <v>22824</v>
      </c>
      <c r="AG10">
        <v>0.29963372848647157</v>
      </c>
      <c r="AH10" s="1">
        <v>0.29963372848647157</v>
      </c>
      <c r="AJ10" t="s">
        <v>22</v>
      </c>
    </row>
    <row r="11" spans="1:36" x14ac:dyDescent="0.35">
      <c r="A11" t="s">
        <v>21</v>
      </c>
      <c r="B11" t="s">
        <v>16</v>
      </c>
      <c r="C11">
        <v>12890</v>
      </c>
      <c r="D11">
        <v>0.16690837520070401</v>
      </c>
      <c r="E11" s="1">
        <f t="shared" si="0"/>
        <v>0.16690837520070401</v>
      </c>
      <c r="H11" t="s">
        <v>21</v>
      </c>
      <c r="I11" t="s">
        <v>16</v>
      </c>
      <c r="J11">
        <v>13807</v>
      </c>
      <c r="K11">
        <v>0.17822612916134101</v>
      </c>
      <c r="L11" s="1">
        <f t="shared" si="1"/>
        <v>0.17822612916134101</v>
      </c>
      <c r="N11" t="s">
        <v>22</v>
      </c>
      <c r="P11" t="s">
        <v>21</v>
      </c>
      <c r="Q11" t="s">
        <v>16</v>
      </c>
      <c r="R11">
        <v>50455</v>
      </c>
      <c r="S11">
        <v>0.66386410883924096</v>
      </c>
      <c r="T11" s="1">
        <f t="shared" si="2"/>
        <v>0.66386410883924096</v>
      </c>
      <c r="V11" t="s">
        <v>22</v>
      </c>
      <c r="X11" t="s">
        <v>21</v>
      </c>
      <c r="Y11" t="s">
        <v>20</v>
      </c>
      <c r="Z11">
        <v>50698</v>
      </c>
      <c r="AA11">
        <v>0.6656687806094983</v>
      </c>
      <c r="AB11" s="1">
        <v>0.6656687806094983</v>
      </c>
      <c r="AD11" t="s">
        <v>21</v>
      </c>
      <c r="AE11" t="s">
        <v>16</v>
      </c>
      <c r="AF11">
        <v>50757</v>
      </c>
      <c r="AG11">
        <v>0.66633846638572725</v>
      </c>
      <c r="AH11" s="1">
        <v>0.66633846638572725</v>
      </c>
      <c r="AJ11" t="s">
        <v>22</v>
      </c>
    </row>
    <row r="12" spans="1:36" x14ac:dyDescent="0.35">
      <c r="A12" t="s">
        <v>23</v>
      </c>
      <c r="B12" t="s">
        <v>13</v>
      </c>
      <c r="C12">
        <v>1075</v>
      </c>
      <c r="D12">
        <v>1.50305504676948E-2</v>
      </c>
      <c r="E12" s="1">
        <f t="shared" si="0"/>
        <v>1.50305504676948E-2</v>
      </c>
      <c r="H12" t="s">
        <v>23</v>
      </c>
      <c r="I12" t="s">
        <v>13</v>
      </c>
      <c r="J12">
        <v>1065</v>
      </c>
      <c r="K12">
        <v>1.48940633522131E-2</v>
      </c>
      <c r="L12" s="1">
        <f t="shared" si="1"/>
        <v>1.48940633522131E-2</v>
      </c>
      <c r="N12" t="s">
        <v>24</v>
      </c>
      <c r="P12" t="s">
        <v>23</v>
      </c>
      <c r="Q12" t="s">
        <v>13</v>
      </c>
      <c r="R12">
        <v>1013</v>
      </c>
      <c r="S12">
        <v>1.41204349038193E-2</v>
      </c>
      <c r="T12" s="1">
        <f t="shared" si="2"/>
        <v>1.41204349038193E-2</v>
      </c>
      <c r="V12" t="s">
        <v>24</v>
      </c>
      <c r="X12" t="s">
        <v>23</v>
      </c>
      <c r="Y12" t="s">
        <v>18</v>
      </c>
      <c r="Z12">
        <v>792</v>
      </c>
      <c r="AA12">
        <v>1.1224807959409281E-2</v>
      </c>
      <c r="AB12" s="1">
        <v>1.1224807959409281E-2</v>
      </c>
      <c r="AD12" t="s">
        <v>23</v>
      </c>
      <c r="AE12" t="s">
        <v>13</v>
      </c>
      <c r="AF12">
        <v>813</v>
      </c>
      <c r="AG12">
        <v>1.1499130139601986E-2</v>
      </c>
      <c r="AH12" s="1">
        <v>1.1499130139601986E-2</v>
      </c>
      <c r="AJ12" t="s">
        <v>24</v>
      </c>
    </row>
    <row r="13" spans="1:36" x14ac:dyDescent="0.35">
      <c r="A13" t="s">
        <v>23</v>
      </c>
      <c r="B13" t="s">
        <v>15</v>
      </c>
      <c r="C13">
        <v>5959</v>
      </c>
      <c r="D13">
        <v>8.3318186266970504E-2</v>
      </c>
      <c r="E13" s="1">
        <f t="shared" si="0"/>
        <v>8.3318186266970504E-2</v>
      </c>
      <c r="H13" t="s">
        <v>23</v>
      </c>
      <c r="I13" t="s">
        <v>15</v>
      </c>
      <c r="J13">
        <v>5957</v>
      </c>
      <c r="K13">
        <v>8.3308859520313194E-2</v>
      </c>
      <c r="L13" s="1">
        <f t="shared" si="1"/>
        <v>8.3308859520313194E-2</v>
      </c>
      <c r="N13" t="s">
        <v>24</v>
      </c>
      <c r="P13" t="s">
        <v>23</v>
      </c>
      <c r="Q13" t="s">
        <v>15</v>
      </c>
      <c r="R13">
        <v>5961</v>
      </c>
      <c r="S13">
        <v>8.3091720100362407E-2</v>
      </c>
      <c r="T13" s="1">
        <f t="shared" si="2"/>
        <v>8.3091720100362407E-2</v>
      </c>
      <c r="V13" t="s">
        <v>24</v>
      </c>
      <c r="X13" t="s">
        <v>23</v>
      </c>
      <c r="Y13" t="s">
        <v>19</v>
      </c>
      <c r="Z13">
        <v>5367</v>
      </c>
      <c r="AA13">
        <v>7.6065081209784863E-2</v>
      </c>
      <c r="AB13" s="1">
        <v>7.6065081209784863E-2</v>
      </c>
      <c r="AD13" t="s">
        <v>23</v>
      </c>
      <c r="AE13" t="s">
        <v>15</v>
      </c>
      <c r="AF13">
        <v>5370</v>
      </c>
      <c r="AG13">
        <v>7.5953664021725292E-2</v>
      </c>
      <c r="AH13" s="1">
        <v>7.5953664021725292E-2</v>
      </c>
      <c r="AJ13" t="s">
        <v>24</v>
      </c>
    </row>
    <row r="14" spans="1:36" x14ac:dyDescent="0.35">
      <c r="A14" t="s">
        <v>23</v>
      </c>
      <c r="B14" t="s">
        <v>16</v>
      </c>
      <c r="C14">
        <v>64487</v>
      </c>
      <c r="D14">
        <v>0.90165126326533396</v>
      </c>
      <c r="E14" s="1">
        <f t="shared" si="0"/>
        <v>0.90165126326533396</v>
      </c>
      <c r="H14" t="s">
        <v>23</v>
      </c>
      <c r="I14" t="s">
        <v>16</v>
      </c>
      <c r="J14">
        <v>64483</v>
      </c>
      <c r="K14">
        <v>0.90179707712747303</v>
      </c>
      <c r="L14" s="1">
        <f t="shared" si="1"/>
        <v>0.90179707712747303</v>
      </c>
      <c r="N14" t="s">
        <v>24</v>
      </c>
      <c r="P14" t="s">
        <v>23</v>
      </c>
      <c r="Q14" t="s">
        <v>16</v>
      </c>
      <c r="R14">
        <v>64766</v>
      </c>
      <c r="S14">
        <v>0.90278784499581799</v>
      </c>
      <c r="T14" s="1">
        <f t="shared" si="2"/>
        <v>0.90278784499581799</v>
      </c>
      <c r="V14" t="s">
        <v>24</v>
      </c>
      <c r="X14" t="s">
        <v>23</v>
      </c>
      <c r="Y14" t="s">
        <v>20</v>
      </c>
      <c r="Z14">
        <v>64399</v>
      </c>
      <c r="AA14">
        <v>0.91271011083080589</v>
      </c>
      <c r="AB14" s="1">
        <v>0.91271011083080589</v>
      </c>
      <c r="AD14" t="s">
        <v>23</v>
      </c>
      <c r="AE14" t="s">
        <v>16</v>
      </c>
      <c r="AF14">
        <v>64518</v>
      </c>
      <c r="AG14">
        <v>0.91254720583867277</v>
      </c>
      <c r="AH14" s="1">
        <v>0.91254720583867277</v>
      </c>
      <c r="AJ14" t="s">
        <v>24</v>
      </c>
    </row>
    <row r="15" spans="1:36" x14ac:dyDescent="0.35">
      <c r="A15" t="s">
        <v>25</v>
      </c>
      <c r="B15" t="s">
        <v>13</v>
      </c>
      <c r="C15">
        <v>28838</v>
      </c>
      <c r="D15">
        <v>8.3096570443923198E-2</v>
      </c>
      <c r="E15" s="1">
        <f t="shared" si="0"/>
        <v>8.3096570443923198E-2</v>
      </c>
      <c r="H15" t="s">
        <v>25</v>
      </c>
      <c r="I15" t="s">
        <v>13</v>
      </c>
      <c r="J15">
        <v>28689</v>
      </c>
      <c r="K15">
        <v>8.2400822600843193E-2</v>
      </c>
      <c r="L15" s="1">
        <f t="shared" si="1"/>
        <v>8.2400822600843193E-2</v>
      </c>
      <c r="N15" t="s">
        <v>26</v>
      </c>
      <c r="P15" t="s">
        <v>25</v>
      </c>
      <c r="Q15" t="s">
        <v>13</v>
      </c>
      <c r="R15">
        <v>28631</v>
      </c>
      <c r="S15">
        <v>8.2037014220589594E-2</v>
      </c>
      <c r="T15" s="1">
        <f t="shared" si="2"/>
        <v>8.2037014220589594E-2</v>
      </c>
      <c r="V15" t="s">
        <v>26</v>
      </c>
      <c r="X15" t="s">
        <v>25</v>
      </c>
      <c r="Y15" t="s">
        <v>18</v>
      </c>
      <c r="Z15">
        <v>18543</v>
      </c>
      <c r="AA15">
        <v>5.664856079722852E-2</v>
      </c>
      <c r="AB15" s="1">
        <v>5.664856079722852E-2</v>
      </c>
      <c r="AD15" t="s">
        <v>25</v>
      </c>
      <c r="AE15" t="s">
        <v>13</v>
      </c>
      <c r="AF15">
        <v>18527</v>
      </c>
      <c r="AG15">
        <v>5.6461689431756536E-2</v>
      </c>
      <c r="AH15" s="1">
        <v>5.6461689431756536E-2</v>
      </c>
      <c r="AJ15" t="s">
        <v>26</v>
      </c>
    </row>
    <row r="16" spans="1:36" x14ac:dyDescent="0.35">
      <c r="A16" t="s">
        <v>25</v>
      </c>
      <c r="B16" t="s">
        <v>15</v>
      </c>
      <c r="C16">
        <v>280240</v>
      </c>
      <c r="D16">
        <v>0.80751033016176699</v>
      </c>
      <c r="E16" s="1">
        <f t="shared" si="0"/>
        <v>0.80751033016176699</v>
      </c>
      <c r="H16" t="s">
        <v>25</v>
      </c>
      <c r="I16" t="s">
        <v>15</v>
      </c>
      <c r="J16">
        <v>280192</v>
      </c>
      <c r="K16">
        <v>0.80477016578394001</v>
      </c>
      <c r="L16" s="1">
        <f t="shared" si="1"/>
        <v>0.80477016578394001</v>
      </c>
      <c r="N16" t="s">
        <v>26</v>
      </c>
      <c r="P16" t="s">
        <v>25</v>
      </c>
      <c r="Q16" t="s">
        <v>15</v>
      </c>
      <c r="R16">
        <v>280239</v>
      </c>
      <c r="S16">
        <v>0.80297477657657101</v>
      </c>
      <c r="T16" s="1">
        <f t="shared" si="2"/>
        <v>0.80297477657657101</v>
      </c>
      <c r="V16" t="s">
        <v>26</v>
      </c>
      <c r="X16" t="s">
        <v>25</v>
      </c>
      <c r="Y16" t="s">
        <v>19</v>
      </c>
      <c r="Z16">
        <v>266067</v>
      </c>
      <c r="AA16">
        <v>0.81283032010118106</v>
      </c>
      <c r="AB16" s="1">
        <v>0.81283032010118106</v>
      </c>
      <c r="AD16" t="s">
        <v>25</v>
      </c>
      <c r="AE16" t="s">
        <v>15</v>
      </c>
      <c r="AF16">
        <v>256411</v>
      </c>
      <c r="AG16">
        <v>0.78142161434048285</v>
      </c>
      <c r="AH16" s="1">
        <v>0.78142161434048285</v>
      </c>
      <c r="AJ16" t="s">
        <v>26</v>
      </c>
    </row>
    <row r="17" spans="1:36" x14ac:dyDescent="0.35">
      <c r="A17" t="s">
        <v>25</v>
      </c>
      <c r="B17" t="s">
        <v>16</v>
      </c>
      <c r="C17">
        <v>37964</v>
      </c>
      <c r="D17">
        <v>0.109393099394309</v>
      </c>
      <c r="E17" s="1">
        <f t="shared" si="0"/>
        <v>0.109393099394309</v>
      </c>
      <c r="H17" t="s">
        <v>25</v>
      </c>
      <c r="I17" t="s">
        <v>16</v>
      </c>
      <c r="J17">
        <v>39283</v>
      </c>
      <c r="K17">
        <v>0.112829011615215</v>
      </c>
      <c r="L17" s="1">
        <f t="shared" si="1"/>
        <v>0.112829011615215</v>
      </c>
      <c r="N17" t="s">
        <v>26</v>
      </c>
      <c r="P17" t="s">
        <v>25</v>
      </c>
      <c r="Q17" t="s">
        <v>16</v>
      </c>
      <c r="R17">
        <v>40131</v>
      </c>
      <c r="S17">
        <v>0.114988209202839</v>
      </c>
      <c r="T17" s="1">
        <f t="shared" si="2"/>
        <v>0.114988209202839</v>
      </c>
      <c r="V17" t="s">
        <v>26</v>
      </c>
      <c r="X17" t="s">
        <v>25</v>
      </c>
      <c r="Y17" t="s">
        <v>20</v>
      </c>
      <c r="Z17">
        <v>42724</v>
      </c>
      <c r="AA17">
        <v>0.13052111910159042</v>
      </c>
      <c r="AB17" s="1">
        <v>0.13052111910159042</v>
      </c>
      <c r="AD17" t="s">
        <v>25</v>
      </c>
      <c r="AE17" t="s">
        <v>16</v>
      </c>
      <c r="AF17">
        <v>53196</v>
      </c>
      <c r="AG17">
        <v>0.16211669622776062</v>
      </c>
      <c r="AH17" s="1">
        <v>0.16211669622776062</v>
      </c>
      <c r="AJ17" t="s">
        <v>26</v>
      </c>
    </row>
    <row r="18" spans="1:36" x14ac:dyDescent="0.35">
      <c r="A18" t="s">
        <v>27</v>
      </c>
      <c r="B18" t="s">
        <v>13</v>
      </c>
      <c r="C18">
        <v>1793</v>
      </c>
      <c r="D18">
        <v>5.9657294959241297E-2</v>
      </c>
      <c r="E18" s="1">
        <f t="shared" si="0"/>
        <v>5.9657294959241297E-2</v>
      </c>
      <c r="H18" t="s">
        <v>27</v>
      </c>
      <c r="I18" t="s">
        <v>13</v>
      </c>
      <c r="J18">
        <v>1749</v>
      </c>
      <c r="K18">
        <v>5.8162349107113098E-2</v>
      </c>
      <c r="L18" s="1">
        <f t="shared" si="1"/>
        <v>5.8162349107113098E-2</v>
      </c>
      <c r="N18" t="s">
        <v>22</v>
      </c>
      <c r="P18" t="s">
        <v>27</v>
      </c>
      <c r="Q18" t="s">
        <v>13</v>
      </c>
      <c r="R18">
        <v>1747</v>
      </c>
      <c r="S18">
        <v>5.8084250423912E-2</v>
      </c>
      <c r="T18" s="1">
        <f t="shared" si="2"/>
        <v>5.8084250423912E-2</v>
      </c>
      <c r="V18" t="s">
        <v>22</v>
      </c>
      <c r="X18" t="s">
        <v>27</v>
      </c>
      <c r="Y18" t="s">
        <v>18</v>
      </c>
      <c r="Z18">
        <v>16</v>
      </c>
      <c r="AA18">
        <v>5.3492026344822974E-4</v>
      </c>
      <c r="AB18" s="1">
        <v>5.3492026344822974E-4</v>
      </c>
      <c r="AD18" t="s">
        <v>27</v>
      </c>
      <c r="AE18" t="s">
        <v>13</v>
      </c>
      <c r="AF18">
        <v>14</v>
      </c>
      <c r="AG18">
        <v>4.670870450071731E-4</v>
      </c>
      <c r="AH18" s="1">
        <v>4.670870450071731E-4</v>
      </c>
      <c r="AJ18" t="s">
        <v>22</v>
      </c>
    </row>
    <row r="19" spans="1:36" x14ac:dyDescent="0.35">
      <c r="A19" t="s">
        <v>27</v>
      </c>
      <c r="B19" t="s">
        <v>15</v>
      </c>
      <c r="C19">
        <v>27627</v>
      </c>
      <c r="D19">
        <v>0.91921477291632003</v>
      </c>
      <c r="E19" s="1">
        <f t="shared" si="0"/>
        <v>0.91921477291632003</v>
      </c>
      <c r="H19" t="s">
        <v>27</v>
      </c>
      <c r="I19" t="s">
        <v>15</v>
      </c>
      <c r="J19">
        <v>27384</v>
      </c>
      <c r="K19">
        <v>0.91064480728941499</v>
      </c>
      <c r="L19" s="1">
        <f t="shared" si="1"/>
        <v>0.91064480728941499</v>
      </c>
      <c r="N19" t="s">
        <v>22</v>
      </c>
      <c r="P19" t="s">
        <v>27</v>
      </c>
      <c r="Q19" t="s">
        <v>15</v>
      </c>
      <c r="R19">
        <v>27380</v>
      </c>
      <c r="S19">
        <v>0.91033015260830497</v>
      </c>
      <c r="T19" s="1">
        <f t="shared" si="2"/>
        <v>0.91033015260830497</v>
      </c>
      <c r="V19" t="s">
        <v>22</v>
      </c>
      <c r="X19" t="s">
        <v>27</v>
      </c>
      <c r="Y19" t="s">
        <v>19</v>
      </c>
      <c r="Z19">
        <v>2888</v>
      </c>
      <c r="AA19">
        <v>9.6553107552405468E-2</v>
      </c>
      <c r="AB19" s="1">
        <v>9.6553107552405468E-2</v>
      </c>
      <c r="AD19" t="s">
        <v>27</v>
      </c>
      <c r="AE19" t="s">
        <v>15</v>
      </c>
      <c r="AF19">
        <v>2866</v>
      </c>
      <c r="AG19">
        <v>9.5619390785039865E-2</v>
      </c>
      <c r="AH19" s="1">
        <v>9.5619390785039865E-2</v>
      </c>
      <c r="AJ19" t="s">
        <v>22</v>
      </c>
    </row>
    <row r="20" spans="1:36" x14ac:dyDescent="0.35">
      <c r="A20" t="s">
        <v>27</v>
      </c>
      <c r="B20" t="s">
        <v>16</v>
      </c>
      <c r="C20">
        <v>635</v>
      </c>
      <c r="D20">
        <v>2.11279321244385E-2</v>
      </c>
      <c r="E20" s="1">
        <f t="shared" si="0"/>
        <v>2.11279321244385E-2</v>
      </c>
      <c r="H20" t="s">
        <v>27</v>
      </c>
      <c r="I20" t="s">
        <v>16</v>
      </c>
      <c r="J20">
        <v>938</v>
      </c>
      <c r="K20">
        <v>3.1192843603471701E-2</v>
      </c>
      <c r="L20" s="1">
        <f t="shared" si="1"/>
        <v>3.1192843603471701E-2</v>
      </c>
      <c r="N20" t="s">
        <v>22</v>
      </c>
      <c r="P20" t="s">
        <v>27</v>
      </c>
      <c r="Q20" t="s">
        <v>16</v>
      </c>
      <c r="R20">
        <v>950</v>
      </c>
      <c r="S20">
        <v>3.1585596967782702E-2</v>
      </c>
      <c r="T20" s="1">
        <f t="shared" si="2"/>
        <v>3.1585596967782702E-2</v>
      </c>
      <c r="V20" t="s">
        <v>22</v>
      </c>
      <c r="X20" t="s">
        <v>27</v>
      </c>
      <c r="Y20" t="s">
        <v>20</v>
      </c>
      <c r="Z20">
        <v>27007</v>
      </c>
      <c r="AA20">
        <v>0.90291197218414632</v>
      </c>
      <c r="AB20" s="1">
        <v>0.90291197218414632</v>
      </c>
      <c r="AD20" t="s">
        <v>27</v>
      </c>
      <c r="AE20" t="s">
        <v>16</v>
      </c>
      <c r="AF20">
        <v>27093</v>
      </c>
      <c r="AG20">
        <v>0.90391352216995291</v>
      </c>
      <c r="AH20" s="1">
        <v>0.90391352216995291</v>
      </c>
      <c r="AJ20" t="s">
        <v>22</v>
      </c>
    </row>
    <row r="21" spans="1:36" x14ac:dyDescent="0.35">
      <c r="A21" t="s">
        <v>28</v>
      </c>
      <c r="B21" t="s">
        <v>13</v>
      </c>
      <c r="C21">
        <v>6350</v>
      </c>
      <c r="D21">
        <v>6.4973601276961404E-2</v>
      </c>
      <c r="E21" s="1">
        <f t="shared" si="0"/>
        <v>6.4973601276961404E-2</v>
      </c>
      <c r="H21" t="s">
        <v>28</v>
      </c>
      <c r="I21" t="s">
        <v>13</v>
      </c>
      <c r="J21">
        <v>5090</v>
      </c>
      <c r="K21">
        <v>5.20093596411456E-2</v>
      </c>
      <c r="L21" s="1">
        <f t="shared" si="1"/>
        <v>5.20093596411456E-2</v>
      </c>
      <c r="N21" t="s">
        <v>29</v>
      </c>
      <c r="P21" t="s">
        <v>28</v>
      </c>
      <c r="Q21" t="s">
        <v>13</v>
      </c>
      <c r="R21">
        <v>3499</v>
      </c>
      <c r="S21">
        <v>3.5685146656875902E-2</v>
      </c>
      <c r="T21" s="1">
        <f t="shared" si="2"/>
        <v>3.5685146656875902E-2</v>
      </c>
      <c r="V21" t="s">
        <v>29</v>
      </c>
      <c r="X21" t="s">
        <v>28</v>
      </c>
      <c r="Y21" t="s">
        <v>18</v>
      </c>
      <c r="Z21">
        <v>1807</v>
      </c>
      <c r="AA21">
        <v>1.8367180988392184E-2</v>
      </c>
      <c r="AB21" s="1">
        <v>1.8367180988392184E-2</v>
      </c>
      <c r="AD21" t="s">
        <v>28</v>
      </c>
      <c r="AE21" t="s">
        <v>13</v>
      </c>
      <c r="AF21">
        <v>1804</v>
      </c>
      <c r="AG21">
        <v>1.8314348947229497E-2</v>
      </c>
      <c r="AH21" s="1">
        <v>1.8314348947229497E-2</v>
      </c>
      <c r="AJ21" t="s">
        <v>29</v>
      </c>
    </row>
    <row r="22" spans="1:36" x14ac:dyDescent="0.35">
      <c r="A22" t="s">
        <v>28</v>
      </c>
      <c r="B22" t="s">
        <v>15</v>
      </c>
      <c r="C22">
        <v>67086</v>
      </c>
      <c r="D22">
        <v>0.68642819138050903</v>
      </c>
      <c r="E22" s="1">
        <f t="shared" si="0"/>
        <v>0.68642819138050903</v>
      </c>
      <c r="H22" t="s">
        <v>28</v>
      </c>
      <c r="I22" t="s">
        <v>15</v>
      </c>
      <c r="J22">
        <v>18663</v>
      </c>
      <c r="K22">
        <v>0.19069757936791701</v>
      </c>
      <c r="L22" s="1">
        <f t="shared" si="1"/>
        <v>0.19069757936791701</v>
      </c>
      <c r="N22" t="s">
        <v>29</v>
      </c>
      <c r="P22" t="s">
        <v>28</v>
      </c>
      <c r="Q22" t="s">
        <v>15</v>
      </c>
      <c r="R22">
        <v>18648</v>
      </c>
      <c r="S22">
        <v>0.190184799902093</v>
      </c>
      <c r="T22" s="1">
        <f t="shared" si="2"/>
        <v>0.190184799902093</v>
      </c>
      <c r="V22" t="s">
        <v>29</v>
      </c>
      <c r="X22" t="s">
        <v>28</v>
      </c>
      <c r="Y22" t="s">
        <v>19</v>
      </c>
      <c r="Z22">
        <v>16582</v>
      </c>
      <c r="AA22">
        <v>0.168547091947714</v>
      </c>
      <c r="AB22" s="1">
        <v>0.168547091947714</v>
      </c>
      <c r="AD22" t="s">
        <v>28</v>
      </c>
      <c r="AE22" t="s">
        <v>15</v>
      </c>
      <c r="AF22">
        <v>16580</v>
      </c>
      <c r="AG22">
        <v>0.16832145540192078</v>
      </c>
      <c r="AH22" s="1">
        <v>0.16832145540192078</v>
      </c>
      <c r="AJ22" t="s">
        <v>29</v>
      </c>
    </row>
    <row r="23" spans="1:36" x14ac:dyDescent="0.35">
      <c r="A23" t="s">
        <v>28</v>
      </c>
      <c r="B23" t="s">
        <v>16</v>
      </c>
      <c r="C23">
        <v>24296</v>
      </c>
      <c r="D23">
        <v>0.24859820734252799</v>
      </c>
      <c r="E23" s="1">
        <f t="shared" si="0"/>
        <v>0.24859820734252799</v>
      </c>
      <c r="H23" t="s">
        <v>28</v>
      </c>
      <c r="I23" t="s">
        <v>16</v>
      </c>
      <c r="J23">
        <v>74114</v>
      </c>
      <c r="K23">
        <v>0.75729306099093596</v>
      </c>
      <c r="L23" s="1">
        <f t="shared" si="1"/>
        <v>0.75729306099093596</v>
      </c>
      <c r="N23" t="s">
        <v>29</v>
      </c>
      <c r="P23" t="s">
        <v>28</v>
      </c>
      <c r="Q23" t="s">
        <v>16</v>
      </c>
      <c r="R23">
        <v>75905</v>
      </c>
      <c r="S23">
        <v>0.77413005344103103</v>
      </c>
      <c r="T23" s="1">
        <f t="shared" si="2"/>
        <v>0.77413005344103103</v>
      </c>
      <c r="V23" t="s">
        <v>29</v>
      </c>
      <c r="X23" t="s">
        <v>28</v>
      </c>
      <c r="Y23" t="s">
        <v>20</v>
      </c>
      <c r="Z23">
        <v>79993</v>
      </c>
      <c r="AA23">
        <v>0.81308572706389382</v>
      </c>
      <c r="AB23" s="1">
        <v>0.81308572706389382</v>
      </c>
      <c r="AD23" t="s">
        <v>28</v>
      </c>
      <c r="AE23" t="s">
        <v>16</v>
      </c>
      <c r="AF23">
        <v>80118</v>
      </c>
      <c r="AG23">
        <v>0.81336419565084972</v>
      </c>
      <c r="AH23" s="1">
        <v>0.81336419565084972</v>
      </c>
      <c r="AJ23" t="s">
        <v>29</v>
      </c>
    </row>
    <row r="24" spans="1:36" x14ac:dyDescent="0.35">
      <c r="A24" t="s">
        <v>30</v>
      </c>
      <c r="B24" t="s">
        <v>13</v>
      </c>
      <c r="C24">
        <v>2022</v>
      </c>
      <c r="D24">
        <v>1.98919812295251E-2</v>
      </c>
      <c r="E24" s="1">
        <f t="shared" si="0"/>
        <v>1.98919812295251E-2</v>
      </c>
      <c r="H24" t="s">
        <v>30</v>
      </c>
      <c r="I24" t="s">
        <v>13</v>
      </c>
      <c r="J24">
        <v>2022</v>
      </c>
      <c r="K24">
        <v>1.9876142730757801E-2</v>
      </c>
      <c r="L24" s="1">
        <f t="shared" si="1"/>
        <v>1.9876142730757801E-2</v>
      </c>
      <c r="N24" t="s">
        <v>22</v>
      </c>
      <c r="P24" t="s">
        <v>30</v>
      </c>
      <c r="Q24" t="s">
        <v>13</v>
      </c>
      <c r="R24">
        <v>2022</v>
      </c>
      <c r="S24">
        <v>1.9784735812133102E-2</v>
      </c>
      <c r="T24" s="1">
        <f t="shared" si="2"/>
        <v>1.9784735812133102E-2</v>
      </c>
      <c r="V24" t="s">
        <v>22</v>
      </c>
      <c r="X24" t="s">
        <v>30</v>
      </c>
      <c r="Y24" t="s">
        <v>18</v>
      </c>
      <c r="Z24">
        <v>646</v>
      </c>
      <c r="AA24">
        <v>6.8963308530739916E-3</v>
      </c>
      <c r="AB24" s="1">
        <v>6.8963308530739916E-3</v>
      </c>
      <c r="AD24" t="s">
        <v>30</v>
      </c>
      <c r="AE24" t="s">
        <v>13</v>
      </c>
      <c r="AF24">
        <v>646</v>
      </c>
      <c r="AG24">
        <v>6.8887561849513739E-3</v>
      </c>
      <c r="AH24" s="1">
        <v>6.8887561849513739E-3</v>
      </c>
      <c r="AJ24" t="s">
        <v>22</v>
      </c>
    </row>
    <row r="25" spans="1:36" x14ac:dyDescent="0.35">
      <c r="A25" t="s">
        <v>30</v>
      </c>
      <c r="B25" t="s">
        <v>15</v>
      </c>
      <c r="C25">
        <v>7410</v>
      </c>
      <c r="D25">
        <v>7.2897913407903595E-2</v>
      </c>
      <c r="E25" s="1">
        <f t="shared" si="0"/>
        <v>7.2897913407903595E-2</v>
      </c>
      <c r="H25" t="s">
        <v>30</v>
      </c>
      <c r="I25" t="s">
        <v>15</v>
      </c>
      <c r="J25">
        <v>7411</v>
      </c>
      <c r="K25">
        <v>7.2849700186768895E-2</v>
      </c>
      <c r="L25" s="1">
        <f t="shared" si="1"/>
        <v>7.2849700186768895E-2</v>
      </c>
      <c r="N25" t="s">
        <v>22</v>
      </c>
      <c r="P25" t="s">
        <v>30</v>
      </c>
      <c r="Q25" t="s">
        <v>15</v>
      </c>
      <c r="R25">
        <v>7527</v>
      </c>
      <c r="S25">
        <v>7.3649706457925596E-2</v>
      </c>
      <c r="T25" s="1">
        <f t="shared" si="2"/>
        <v>7.3649706457925596E-2</v>
      </c>
      <c r="V25" t="s">
        <v>22</v>
      </c>
      <c r="X25" t="s">
        <v>30</v>
      </c>
      <c r="Y25" t="s">
        <v>19</v>
      </c>
      <c r="Z25">
        <v>7304</v>
      </c>
      <c r="AA25">
        <v>7.7973375465715838E-2</v>
      </c>
      <c r="AB25" s="1">
        <v>7.7973375465715838E-2</v>
      </c>
      <c r="AD25" t="s">
        <v>30</v>
      </c>
      <c r="AE25" t="s">
        <v>15</v>
      </c>
      <c r="AF25">
        <v>7308</v>
      </c>
      <c r="AG25">
        <v>7.7930387305920487E-2</v>
      </c>
      <c r="AH25" s="1">
        <v>7.7930387305920487E-2</v>
      </c>
      <c r="AJ25" t="s">
        <v>22</v>
      </c>
    </row>
    <row r="26" spans="1:36" x14ac:dyDescent="0.35">
      <c r="A26" t="s">
        <v>30</v>
      </c>
      <c r="B26" t="s">
        <v>16</v>
      </c>
      <c r="C26">
        <v>92217</v>
      </c>
      <c r="D26">
        <v>0.90721010536257096</v>
      </c>
      <c r="E26" s="1">
        <f t="shared" si="0"/>
        <v>0.90721010536257096</v>
      </c>
      <c r="H26" t="s">
        <v>30</v>
      </c>
      <c r="I26" t="s">
        <v>16</v>
      </c>
      <c r="J26">
        <v>92297</v>
      </c>
      <c r="K26">
        <v>0.90727415708247305</v>
      </c>
      <c r="L26" s="1">
        <f t="shared" si="1"/>
        <v>0.90727415708247305</v>
      </c>
      <c r="N26" t="s">
        <v>22</v>
      </c>
      <c r="P26" t="s">
        <v>30</v>
      </c>
      <c r="Q26" t="s">
        <v>16</v>
      </c>
      <c r="R26">
        <v>92651</v>
      </c>
      <c r="S26">
        <v>0.90656555772994096</v>
      </c>
      <c r="T26" s="1">
        <f t="shared" si="2"/>
        <v>0.90656555772994096</v>
      </c>
      <c r="V26" t="s">
        <v>22</v>
      </c>
      <c r="X26" t="s">
        <v>30</v>
      </c>
      <c r="Y26" t="s">
        <v>20</v>
      </c>
      <c r="Z26">
        <v>85723</v>
      </c>
      <c r="AA26">
        <v>0.91513029368121013</v>
      </c>
      <c r="AB26" s="1">
        <v>0.91513029368121013</v>
      </c>
      <c r="AD26" t="s">
        <v>30</v>
      </c>
      <c r="AE26" t="s">
        <v>16</v>
      </c>
      <c r="AF26">
        <v>85822</v>
      </c>
      <c r="AG26">
        <v>0.91518085650912817</v>
      </c>
      <c r="AH26" s="1">
        <v>0.91518085650912817</v>
      </c>
      <c r="AJ26" t="s">
        <v>22</v>
      </c>
    </row>
    <row r="27" spans="1:36" x14ac:dyDescent="0.35">
      <c r="A27" t="s">
        <v>31</v>
      </c>
      <c r="B27" t="s">
        <v>13</v>
      </c>
      <c r="C27">
        <v>5130</v>
      </c>
      <c r="D27">
        <v>7.0939639079029199E-2</v>
      </c>
      <c r="E27" s="1">
        <f t="shared" si="0"/>
        <v>7.0939639079029199E-2</v>
      </c>
      <c r="H27" t="s">
        <v>31</v>
      </c>
      <c r="I27" t="s">
        <v>13</v>
      </c>
      <c r="J27">
        <v>5086</v>
      </c>
      <c r="K27">
        <v>7.0039660680841595E-2</v>
      </c>
      <c r="L27" s="1">
        <f t="shared" si="1"/>
        <v>7.0039660680841595E-2</v>
      </c>
      <c r="N27" t="s">
        <v>29</v>
      </c>
      <c r="P27" t="s">
        <v>31</v>
      </c>
      <c r="Q27" t="s">
        <v>13</v>
      </c>
      <c r="R27">
        <v>4837</v>
      </c>
      <c r="S27">
        <v>6.6442307692307703E-2</v>
      </c>
      <c r="T27" s="1">
        <f t="shared" si="2"/>
        <v>6.6442307692307703E-2</v>
      </c>
      <c r="V27" t="s">
        <v>29</v>
      </c>
      <c r="X27" t="s">
        <v>31</v>
      </c>
      <c r="Y27" t="s">
        <v>18</v>
      </c>
      <c r="Z27">
        <v>2930</v>
      </c>
      <c r="AA27">
        <v>4.228604416221677E-2</v>
      </c>
      <c r="AB27" s="1">
        <v>4.228604416221677E-2</v>
      </c>
      <c r="AD27" t="s">
        <v>31</v>
      </c>
      <c r="AE27" t="s">
        <v>13</v>
      </c>
      <c r="AF27">
        <v>1507</v>
      </c>
      <c r="AG27">
        <v>2.1763618508462826E-2</v>
      </c>
      <c r="AH27" s="1">
        <v>2.1763618508462826E-2</v>
      </c>
      <c r="AJ27" t="s">
        <v>29</v>
      </c>
    </row>
    <row r="28" spans="1:36" x14ac:dyDescent="0.35">
      <c r="A28" t="s">
        <v>31</v>
      </c>
      <c r="B28" t="s">
        <v>15</v>
      </c>
      <c r="C28">
        <v>59336</v>
      </c>
      <c r="D28">
        <v>0.82052133029108698</v>
      </c>
      <c r="E28" s="1">
        <f t="shared" si="0"/>
        <v>0.82052133029108698</v>
      </c>
      <c r="H28" t="s">
        <v>31</v>
      </c>
      <c r="I28" t="s">
        <v>15</v>
      </c>
      <c r="J28">
        <v>59310</v>
      </c>
      <c r="K28">
        <v>0.81676214608350695</v>
      </c>
      <c r="L28" s="1">
        <f t="shared" si="1"/>
        <v>0.81676214608350695</v>
      </c>
      <c r="N28" t="s">
        <v>29</v>
      </c>
      <c r="P28" t="s">
        <v>31</v>
      </c>
      <c r="Q28" t="s">
        <v>15</v>
      </c>
      <c r="R28">
        <v>22309</v>
      </c>
      <c r="S28">
        <v>0.30644230769230801</v>
      </c>
      <c r="T28" s="1">
        <f t="shared" si="2"/>
        <v>0.30644230769230801</v>
      </c>
      <c r="V28" t="s">
        <v>29</v>
      </c>
      <c r="X28" t="s">
        <v>31</v>
      </c>
      <c r="Y28" t="s">
        <v>19</v>
      </c>
      <c r="Z28">
        <v>5701</v>
      </c>
      <c r="AA28">
        <v>8.2277384904026557E-2</v>
      </c>
      <c r="AB28" s="1">
        <v>8.2277384904026557E-2</v>
      </c>
      <c r="AD28" t="s">
        <v>31</v>
      </c>
      <c r="AE28" t="s">
        <v>15</v>
      </c>
      <c r="AF28">
        <v>4860</v>
      </c>
      <c r="AG28">
        <v>7.0186586563456763E-2</v>
      </c>
      <c r="AH28" s="1">
        <v>7.0186586563456763E-2</v>
      </c>
      <c r="AJ28" t="s">
        <v>29</v>
      </c>
    </row>
    <row r="29" spans="1:36" x14ac:dyDescent="0.35">
      <c r="A29" t="s">
        <v>31</v>
      </c>
      <c r="B29" t="s">
        <v>16</v>
      </c>
      <c r="C29">
        <v>7849</v>
      </c>
      <c r="D29">
        <v>0.108539030629883</v>
      </c>
      <c r="E29" s="1">
        <f t="shared" si="0"/>
        <v>0.108539030629883</v>
      </c>
      <c r="H29" t="s">
        <v>31</v>
      </c>
      <c r="I29" t="s">
        <v>16</v>
      </c>
      <c r="J29">
        <v>8220</v>
      </c>
      <c r="K29">
        <v>0.11319819323565</v>
      </c>
      <c r="L29" s="1">
        <f t="shared" si="1"/>
        <v>0.11319819323565</v>
      </c>
      <c r="N29" t="s">
        <v>29</v>
      </c>
      <c r="P29" t="s">
        <v>31</v>
      </c>
      <c r="Q29" t="s">
        <v>16</v>
      </c>
      <c r="R29">
        <v>45654</v>
      </c>
      <c r="S29">
        <v>0.62711538461538496</v>
      </c>
      <c r="T29" s="1">
        <f t="shared" si="2"/>
        <v>0.62711538461538496</v>
      </c>
      <c r="V29" t="s">
        <v>29</v>
      </c>
      <c r="X29" t="s">
        <v>31</v>
      </c>
      <c r="Y29" t="s">
        <v>20</v>
      </c>
      <c r="Z29">
        <v>60659</v>
      </c>
      <c r="AA29">
        <v>0.87543657093375671</v>
      </c>
      <c r="AB29" s="1">
        <v>0.87543657093375671</v>
      </c>
      <c r="AD29" t="s">
        <v>31</v>
      </c>
      <c r="AE29" t="s">
        <v>16</v>
      </c>
      <c r="AF29">
        <v>62877</v>
      </c>
      <c r="AG29">
        <v>0.90804979492808036</v>
      </c>
      <c r="AH29" s="1">
        <v>0.90804979492808036</v>
      </c>
      <c r="AJ29" t="s">
        <v>29</v>
      </c>
    </row>
    <row r="30" spans="1:36" x14ac:dyDescent="0.35">
      <c r="A30" t="s">
        <v>32</v>
      </c>
      <c r="B30" t="s">
        <v>13</v>
      </c>
      <c r="C30">
        <v>1608</v>
      </c>
      <c r="D30">
        <v>2.8910463861920099E-2</v>
      </c>
      <c r="E30" s="1">
        <f t="shared" si="0"/>
        <v>2.8910463861920099E-2</v>
      </c>
      <c r="H30" t="s">
        <v>32</v>
      </c>
      <c r="I30" t="s">
        <v>13</v>
      </c>
      <c r="J30">
        <v>1611</v>
      </c>
      <c r="K30">
        <v>2.8910862659942901E-2</v>
      </c>
      <c r="L30" s="1">
        <f t="shared" si="1"/>
        <v>2.8910862659942901E-2</v>
      </c>
      <c r="N30" t="s">
        <v>29</v>
      </c>
      <c r="P30" t="s">
        <v>32</v>
      </c>
      <c r="Q30" t="s">
        <v>13</v>
      </c>
      <c r="R30">
        <v>1619</v>
      </c>
      <c r="S30">
        <v>2.89956300594598E-2</v>
      </c>
      <c r="T30" s="1">
        <f t="shared" si="2"/>
        <v>2.89956300594598E-2</v>
      </c>
      <c r="V30" t="s">
        <v>29</v>
      </c>
      <c r="X30" t="s">
        <v>32</v>
      </c>
      <c r="Y30" t="s">
        <v>18</v>
      </c>
      <c r="Z30">
        <v>1614</v>
      </c>
      <c r="AA30">
        <v>2.8985507246376812E-2</v>
      </c>
      <c r="AB30" s="1">
        <v>2.8985507246376812E-2</v>
      </c>
      <c r="AD30" t="s">
        <v>32</v>
      </c>
      <c r="AE30" t="s">
        <v>13</v>
      </c>
      <c r="AF30">
        <v>1614</v>
      </c>
      <c r="AG30">
        <v>2.8985507246376812E-2</v>
      </c>
      <c r="AH30" s="1">
        <v>2.8985507246376812E-2</v>
      </c>
      <c r="AJ30" t="s">
        <v>29</v>
      </c>
    </row>
    <row r="31" spans="1:36" x14ac:dyDescent="0.35">
      <c r="A31" t="s">
        <v>32</v>
      </c>
      <c r="B31" t="s">
        <v>15</v>
      </c>
      <c r="C31">
        <v>2712</v>
      </c>
      <c r="D31">
        <v>4.8759439050701098E-2</v>
      </c>
      <c r="E31" s="1">
        <f t="shared" si="0"/>
        <v>4.8759439050701098E-2</v>
      </c>
      <c r="H31" t="s">
        <v>32</v>
      </c>
      <c r="I31" t="s">
        <v>15</v>
      </c>
      <c r="J31">
        <v>2735</v>
      </c>
      <c r="K31">
        <v>4.9082066651113497E-2</v>
      </c>
      <c r="L31" s="1">
        <f t="shared" si="1"/>
        <v>4.9082066651113497E-2</v>
      </c>
      <c r="N31" t="s">
        <v>29</v>
      </c>
      <c r="P31" t="s">
        <v>32</v>
      </c>
      <c r="Q31" t="s">
        <v>15</v>
      </c>
      <c r="R31">
        <v>2740</v>
      </c>
      <c r="S31">
        <v>4.9072283114836301E-2</v>
      </c>
      <c r="T31" s="1">
        <f t="shared" si="2"/>
        <v>4.9072283114836301E-2</v>
      </c>
      <c r="V31" t="s">
        <v>29</v>
      </c>
      <c r="X31" t="s">
        <v>32</v>
      </c>
      <c r="Y31" t="s">
        <v>19</v>
      </c>
      <c r="Z31">
        <v>2716</v>
      </c>
      <c r="AA31">
        <v>4.8776107609144623E-2</v>
      </c>
      <c r="AB31" s="1">
        <v>4.8776107609144623E-2</v>
      </c>
      <c r="AD31" t="s">
        <v>32</v>
      </c>
      <c r="AE31" t="s">
        <v>15</v>
      </c>
      <c r="AF31">
        <v>2716</v>
      </c>
      <c r="AG31">
        <v>4.8776107609144623E-2</v>
      </c>
      <c r="AH31" s="1">
        <v>4.8776107609144623E-2</v>
      </c>
      <c r="AJ31" t="s">
        <v>29</v>
      </c>
    </row>
    <row r="32" spans="1:36" x14ac:dyDescent="0.35">
      <c r="A32" t="s">
        <v>32</v>
      </c>
      <c r="B32" t="s">
        <v>16</v>
      </c>
      <c r="C32">
        <v>51300</v>
      </c>
      <c r="D32">
        <v>0.92233009708737801</v>
      </c>
      <c r="E32" s="1">
        <f t="shared" si="0"/>
        <v>0.92233009708737801</v>
      </c>
      <c r="H32" t="s">
        <v>32</v>
      </c>
      <c r="I32" t="s">
        <v>16</v>
      </c>
      <c r="J32">
        <v>51377</v>
      </c>
      <c r="K32">
        <v>0.92200707068894305</v>
      </c>
      <c r="L32" s="1">
        <f t="shared" si="1"/>
        <v>0.92200707068894305</v>
      </c>
      <c r="N32" t="s">
        <v>29</v>
      </c>
      <c r="P32" t="s">
        <v>32</v>
      </c>
      <c r="Q32" t="s">
        <v>16</v>
      </c>
      <c r="R32">
        <v>51477</v>
      </c>
      <c r="S32">
        <v>0.92193208682570404</v>
      </c>
      <c r="T32" s="1">
        <f t="shared" si="2"/>
        <v>0.92193208682570404</v>
      </c>
      <c r="V32" t="s">
        <v>29</v>
      </c>
      <c r="X32" t="s">
        <v>32</v>
      </c>
      <c r="Y32" t="s">
        <v>20</v>
      </c>
      <c r="Z32">
        <v>51353</v>
      </c>
      <c r="AA32">
        <v>0.92223838514447853</v>
      </c>
      <c r="AB32" s="1">
        <v>0.92223838514447853</v>
      </c>
      <c r="AD32" t="s">
        <v>32</v>
      </c>
      <c r="AE32" t="s">
        <v>16</v>
      </c>
      <c r="AF32">
        <v>51353</v>
      </c>
      <c r="AG32">
        <v>0.92223838514447853</v>
      </c>
      <c r="AH32" s="1">
        <v>0.92223838514447853</v>
      </c>
      <c r="AJ32" t="s">
        <v>29</v>
      </c>
    </row>
    <row r="33" spans="1:36" x14ac:dyDescent="0.35">
      <c r="A33" t="s">
        <v>33</v>
      </c>
      <c r="B33" t="s">
        <v>13</v>
      </c>
      <c r="C33">
        <v>3367</v>
      </c>
      <c r="D33">
        <v>5.2616774233876597E-2</v>
      </c>
      <c r="E33" s="1">
        <f t="shared" si="0"/>
        <v>5.2616774233876597E-2</v>
      </c>
      <c r="H33" t="s">
        <v>33</v>
      </c>
      <c r="I33" t="s">
        <v>13</v>
      </c>
      <c r="J33">
        <v>3163</v>
      </c>
      <c r="K33">
        <v>4.9222676979100197E-2</v>
      </c>
      <c r="L33" s="1">
        <f t="shared" si="1"/>
        <v>4.9222676979100197E-2</v>
      </c>
      <c r="N33" t="s">
        <v>26</v>
      </c>
      <c r="P33" t="s">
        <v>33</v>
      </c>
      <c r="Q33" t="s">
        <v>13</v>
      </c>
      <c r="R33">
        <v>2838</v>
      </c>
      <c r="S33">
        <v>4.4182896641913001E-2</v>
      </c>
      <c r="T33" s="1">
        <f t="shared" si="2"/>
        <v>4.4182896641913001E-2</v>
      </c>
      <c r="V33" t="s">
        <v>26</v>
      </c>
      <c r="X33" t="s">
        <v>33</v>
      </c>
      <c r="Y33" t="s">
        <v>18</v>
      </c>
      <c r="Z33">
        <v>2834</v>
      </c>
      <c r="AA33">
        <v>4.4145365048210976E-2</v>
      </c>
      <c r="AB33" s="1">
        <v>4.4145365048210976E-2</v>
      </c>
      <c r="AD33" t="s">
        <v>33</v>
      </c>
      <c r="AE33" t="s">
        <v>13</v>
      </c>
      <c r="AF33">
        <v>2601</v>
      </c>
      <c r="AG33">
        <v>4.0511494610927665E-2</v>
      </c>
      <c r="AH33" s="1">
        <v>4.0511494610927665E-2</v>
      </c>
      <c r="AJ33" t="s">
        <v>26</v>
      </c>
    </row>
    <row r="34" spans="1:36" x14ac:dyDescent="0.35">
      <c r="A34" t="s">
        <v>33</v>
      </c>
      <c r="B34" t="s">
        <v>15</v>
      </c>
      <c r="C34">
        <v>53715</v>
      </c>
      <c r="D34">
        <v>0.83941491772280397</v>
      </c>
      <c r="E34" s="1">
        <f t="shared" si="0"/>
        <v>0.83941491772280397</v>
      </c>
      <c r="H34" t="s">
        <v>33</v>
      </c>
      <c r="I34" t="s">
        <v>15</v>
      </c>
      <c r="J34">
        <v>20722</v>
      </c>
      <c r="K34">
        <v>0.32247622901072198</v>
      </c>
      <c r="L34" s="1">
        <f t="shared" si="1"/>
        <v>0.32247622901072198</v>
      </c>
      <c r="N34" t="s">
        <v>26</v>
      </c>
      <c r="P34" t="s">
        <v>33</v>
      </c>
      <c r="Q34" t="s">
        <v>15</v>
      </c>
      <c r="R34">
        <v>20505</v>
      </c>
      <c r="S34">
        <v>0.31922843398253198</v>
      </c>
      <c r="T34" s="1">
        <f t="shared" si="2"/>
        <v>0.31922843398253198</v>
      </c>
      <c r="V34" t="s">
        <v>26</v>
      </c>
      <c r="X34" t="s">
        <v>33</v>
      </c>
      <c r="Y34" t="s">
        <v>19</v>
      </c>
      <c r="Z34">
        <v>19935</v>
      </c>
      <c r="AA34">
        <v>0.31052852937053133</v>
      </c>
      <c r="AB34" s="1">
        <v>0.31052852937053133</v>
      </c>
      <c r="AD34" t="s">
        <v>33</v>
      </c>
      <c r="AE34" t="s">
        <v>15</v>
      </c>
      <c r="AF34">
        <v>19815</v>
      </c>
      <c r="AG34">
        <v>0.30862563080181921</v>
      </c>
      <c r="AH34" s="1">
        <v>0.30862563080181921</v>
      </c>
      <c r="AJ34" t="s">
        <v>26</v>
      </c>
    </row>
    <row r="35" spans="1:36" x14ac:dyDescent="0.35">
      <c r="A35" t="s">
        <v>33</v>
      </c>
      <c r="B35" t="s">
        <v>16</v>
      </c>
      <c r="C35">
        <v>6909</v>
      </c>
      <c r="D35">
        <v>0.107968308043318</v>
      </c>
      <c r="E35" s="1">
        <f t="shared" si="0"/>
        <v>0.107968308043318</v>
      </c>
      <c r="H35" t="s">
        <v>33</v>
      </c>
      <c r="I35" t="s">
        <v>16</v>
      </c>
      <c r="J35">
        <v>40374</v>
      </c>
      <c r="K35">
        <v>0.62830109401017697</v>
      </c>
      <c r="L35" s="1">
        <f t="shared" si="1"/>
        <v>0.62830109401017697</v>
      </c>
      <c r="N35" t="s">
        <v>26</v>
      </c>
      <c r="P35" t="s">
        <v>33</v>
      </c>
      <c r="Q35" t="s">
        <v>16</v>
      </c>
      <c r="R35">
        <v>40890</v>
      </c>
      <c r="S35">
        <v>0.63658866937555503</v>
      </c>
      <c r="T35" s="1">
        <f t="shared" si="2"/>
        <v>0.63658866937555503</v>
      </c>
      <c r="V35" t="s">
        <v>26</v>
      </c>
      <c r="X35" t="s">
        <v>33</v>
      </c>
      <c r="Y35" t="s">
        <v>20</v>
      </c>
      <c r="Z35">
        <v>41428</v>
      </c>
      <c r="AA35">
        <v>0.64532610558125769</v>
      </c>
      <c r="AB35" s="1">
        <v>0.64532610558125769</v>
      </c>
      <c r="AD35" t="s">
        <v>33</v>
      </c>
      <c r="AE35" t="s">
        <v>16</v>
      </c>
      <c r="AF35">
        <v>41788</v>
      </c>
      <c r="AG35">
        <v>0.65086287458725312</v>
      </c>
      <c r="AH35" s="1">
        <v>0.65086287458725312</v>
      </c>
      <c r="AJ35" t="s">
        <v>26</v>
      </c>
    </row>
    <row r="36" spans="1:36" x14ac:dyDescent="0.35">
      <c r="A36" t="s">
        <v>34</v>
      </c>
      <c r="B36" t="s">
        <v>13</v>
      </c>
      <c r="C36">
        <v>504</v>
      </c>
      <c r="D36">
        <v>1.09976433621366E-2</v>
      </c>
      <c r="E36" s="1">
        <f t="shared" si="0"/>
        <v>1.09976433621366E-2</v>
      </c>
      <c r="H36" t="s">
        <v>34</v>
      </c>
      <c r="I36" t="s">
        <v>13</v>
      </c>
      <c r="J36">
        <v>503</v>
      </c>
      <c r="K36">
        <v>1.09564573395194E-2</v>
      </c>
      <c r="L36" s="1">
        <f t="shared" si="1"/>
        <v>1.09564573395194E-2</v>
      </c>
      <c r="N36" t="s">
        <v>24</v>
      </c>
      <c r="P36" t="s">
        <v>34</v>
      </c>
      <c r="Q36" t="s">
        <v>13</v>
      </c>
      <c r="R36">
        <v>500</v>
      </c>
      <c r="S36">
        <v>1.0888976000696901E-2</v>
      </c>
      <c r="T36" s="1">
        <f t="shared" si="2"/>
        <v>1.0888976000696901E-2</v>
      </c>
      <c r="V36" t="s">
        <v>24</v>
      </c>
      <c r="X36" t="s">
        <v>34</v>
      </c>
      <c r="Y36" t="s">
        <v>18</v>
      </c>
      <c r="Z36">
        <v>279</v>
      </c>
      <c r="AA36">
        <v>6.0556074056388777E-3</v>
      </c>
      <c r="AB36" s="1">
        <v>6.0556074056388777E-3</v>
      </c>
      <c r="AD36" t="s">
        <v>34</v>
      </c>
      <c r="AE36" t="s">
        <v>13</v>
      </c>
      <c r="AF36">
        <v>279</v>
      </c>
      <c r="AG36">
        <v>6.0434085690768101E-3</v>
      </c>
      <c r="AH36" s="1">
        <v>6.0434085690768101E-3</v>
      </c>
      <c r="AJ36" t="s">
        <v>24</v>
      </c>
    </row>
    <row r="37" spans="1:36" x14ac:dyDescent="0.35">
      <c r="A37" t="s">
        <v>34</v>
      </c>
      <c r="B37" t="s">
        <v>15</v>
      </c>
      <c r="C37">
        <v>2509</v>
      </c>
      <c r="D37">
        <v>5.47481888801606E-2</v>
      </c>
      <c r="E37" s="1">
        <f t="shared" si="0"/>
        <v>5.47481888801606E-2</v>
      </c>
      <c r="H37" t="s">
        <v>34</v>
      </c>
      <c r="I37" t="s">
        <v>15</v>
      </c>
      <c r="J37">
        <v>2504</v>
      </c>
      <c r="K37">
        <v>5.4542682262737098E-2</v>
      </c>
      <c r="L37" s="1">
        <f t="shared" si="1"/>
        <v>5.4542682262737098E-2</v>
      </c>
      <c r="N37" t="s">
        <v>24</v>
      </c>
      <c r="P37" t="s">
        <v>34</v>
      </c>
      <c r="Q37" t="s">
        <v>15</v>
      </c>
      <c r="R37">
        <v>2503</v>
      </c>
      <c r="S37">
        <v>5.4510213859488697E-2</v>
      </c>
      <c r="T37" s="1">
        <f t="shared" si="2"/>
        <v>5.4510213859488697E-2</v>
      </c>
      <c r="V37" t="s">
        <v>24</v>
      </c>
      <c r="X37" t="s">
        <v>34</v>
      </c>
      <c r="Y37" t="s">
        <v>19</v>
      </c>
      <c r="Z37">
        <v>2491</v>
      </c>
      <c r="AA37">
        <v>5.406637292991557E-2</v>
      </c>
      <c r="AB37" s="1">
        <v>5.406637292991557E-2</v>
      </c>
      <c r="AD37" t="s">
        <v>34</v>
      </c>
      <c r="AE37" t="s">
        <v>15</v>
      </c>
      <c r="AF37">
        <v>2524</v>
      </c>
      <c r="AG37">
        <v>5.4672269635662608E-2</v>
      </c>
      <c r="AH37" s="1">
        <v>5.4672269635662608E-2</v>
      </c>
      <c r="AJ37" t="s">
        <v>24</v>
      </c>
    </row>
    <row r="38" spans="1:36" x14ac:dyDescent="0.35">
      <c r="A38" t="s">
        <v>34</v>
      </c>
      <c r="B38" t="s">
        <v>16</v>
      </c>
      <c r="C38">
        <v>42815</v>
      </c>
      <c r="D38">
        <v>0.93425416775770198</v>
      </c>
      <c r="E38" s="1">
        <f t="shared" si="0"/>
        <v>0.93425416775770198</v>
      </c>
      <c r="H38" t="s">
        <v>34</v>
      </c>
      <c r="I38" t="s">
        <v>16</v>
      </c>
      <c r="J38">
        <v>42902</v>
      </c>
      <c r="K38">
        <v>0.93450086039774305</v>
      </c>
      <c r="L38" s="1">
        <f t="shared" si="1"/>
        <v>0.93450086039774305</v>
      </c>
      <c r="N38" t="s">
        <v>24</v>
      </c>
      <c r="P38" t="s">
        <v>34</v>
      </c>
      <c r="Q38" t="s">
        <v>16</v>
      </c>
      <c r="R38">
        <v>42915</v>
      </c>
      <c r="S38">
        <v>0.934600810139814</v>
      </c>
      <c r="T38" s="1">
        <f t="shared" si="2"/>
        <v>0.934600810139814</v>
      </c>
      <c r="V38" t="s">
        <v>24</v>
      </c>
      <c r="X38" t="s">
        <v>34</v>
      </c>
      <c r="Y38" t="s">
        <v>20</v>
      </c>
      <c r="Z38">
        <v>43303</v>
      </c>
      <c r="AA38">
        <v>0.93987801966444551</v>
      </c>
      <c r="AB38" s="1">
        <v>0.93987801966444551</v>
      </c>
      <c r="AD38" t="s">
        <v>34</v>
      </c>
      <c r="AE38" t="s">
        <v>16</v>
      </c>
      <c r="AF38">
        <v>43363</v>
      </c>
      <c r="AG38">
        <v>0.93928432179526056</v>
      </c>
      <c r="AH38" s="1">
        <v>0.93928432179526056</v>
      </c>
      <c r="AJ38" t="s">
        <v>24</v>
      </c>
    </row>
    <row r="39" spans="1:36" x14ac:dyDescent="0.35">
      <c r="A39" t="s">
        <v>35</v>
      </c>
      <c r="B39" t="s">
        <v>13</v>
      </c>
      <c r="C39">
        <v>3437</v>
      </c>
      <c r="D39">
        <v>0.15346490444722199</v>
      </c>
      <c r="E39" s="1">
        <f t="shared" si="0"/>
        <v>0.15346490444722199</v>
      </c>
      <c r="H39" t="s">
        <v>35</v>
      </c>
      <c r="I39" t="s">
        <v>13</v>
      </c>
      <c r="J39">
        <v>3354</v>
      </c>
      <c r="K39">
        <v>0.149119686999822</v>
      </c>
      <c r="L39" s="1">
        <f t="shared" si="1"/>
        <v>0.149119686999822</v>
      </c>
      <c r="N39" t="s">
        <v>14</v>
      </c>
      <c r="P39" t="s">
        <v>35</v>
      </c>
      <c r="Q39" t="s">
        <v>13</v>
      </c>
      <c r="R39">
        <v>3334</v>
      </c>
      <c r="S39">
        <v>0.147757489806772</v>
      </c>
      <c r="T39" s="1">
        <f t="shared" si="2"/>
        <v>0.147757489806772</v>
      </c>
      <c r="V39" t="s">
        <v>14</v>
      </c>
      <c r="X39" t="s">
        <v>35</v>
      </c>
      <c r="Y39" t="s">
        <v>18</v>
      </c>
      <c r="Z39">
        <v>2321</v>
      </c>
      <c r="AA39">
        <v>0.10546165030897856</v>
      </c>
      <c r="AB39" s="1">
        <v>0.10546165030897856</v>
      </c>
      <c r="AD39" t="s">
        <v>35</v>
      </c>
      <c r="AE39" t="s">
        <v>13</v>
      </c>
      <c r="AF39">
        <v>2302</v>
      </c>
      <c r="AG39">
        <v>0.10439435853249286</v>
      </c>
      <c r="AH39" s="1">
        <v>0.10439435853249286</v>
      </c>
      <c r="AJ39" t="s">
        <v>14</v>
      </c>
    </row>
    <row r="40" spans="1:36" x14ac:dyDescent="0.35">
      <c r="A40" t="s">
        <v>35</v>
      </c>
      <c r="B40" t="s">
        <v>15</v>
      </c>
      <c r="C40">
        <v>15964</v>
      </c>
      <c r="D40">
        <v>0.71280585818896203</v>
      </c>
      <c r="E40" s="1">
        <f t="shared" si="0"/>
        <v>0.71280585818896203</v>
      </c>
      <c r="H40" t="s">
        <v>35</v>
      </c>
      <c r="I40" t="s">
        <v>15</v>
      </c>
      <c r="J40">
        <v>15468</v>
      </c>
      <c r="K40">
        <v>0.68771118619953697</v>
      </c>
      <c r="L40" s="1">
        <f t="shared" si="1"/>
        <v>0.68771118619953697</v>
      </c>
      <c r="N40" t="s">
        <v>14</v>
      </c>
      <c r="P40" t="s">
        <v>35</v>
      </c>
      <c r="Q40" t="s">
        <v>15</v>
      </c>
      <c r="R40">
        <v>15409</v>
      </c>
      <c r="S40">
        <v>0.68290196773621703</v>
      </c>
      <c r="T40" s="1">
        <f t="shared" si="2"/>
        <v>0.68290196773621703</v>
      </c>
      <c r="V40" t="s">
        <v>14</v>
      </c>
      <c r="X40" t="s">
        <v>35</v>
      </c>
      <c r="Y40" t="s">
        <v>19</v>
      </c>
      <c r="Z40">
        <v>2824</v>
      </c>
      <c r="AA40">
        <v>0.12831697564521993</v>
      </c>
      <c r="AB40" s="1">
        <v>0.12831697564521993</v>
      </c>
      <c r="AD40" t="s">
        <v>35</v>
      </c>
      <c r="AE40" t="s">
        <v>15</v>
      </c>
      <c r="AF40">
        <v>2824</v>
      </c>
      <c r="AG40">
        <v>0.12806675434220671</v>
      </c>
      <c r="AH40" s="1">
        <v>0.12806675434220671</v>
      </c>
      <c r="AJ40" t="s">
        <v>14</v>
      </c>
    </row>
    <row r="41" spans="1:36" x14ac:dyDescent="0.35">
      <c r="A41" t="s">
        <v>35</v>
      </c>
      <c r="B41" t="s">
        <v>16</v>
      </c>
      <c r="C41">
        <v>2995</v>
      </c>
      <c r="D41">
        <v>0.13372923736381401</v>
      </c>
      <c r="E41" s="1">
        <f t="shared" si="0"/>
        <v>0.13372923736381401</v>
      </c>
      <c r="H41" t="s">
        <v>35</v>
      </c>
      <c r="I41" t="s">
        <v>16</v>
      </c>
      <c r="J41">
        <v>3670</v>
      </c>
      <c r="K41">
        <v>0.16316912680064</v>
      </c>
      <c r="L41" s="1">
        <f t="shared" si="1"/>
        <v>0.16316912680064</v>
      </c>
      <c r="N41" t="s">
        <v>14</v>
      </c>
      <c r="P41" t="s">
        <v>35</v>
      </c>
      <c r="Q41" t="s">
        <v>16</v>
      </c>
      <c r="R41">
        <v>3821</v>
      </c>
      <c r="S41">
        <v>0.169340542457011</v>
      </c>
      <c r="T41" s="1">
        <f t="shared" si="2"/>
        <v>0.169340542457011</v>
      </c>
      <c r="V41" t="s">
        <v>14</v>
      </c>
      <c r="X41" t="s">
        <v>35</v>
      </c>
      <c r="Y41" t="s">
        <v>20</v>
      </c>
      <c r="Z41">
        <v>16863</v>
      </c>
      <c r="AA41">
        <v>0.76622137404580148</v>
      </c>
      <c r="AB41" s="1">
        <v>0.76622137404580148</v>
      </c>
      <c r="AD41" t="s">
        <v>35</v>
      </c>
      <c r="AE41" t="s">
        <v>16</v>
      </c>
      <c r="AF41">
        <v>16925</v>
      </c>
      <c r="AG41">
        <v>0.7675388871253005</v>
      </c>
      <c r="AH41" s="1">
        <v>0.7675388871253005</v>
      </c>
      <c r="AJ41" t="s">
        <v>14</v>
      </c>
    </row>
    <row r="42" spans="1:36" x14ac:dyDescent="0.35">
      <c r="A42" t="s">
        <v>36</v>
      </c>
      <c r="B42" t="s">
        <v>13</v>
      </c>
      <c r="C42">
        <v>9258</v>
      </c>
      <c r="D42">
        <v>0.101860511172969</v>
      </c>
      <c r="E42" s="1">
        <f t="shared" si="0"/>
        <v>0.101860511172969</v>
      </c>
      <c r="H42" t="s">
        <v>36</v>
      </c>
      <c r="I42" t="s">
        <v>13</v>
      </c>
      <c r="J42">
        <v>9270</v>
      </c>
      <c r="K42">
        <v>0.101903966229883</v>
      </c>
      <c r="L42" s="1">
        <f t="shared" si="1"/>
        <v>0.101903966229883</v>
      </c>
      <c r="N42" t="s">
        <v>22</v>
      </c>
      <c r="P42" t="s">
        <v>36</v>
      </c>
      <c r="Q42" t="s">
        <v>13</v>
      </c>
      <c r="R42">
        <v>9235</v>
      </c>
      <c r="S42">
        <v>0.101360992207222</v>
      </c>
      <c r="T42" s="1">
        <f t="shared" si="2"/>
        <v>0.101360992207222</v>
      </c>
      <c r="V42" t="s">
        <v>22</v>
      </c>
      <c r="X42" t="s">
        <v>36</v>
      </c>
      <c r="Y42" t="s">
        <v>18</v>
      </c>
      <c r="Z42">
        <v>7811</v>
      </c>
      <c r="AA42">
        <v>8.6675248008167075E-2</v>
      </c>
      <c r="AB42" s="1">
        <v>8.6675248008167075E-2</v>
      </c>
      <c r="AD42" t="s">
        <v>36</v>
      </c>
      <c r="AE42" t="s">
        <v>13</v>
      </c>
      <c r="AF42">
        <v>7792</v>
      </c>
      <c r="AG42">
        <v>8.6497047200390753E-2</v>
      </c>
      <c r="AH42" s="1">
        <v>8.6497047200390753E-2</v>
      </c>
      <c r="AJ42" t="s">
        <v>22</v>
      </c>
    </row>
    <row r="43" spans="1:36" x14ac:dyDescent="0.35">
      <c r="A43" t="s">
        <v>36</v>
      </c>
      <c r="B43" t="s">
        <v>15</v>
      </c>
      <c r="C43">
        <v>79002</v>
      </c>
      <c r="D43">
        <v>0.86921409631528501</v>
      </c>
      <c r="E43" s="1">
        <f t="shared" si="0"/>
        <v>0.86921409631528501</v>
      </c>
      <c r="H43" t="s">
        <v>36</v>
      </c>
      <c r="I43" t="s">
        <v>15</v>
      </c>
      <c r="J43">
        <v>29356</v>
      </c>
      <c r="K43">
        <v>0.32270688593791202</v>
      </c>
      <c r="L43" s="1">
        <f t="shared" si="1"/>
        <v>0.32270688593791202</v>
      </c>
      <c r="N43" t="s">
        <v>22</v>
      </c>
      <c r="P43" t="s">
        <v>36</v>
      </c>
      <c r="Q43" t="s">
        <v>15</v>
      </c>
      <c r="R43">
        <v>29325</v>
      </c>
      <c r="S43">
        <v>0.32186368126440601</v>
      </c>
      <c r="T43" s="1">
        <f t="shared" si="2"/>
        <v>0.32186368126440601</v>
      </c>
      <c r="V43" t="s">
        <v>22</v>
      </c>
      <c r="X43" t="s">
        <v>36</v>
      </c>
      <c r="Y43" t="s">
        <v>19</v>
      </c>
      <c r="Z43">
        <v>27629</v>
      </c>
      <c r="AA43">
        <v>0.30658691937237842</v>
      </c>
      <c r="AB43" s="1">
        <v>0.30658691937237842</v>
      </c>
      <c r="AD43" t="s">
        <v>36</v>
      </c>
      <c r="AE43" t="s">
        <v>15</v>
      </c>
      <c r="AF43">
        <v>27324</v>
      </c>
      <c r="AG43">
        <v>0.30331690422272545</v>
      </c>
      <c r="AH43" s="1">
        <v>0.30331690422272545</v>
      </c>
      <c r="AJ43" t="s">
        <v>22</v>
      </c>
    </row>
    <row r="44" spans="1:36" x14ac:dyDescent="0.35">
      <c r="A44" t="s">
        <v>36</v>
      </c>
      <c r="B44" t="s">
        <v>16</v>
      </c>
      <c r="C44">
        <v>2629</v>
      </c>
      <c r="D44">
        <v>2.8925392511745002E-2</v>
      </c>
      <c r="E44" s="1">
        <f t="shared" si="0"/>
        <v>2.8925392511745002E-2</v>
      </c>
      <c r="H44" t="s">
        <v>36</v>
      </c>
      <c r="I44" t="s">
        <v>16</v>
      </c>
      <c r="J44">
        <v>52342</v>
      </c>
      <c r="K44">
        <v>0.57538914783220396</v>
      </c>
      <c r="L44" s="1">
        <f t="shared" si="1"/>
        <v>0.57538914783220396</v>
      </c>
      <c r="N44" t="s">
        <v>22</v>
      </c>
      <c r="P44" t="s">
        <v>36</v>
      </c>
      <c r="Q44" t="s">
        <v>16</v>
      </c>
      <c r="R44">
        <v>52550</v>
      </c>
      <c r="S44">
        <v>0.57677532652837205</v>
      </c>
      <c r="T44" s="1">
        <f t="shared" si="2"/>
        <v>0.57677532652837205</v>
      </c>
      <c r="V44" t="s">
        <v>22</v>
      </c>
      <c r="X44" t="s">
        <v>36</v>
      </c>
      <c r="Y44" t="s">
        <v>20</v>
      </c>
      <c r="Z44">
        <v>54678</v>
      </c>
      <c r="AA44">
        <v>0.60673783261945446</v>
      </c>
      <c r="AB44" s="1">
        <v>0.60673783261945446</v>
      </c>
      <c r="AD44" t="s">
        <v>36</v>
      </c>
      <c r="AE44" t="s">
        <v>16</v>
      </c>
      <c r="AF44">
        <v>54968</v>
      </c>
      <c r="AG44">
        <v>0.61018604857688374</v>
      </c>
      <c r="AH44" s="1">
        <v>0.61018604857688374</v>
      </c>
      <c r="AJ44" t="s">
        <v>22</v>
      </c>
    </row>
    <row r="45" spans="1:36" x14ac:dyDescent="0.35">
      <c r="A45" t="s">
        <v>37</v>
      </c>
      <c r="B45" t="s">
        <v>13</v>
      </c>
      <c r="C45">
        <v>7402</v>
      </c>
      <c r="D45">
        <v>3.1524433352356399E-2</v>
      </c>
      <c r="E45" s="1">
        <f t="shared" si="0"/>
        <v>3.1524433352356399E-2</v>
      </c>
      <c r="H45" t="s">
        <v>37</v>
      </c>
      <c r="I45" t="s">
        <v>13</v>
      </c>
      <c r="J45">
        <v>7414</v>
      </c>
      <c r="K45">
        <v>3.15154091392136E-2</v>
      </c>
      <c r="L45" s="1">
        <f t="shared" si="1"/>
        <v>3.15154091392136E-2</v>
      </c>
      <c r="N45" t="s">
        <v>22</v>
      </c>
      <c r="P45" t="s">
        <v>37</v>
      </c>
      <c r="Q45" t="s">
        <v>13</v>
      </c>
      <c r="R45">
        <v>7424</v>
      </c>
      <c r="S45">
        <v>3.1481104552547698E-2</v>
      </c>
      <c r="T45" s="1">
        <f t="shared" si="2"/>
        <v>3.1481104552547698E-2</v>
      </c>
      <c r="V45" t="s">
        <v>22</v>
      </c>
      <c r="X45" t="s">
        <v>37</v>
      </c>
      <c r="Y45" t="s">
        <v>18</v>
      </c>
      <c r="Z45">
        <v>7356</v>
      </c>
      <c r="AA45">
        <v>3.1090710825957955E-2</v>
      </c>
      <c r="AB45" s="1">
        <v>3.1090710825957955E-2</v>
      </c>
      <c r="AD45" t="s">
        <v>37</v>
      </c>
      <c r="AE45" t="s">
        <v>13</v>
      </c>
      <c r="AF45">
        <v>7356</v>
      </c>
      <c r="AG45">
        <v>3.105094533159421E-2</v>
      </c>
      <c r="AH45" s="1">
        <v>3.105094533159421E-2</v>
      </c>
      <c r="AJ45" t="s">
        <v>22</v>
      </c>
    </row>
    <row r="46" spans="1:36" x14ac:dyDescent="0.35">
      <c r="A46" t="s">
        <v>37</v>
      </c>
      <c r="B46" t="s">
        <v>15</v>
      </c>
      <c r="C46">
        <v>220757</v>
      </c>
      <c r="D46">
        <v>0.94018364409161703</v>
      </c>
      <c r="E46" s="1">
        <f t="shared" si="0"/>
        <v>0.94018364409161703</v>
      </c>
      <c r="H46" t="s">
        <v>37</v>
      </c>
      <c r="I46" t="s">
        <v>15</v>
      </c>
      <c r="J46">
        <v>220519</v>
      </c>
      <c r="K46">
        <v>0.93738150903294304</v>
      </c>
      <c r="L46" s="1">
        <f t="shared" si="1"/>
        <v>0.93738150903294304</v>
      </c>
      <c r="N46" t="s">
        <v>22</v>
      </c>
      <c r="P46" t="s">
        <v>37</v>
      </c>
      <c r="Q46" t="s">
        <v>15</v>
      </c>
      <c r="R46">
        <v>220354</v>
      </c>
      <c r="S46">
        <v>0.93440023068050704</v>
      </c>
      <c r="T46" s="1">
        <f t="shared" si="2"/>
        <v>0.93440023068050704</v>
      </c>
      <c r="V46" t="s">
        <v>22</v>
      </c>
      <c r="X46" t="s">
        <v>37</v>
      </c>
      <c r="Y46" t="s">
        <v>19</v>
      </c>
      <c r="Z46">
        <v>97172</v>
      </c>
      <c r="AA46">
        <v>0.41070507781130866</v>
      </c>
      <c r="AB46" s="1">
        <v>0.41070507781130866</v>
      </c>
      <c r="AD46" t="s">
        <v>37</v>
      </c>
      <c r="AE46" t="s">
        <v>15</v>
      </c>
      <c r="AF46">
        <v>97176</v>
      </c>
      <c r="AG46">
        <v>0.41019666442944519</v>
      </c>
      <c r="AH46" s="1">
        <v>0.41019666442944519</v>
      </c>
      <c r="AJ46" t="s">
        <v>22</v>
      </c>
    </row>
    <row r="47" spans="1:36" x14ac:dyDescent="0.35">
      <c r="A47" t="s">
        <v>37</v>
      </c>
      <c r="B47" t="s">
        <v>16</v>
      </c>
      <c r="C47">
        <v>6643</v>
      </c>
      <c r="D47">
        <v>2.82919225560259E-2</v>
      </c>
      <c r="E47" s="1">
        <f t="shared" si="0"/>
        <v>2.82919225560259E-2</v>
      </c>
      <c r="H47" t="s">
        <v>37</v>
      </c>
      <c r="I47" t="s">
        <v>16</v>
      </c>
      <c r="J47">
        <v>7317</v>
      </c>
      <c r="K47">
        <v>3.1103081827842698E-2</v>
      </c>
      <c r="L47" s="1">
        <f t="shared" si="1"/>
        <v>3.1103081827842698E-2</v>
      </c>
      <c r="N47" t="s">
        <v>22</v>
      </c>
      <c r="P47" t="s">
        <v>37</v>
      </c>
      <c r="Q47" t="s">
        <v>16</v>
      </c>
      <c r="R47">
        <v>8046</v>
      </c>
      <c r="S47">
        <v>3.4118664766944799E-2</v>
      </c>
      <c r="T47" s="1">
        <f t="shared" si="2"/>
        <v>3.4118664766944799E-2</v>
      </c>
      <c r="V47" t="s">
        <v>22</v>
      </c>
      <c r="X47" t="s">
        <v>37</v>
      </c>
      <c r="Y47" t="s">
        <v>20</v>
      </c>
      <c r="Z47">
        <v>132070</v>
      </c>
      <c r="AA47">
        <v>0.55820421136273346</v>
      </c>
      <c r="AB47" s="1">
        <v>0.55820421136273346</v>
      </c>
      <c r="AD47" t="s">
        <v>37</v>
      </c>
      <c r="AE47" t="s">
        <v>16</v>
      </c>
      <c r="AF47">
        <v>132369</v>
      </c>
      <c r="AG47">
        <v>0.55875239023896062</v>
      </c>
      <c r="AH47" s="1">
        <v>0.55875239023896062</v>
      </c>
      <c r="AJ47" t="s">
        <v>22</v>
      </c>
    </row>
    <row r="48" spans="1:36" x14ac:dyDescent="0.35">
      <c r="A48" t="s">
        <v>38</v>
      </c>
      <c r="B48" t="s">
        <v>13</v>
      </c>
      <c r="C48">
        <v>75742</v>
      </c>
      <c r="D48">
        <v>0.16150851021182699</v>
      </c>
      <c r="E48" s="1">
        <f t="shared" si="0"/>
        <v>0.16150851021182699</v>
      </c>
      <c r="H48" t="s">
        <v>38</v>
      </c>
      <c r="I48" t="s">
        <v>13</v>
      </c>
      <c r="J48">
        <v>75769</v>
      </c>
      <c r="K48">
        <v>0.16116400360746599</v>
      </c>
      <c r="L48" s="1">
        <f t="shared" si="1"/>
        <v>0.16116400360746599</v>
      </c>
      <c r="N48" t="s">
        <v>24</v>
      </c>
      <c r="P48" t="s">
        <v>38</v>
      </c>
      <c r="Q48" t="s">
        <v>13</v>
      </c>
      <c r="R48">
        <v>75381</v>
      </c>
      <c r="S48">
        <v>0.15959832061941501</v>
      </c>
      <c r="T48" s="1">
        <f t="shared" si="2"/>
        <v>0.15959832061941501</v>
      </c>
      <c r="V48" t="s">
        <v>24</v>
      </c>
      <c r="X48" t="s">
        <v>38</v>
      </c>
      <c r="Y48" t="s">
        <v>18</v>
      </c>
      <c r="Z48">
        <v>15291</v>
      </c>
      <c r="AA48">
        <v>3.7818773604271834E-2</v>
      </c>
      <c r="AB48" s="1">
        <v>3.7818773604271834E-2</v>
      </c>
      <c r="AD48" t="s">
        <v>38</v>
      </c>
      <c r="AE48" t="s">
        <v>13</v>
      </c>
      <c r="AF48">
        <v>15277</v>
      </c>
      <c r="AG48">
        <v>3.7699205890917346E-2</v>
      </c>
      <c r="AH48" s="1">
        <v>3.7699205890917346E-2</v>
      </c>
      <c r="AJ48" t="s">
        <v>24</v>
      </c>
    </row>
    <row r="49" spans="1:36" x14ac:dyDescent="0.35">
      <c r="A49" t="s">
        <v>38</v>
      </c>
      <c r="B49" t="s">
        <v>15</v>
      </c>
      <c r="C49">
        <v>50176</v>
      </c>
      <c r="D49">
        <v>0.106992831036791</v>
      </c>
      <c r="E49" s="1">
        <f t="shared" si="0"/>
        <v>0.106992831036791</v>
      </c>
      <c r="H49" t="s">
        <v>38</v>
      </c>
      <c r="I49" t="s">
        <v>15</v>
      </c>
      <c r="J49">
        <v>37888</v>
      </c>
      <c r="K49">
        <v>8.0589446458046096E-2</v>
      </c>
      <c r="L49" s="1">
        <f t="shared" si="1"/>
        <v>8.0589446458046096E-2</v>
      </c>
      <c r="N49" t="s">
        <v>24</v>
      </c>
      <c r="P49" t="s">
        <v>38</v>
      </c>
      <c r="Q49" t="s">
        <v>15</v>
      </c>
      <c r="R49">
        <v>37615</v>
      </c>
      <c r="S49">
        <v>7.9639310039655603E-2</v>
      </c>
      <c r="T49" s="1">
        <f t="shared" si="2"/>
        <v>7.9639310039655603E-2</v>
      </c>
      <c r="V49" t="s">
        <v>24</v>
      </c>
      <c r="X49" t="s">
        <v>38</v>
      </c>
      <c r="Y49" t="s">
        <v>19</v>
      </c>
      <c r="Z49">
        <v>37794</v>
      </c>
      <c r="AA49">
        <v>9.3474771408007959E-2</v>
      </c>
      <c r="AB49" s="1">
        <v>9.3474771408007959E-2</v>
      </c>
      <c r="AD49" t="s">
        <v>38</v>
      </c>
      <c r="AE49" t="s">
        <v>15</v>
      </c>
      <c r="AF49">
        <v>37878</v>
      </c>
      <c r="AG49">
        <v>9.347191992774545E-2</v>
      </c>
      <c r="AH49" s="1">
        <v>9.347191992774545E-2</v>
      </c>
      <c r="AJ49" t="s">
        <v>24</v>
      </c>
    </row>
    <row r="50" spans="1:36" x14ac:dyDescent="0.35">
      <c r="A50" t="s">
        <v>38</v>
      </c>
      <c r="B50" t="s">
        <v>16</v>
      </c>
      <c r="C50">
        <v>343048</v>
      </c>
      <c r="D50">
        <v>0.73149865875137998</v>
      </c>
      <c r="E50" s="1">
        <f t="shared" si="0"/>
        <v>0.73149865875137998</v>
      </c>
      <c r="H50" t="s">
        <v>38</v>
      </c>
      <c r="I50" t="s">
        <v>16</v>
      </c>
      <c r="J50">
        <v>356479</v>
      </c>
      <c r="K50">
        <v>0.75824654993448704</v>
      </c>
      <c r="L50" s="1">
        <f t="shared" si="1"/>
        <v>0.75824654993448704</v>
      </c>
      <c r="N50" t="s">
        <v>24</v>
      </c>
      <c r="P50" t="s">
        <v>38</v>
      </c>
      <c r="Q50" t="s">
        <v>16</v>
      </c>
      <c r="R50">
        <v>359321</v>
      </c>
      <c r="S50">
        <v>0.76076236934093</v>
      </c>
      <c r="T50" s="1">
        <f t="shared" si="2"/>
        <v>0.76076236934093</v>
      </c>
      <c r="V50" t="s">
        <v>24</v>
      </c>
      <c r="X50" t="s">
        <v>38</v>
      </c>
      <c r="Y50" t="s">
        <v>20</v>
      </c>
      <c r="Z50">
        <v>351238</v>
      </c>
      <c r="AA50">
        <v>0.86870645498772026</v>
      </c>
      <c r="AB50" s="1">
        <v>0.86870645498772026</v>
      </c>
      <c r="AD50" t="s">
        <v>38</v>
      </c>
      <c r="AE50" t="s">
        <v>16</v>
      </c>
      <c r="AF50">
        <v>352079</v>
      </c>
      <c r="AG50">
        <v>0.86882887418133725</v>
      </c>
      <c r="AH50" s="1">
        <v>0.86882887418133725</v>
      </c>
      <c r="AJ50" t="s">
        <v>24</v>
      </c>
    </row>
    <row r="51" spans="1:36" x14ac:dyDescent="0.35">
      <c r="A51" t="s">
        <v>39</v>
      </c>
      <c r="B51" t="s">
        <v>13</v>
      </c>
      <c r="C51">
        <v>119203</v>
      </c>
      <c r="D51">
        <v>0.69692646792289503</v>
      </c>
      <c r="E51" s="1">
        <f t="shared" si="0"/>
        <v>0.69692646792289503</v>
      </c>
      <c r="H51" t="s">
        <v>39</v>
      </c>
      <c r="I51" t="s">
        <v>13</v>
      </c>
      <c r="J51">
        <v>45471</v>
      </c>
      <c r="K51">
        <v>0.26505665920537202</v>
      </c>
      <c r="L51" s="1">
        <f t="shared" si="1"/>
        <v>0.26505665920537202</v>
      </c>
      <c r="N51" t="s">
        <v>14</v>
      </c>
      <c r="P51" t="s">
        <v>39</v>
      </c>
      <c r="Q51" t="s">
        <v>13</v>
      </c>
      <c r="R51">
        <v>44674</v>
      </c>
      <c r="S51">
        <v>0.25949569288498298</v>
      </c>
      <c r="T51" s="1">
        <f t="shared" si="2"/>
        <v>0.25949569288498298</v>
      </c>
      <c r="V51" t="s">
        <v>14</v>
      </c>
      <c r="X51" t="s">
        <v>39</v>
      </c>
      <c r="Y51" t="s">
        <v>18</v>
      </c>
      <c r="Z51">
        <v>43384</v>
      </c>
      <c r="AA51">
        <v>0.24991071325706518</v>
      </c>
      <c r="AB51" s="1">
        <v>0.24991071325706518</v>
      </c>
      <c r="AD51" t="s">
        <v>39</v>
      </c>
      <c r="AE51" t="s">
        <v>13</v>
      </c>
      <c r="AF51">
        <v>43396</v>
      </c>
      <c r="AG51">
        <v>0.24931489535277862</v>
      </c>
      <c r="AH51" s="1">
        <v>0.24931489535277862</v>
      </c>
      <c r="AJ51" t="s">
        <v>14</v>
      </c>
    </row>
    <row r="52" spans="1:36" x14ac:dyDescent="0.35">
      <c r="A52" t="s">
        <v>39</v>
      </c>
      <c r="B52" t="s">
        <v>15</v>
      </c>
      <c r="C52">
        <v>16512</v>
      </c>
      <c r="D52">
        <v>9.6538256909162096E-2</v>
      </c>
      <c r="E52" s="1">
        <f t="shared" si="0"/>
        <v>9.6538256909162096E-2</v>
      </c>
      <c r="H52" t="s">
        <v>39</v>
      </c>
      <c r="I52" t="s">
        <v>15</v>
      </c>
      <c r="J52">
        <v>15149</v>
      </c>
      <c r="K52">
        <v>8.8305586644282702E-2</v>
      </c>
      <c r="L52" s="1">
        <f t="shared" si="1"/>
        <v>8.8305586644282702E-2</v>
      </c>
      <c r="N52" t="s">
        <v>14</v>
      </c>
      <c r="P52" t="s">
        <v>39</v>
      </c>
      <c r="Q52" t="s">
        <v>15</v>
      </c>
      <c r="R52">
        <v>15120</v>
      </c>
      <c r="S52">
        <v>8.7826809249696505E-2</v>
      </c>
      <c r="T52" s="1">
        <f t="shared" si="2"/>
        <v>8.7826809249696505E-2</v>
      </c>
      <c r="V52" t="s">
        <v>14</v>
      </c>
      <c r="X52" t="s">
        <v>39</v>
      </c>
      <c r="Y52" t="s">
        <v>19</v>
      </c>
      <c r="Z52">
        <v>14684</v>
      </c>
      <c r="AA52">
        <v>8.4586227951934934E-2</v>
      </c>
      <c r="AB52" s="1">
        <v>8.4586227951934934E-2</v>
      </c>
      <c r="AD52" t="s">
        <v>39</v>
      </c>
      <c r="AE52" t="s">
        <v>15</v>
      </c>
      <c r="AF52">
        <v>14648</v>
      </c>
      <c r="AG52">
        <v>8.4154405639402283E-2</v>
      </c>
      <c r="AH52" s="1">
        <v>8.4154405639402283E-2</v>
      </c>
      <c r="AJ52" t="s">
        <v>14</v>
      </c>
    </row>
    <row r="53" spans="1:36" x14ac:dyDescent="0.35">
      <c r="A53" t="s">
        <v>39</v>
      </c>
      <c r="B53" t="s">
        <v>16</v>
      </c>
      <c r="C53">
        <v>35326</v>
      </c>
      <c r="D53">
        <v>0.20653527516794201</v>
      </c>
      <c r="E53" s="1">
        <f t="shared" si="0"/>
        <v>0.20653527516794201</v>
      </c>
      <c r="H53" t="s">
        <v>39</v>
      </c>
      <c r="I53" t="s">
        <v>16</v>
      </c>
      <c r="J53">
        <v>110932</v>
      </c>
      <c r="K53">
        <v>0.64663775415034497</v>
      </c>
      <c r="L53" s="1">
        <f t="shared" si="1"/>
        <v>0.64663775415034497</v>
      </c>
      <c r="N53" t="s">
        <v>14</v>
      </c>
      <c r="P53" t="s">
        <v>39</v>
      </c>
      <c r="Q53" t="s">
        <v>16</v>
      </c>
      <c r="R53">
        <v>112363</v>
      </c>
      <c r="S53">
        <v>0.65267749786532103</v>
      </c>
      <c r="T53" s="1">
        <f t="shared" si="2"/>
        <v>0.65267749786532103</v>
      </c>
      <c r="V53" t="s">
        <v>14</v>
      </c>
      <c r="X53" t="s">
        <v>39</v>
      </c>
      <c r="Y53" t="s">
        <v>20</v>
      </c>
      <c r="Z53">
        <v>115530</v>
      </c>
      <c r="AA53">
        <v>0.66550305879099991</v>
      </c>
      <c r="AB53" s="1">
        <v>0.66550305879099991</v>
      </c>
      <c r="AD53" t="s">
        <v>39</v>
      </c>
      <c r="AE53" t="s">
        <v>16</v>
      </c>
      <c r="AF53">
        <v>116017</v>
      </c>
      <c r="AG53">
        <v>0.66653069900781914</v>
      </c>
      <c r="AH53" s="1">
        <v>0.66653069900781914</v>
      </c>
      <c r="AJ53" t="s">
        <v>14</v>
      </c>
    </row>
    <row r="54" spans="1:36" x14ac:dyDescent="0.35">
      <c r="A54" t="s">
        <v>40</v>
      </c>
      <c r="B54" t="s">
        <v>13</v>
      </c>
      <c r="C54">
        <v>578</v>
      </c>
      <c r="D54">
        <v>1.1871020743479101E-2</v>
      </c>
      <c r="E54" s="1">
        <f t="shared" si="0"/>
        <v>1.1871020743479101E-2</v>
      </c>
      <c r="H54" t="s">
        <v>40</v>
      </c>
      <c r="I54" t="s">
        <v>13</v>
      </c>
      <c r="J54">
        <v>578</v>
      </c>
      <c r="K54">
        <v>1.18795601685335E-2</v>
      </c>
      <c r="L54" s="1">
        <f t="shared" si="1"/>
        <v>1.18795601685335E-2</v>
      </c>
      <c r="N54" t="s">
        <v>24</v>
      </c>
      <c r="P54" t="s">
        <v>40</v>
      </c>
      <c r="Q54" t="s">
        <v>13</v>
      </c>
      <c r="R54">
        <v>385</v>
      </c>
      <c r="S54">
        <v>7.8553794046234502E-3</v>
      </c>
      <c r="T54" s="1">
        <f t="shared" si="2"/>
        <v>7.8553794046234502E-3</v>
      </c>
      <c r="V54" t="s">
        <v>24</v>
      </c>
      <c r="X54" t="s">
        <v>40</v>
      </c>
      <c r="Y54" t="s">
        <v>18</v>
      </c>
      <c r="Z54">
        <v>383</v>
      </c>
      <c r="AA54">
        <v>7.8321506717654032E-3</v>
      </c>
      <c r="AB54" s="1">
        <v>7.8321506717654032E-3</v>
      </c>
      <c r="AD54" t="s">
        <v>40</v>
      </c>
      <c r="AE54" t="s">
        <v>13</v>
      </c>
      <c r="AF54">
        <v>383</v>
      </c>
      <c r="AG54">
        <v>7.8387228817028247E-3</v>
      </c>
      <c r="AH54" s="1">
        <v>7.8387228817028247E-3</v>
      </c>
      <c r="AJ54" t="s">
        <v>24</v>
      </c>
    </row>
    <row r="55" spans="1:36" x14ac:dyDescent="0.35">
      <c r="A55" t="s">
        <v>40</v>
      </c>
      <c r="B55" t="s">
        <v>15</v>
      </c>
      <c r="C55">
        <v>18688</v>
      </c>
      <c r="D55">
        <v>0.38381597864037698</v>
      </c>
      <c r="E55" s="1">
        <f t="shared" si="0"/>
        <v>0.38381597864037698</v>
      </c>
      <c r="H55" t="s">
        <v>40</v>
      </c>
      <c r="I55" t="s">
        <v>15</v>
      </c>
      <c r="J55">
        <v>18654</v>
      </c>
      <c r="K55">
        <v>0.38339327921076899</v>
      </c>
      <c r="L55" s="1">
        <f t="shared" si="1"/>
        <v>0.38339327921076899</v>
      </c>
      <c r="N55" t="s">
        <v>24</v>
      </c>
      <c r="P55" t="s">
        <v>40</v>
      </c>
      <c r="Q55" t="s">
        <v>15</v>
      </c>
      <c r="R55">
        <v>8343</v>
      </c>
      <c r="S55">
        <v>0.17022709187733401</v>
      </c>
      <c r="T55" s="1">
        <f t="shared" si="2"/>
        <v>0.17022709187733401</v>
      </c>
      <c r="V55" t="s">
        <v>24</v>
      </c>
      <c r="X55" t="s">
        <v>40</v>
      </c>
      <c r="Y55" t="s">
        <v>19</v>
      </c>
      <c r="Z55">
        <v>8304</v>
      </c>
      <c r="AA55">
        <v>0.16981247827242796</v>
      </c>
      <c r="AB55" s="1">
        <v>0.16981247827242796</v>
      </c>
      <c r="AD55" t="s">
        <v>40</v>
      </c>
      <c r="AE55" t="s">
        <v>15</v>
      </c>
      <c r="AF55">
        <v>8277</v>
      </c>
      <c r="AG55">
        <v>0.16940237413016782</v>
      </c>
      <c r="AH55" s="1">
        <v>0.16940237413016782</v>
      </c>
      <c r="AJ55" t="s">
        <v>24</v>
      </c>
    </row>
    <row r="56" spans="1:36" x14ac:dyDescent="0.35">
      <c r="A56" t="s">
        <v>40</v>
      </c>
      <c r="B56" t="s">
        <v>16</v>
      </c>
      <c r="C56">
        <v>29424</v>
      </c>
      <c r="D56">
        <v>0.60431300061614202</v>
      </c>
      <c r="E56" s="1">
        <f t="shared" si="0"/>
        <v>0.60431300061614202</v>
      </c>
      <c r="H56" t="s">
        <v>40</v>
      </c>
      <c r="I56" t="s">
        <v>16</v>
      </c>
      <c r="J56">
        <v>29423</v>
      </c>
      <c r="K56">
        <v>0.60472716062069598</v>
      </c>
      <c r="L56" s="1">
        <f t="shared" si="1"/>
        <v>0.60472716062069598</v>
      </c>
      <c r="N56" t="s">
        <v>24</v>
      </c>
      <c r="P56" t="s">
        <v>40</v>
      </c>
      <c r="Q56" t="s">
        <v>16</v>
      </c>
      <c r="R56">
        <v>40283</v>
      </c>
      <c r="S56">
        <v>0.82191752871804302</v>
      </c>
      <c r="T56" s="1">
        <f t="shared" si="2"/>
        <v>0.82191752871804302</v>
      </c>
      <c r="V56" t="s">
        <v>24</v>
      </c>
      <c r="X56" t="s">
        <v>40</v>
      </c>
      <c r="Y56" t="s">
        <v>20</v>
      </c>
      <c r="Z56">
        <v>40214</v>
      </c>
      <c r="AA56">
        <v>0.82235537105580658</v>
      </c>
      <c r="AB56" s="1">
        <v>0.82235537105580658</v>
      </c>
      <c r="AD56" t="s">
        <v>40</v>
      </c>
      <c r="AE56" t="s">
        <v>16</v>
      </c>
      <c r="AF56">
        <v>40200</v>
      </c>
      <c r="AG56">
        <v>0.82275890298812937</v>
      </c>
      <c r="AH56" s="1">
        <v>0.82275890298812937</v>
      </c>
      <c r="AJ56" t="s">
        <v>24</v>
      </c>
    </row>
    <row r="57" spans="1:36" x14ac:dyDescent="0.35">
      <c r="A57" t="s">
        <v>41</v>
      </c>
      <c r="B57" t="s">
        <v>13</v>
      </c>
      <c r="C57">
        <v>2951</v>
      </c>
      <c r="D57">
        <v>5.9388206882672497E-2</v>
      </c>
      <c r="E57" s="1">
        <f t="shared" si="0"/>
        <v>5.9388206882672497E-2</v>
      </c>
      <c r="H57" t="s">
        <v>41</v>
      </c>
      <c r="I57" t="s">
        <v>13</v>
      </c>
      <c r="J57">
        <v>2919</v>
      </c>
      <c r="K57">
        <v>5.8478243448994299E-2</v>
      </c>
      <c r="L57" s="1">
        <f t="shared" si="1"/>
        <v>5.8478243448994299E-2</v>
      </c>
      <c r="N57" t="s">
        <v>26</v>
      </c>
      <c r="P57" t="s">
        <v>41</v>
      </c>
      <c r="Q57" t="s">
        <v>13</v>
      </c>
      <c r="R57">
        <v>2891</v>
      </c>
      <c r="S57">
        <v>5.76229295808336E-2</v>
      </c>
      <c r="T57" s="1">
        <f t="shared" si="2"/>
        <v>5.76229295808336E-2</v>
      </c>
      <c r="V57" t="s">
        <v>26</v>
      </c>
      <c r="X57" t="s">
        <v>41</v>
      </c>
      <c r="Y57" t="s">
        <v>18</v>
      </c>
      <c r="Z57">
        <v>1858</v>
      </c>
      <c r="AA57">
        <v>3.7334726520114131E-2</v>
      </c>
      <c r="AB57" s="1">
        <v>3.7334726520114131E-2</v>
      </c>
      <c r="AD57" t="s">
        <v>41</v>
      </c>
      <c r="AE57" t="s">
        <v>13</v>
      </c>
      <c r="AF57">
        <v>1871</v>
      </c>
      <c r="AG57">
        <v>3.753259779338014E-2</v>
      </c>
      <c r="AH57" s="1">
        <v>3.753259779338014E-2</v>
      </c>
      <c r="AJ57" t="s">
        <v>26</v>
      </c>
    </row>
    <row r="58" spans="1:36" x14ac:dyDescent="0.35">
      <c r="A58" t="s">
        <v>41</v>
      </c>
      <c r="B58" t="s">
        <v>15</v>
      </c>
      <c r="C58">
        <v>43975</v>
      </c>
      <c r="D58">
        <v>0.88498691889716197</v>
      </c>
      <c r="E58" s="1">
        <f t="shared" si="0"/>
        <v>0.88498691889716197</v>
      </c>
      <c r="H58" t="s">
        <v>41</v>
      </c>
      <c r="I58" t="s">
        <v>15</v>
      </c>
      <c r="J58">
        <v>42039</v>
      </c>
      <c r="K58">
        <v>0.84219488741085002</v>
      </c>
      <c r="L58" s="1">
        <f t="shared" si="1"/>
        <v>0.84219488741085002</v>
      </c>
      <c r="N58" t="s">
        <v>26</v>
      </c>
      <c r="P58" t="s">
        <v>41</v>
      </c>
      <c r="Q58" t="s">
        <v>15</v>
      </c>
      <c r="R58">
        <v>13919</v>
      </c>
      <c r="S58">
        <v>0.27743118534611599</v>
      </c>
      <c r="T58" s="1">
        <f t="shared" si="2"/>
        <v>0.27743118534611599</v>
      </c>
      <c r="V58" t="s">
        <v>26</v>
      </c>
      <c r="X58" t="s">
        <v>41</v>
      </c>
      <c r="Y58" t="s">
        <v>19</v>
      </c>
      <c r="Z58">
        <v>13799</v>
      </c>
      <c r="AA58">
        <v>0.27727765944620825</v>
      </c>
      <c r="AB58" s="1">
        <v>0.27727765944620825</v>
      </c>
      <c r="AD58" t="s">
        <v>41</v>
      </c>
      <c r="AE58" t="s">
        <v>15</v>
      </c>
      <c r="AF58">
        <v>13741</v>
      </c>
      <c r="AG58">
        <v>0.27564694082246738</v>
      </c>
      <c r="AH58" s="1">
        <v>0.27564694082246738</v>
      </c>
      <c r="AJ58" t="s">
        <v>26</v>
      </c>
    </row>
    <row r="59" spans="1:36" x14ac:dyDescent="0.35">
      <c r="A59" t="s">
        <v>41</v>
      </c>
      <c r="B59" t="s">
        <v>16</v>
      </c>
      <c r="C59">
        <v>2764</v>
      </c>
      <c r="D59">
        <v>5.5624874220165002E-2</v>
      </c>
      <c r="E59" s="1">
        <f t="shared" si="0"/>
        <v>5.5624874220165002E-2</v>
      </c>
      <c r="H59" t="s">
        <v>41</v>
      </c>
      <c r="I59" t="s">
        <v>16</v>
      </c>
      <c r="J59">
        <v>4958</v>
      </c>
      <c r="K59">
        <v>9.9326869140155399E-2</v>
      </c>
      <c r="L59" s="1">
        <f t="shared" si="1"/>
        <v>9.9326869140155399E-2</v>
      </c>
      <c r="N59" t="s">
        <v>26</v>
      </c>
      <c r="P59" t="s">
        <v>41</v>
      </c>
      <c r="Q59" t="s">
        <v>16</v>
      </c>
      <c r="R59">
        <v>33361</v>
      </c>
      <c r="S59">
        <v>0.66494588507304997</v>
      </c>
      <c r="T59" s="1">
        <f t="shared" si="2"/>
        <v>0.66494588507304997</v>
      </c>
      <c r="V59" t="s">
        <v>26</v>
      </c>
      <c r="X59" t="s">
        <v>41</v>
      </c>
      <c r="Y59" t="s">
        <v>20</v>
      </c>
      <c r="Z59">
        <v>34109</v>
      </c>
      <c r="AA59">
        <v>0.68538761403367765</v>
      </c>
      <c r="AB59" s="1">
        <v>0.68538761403367765</v>
      </c>
      <c r="AD59" t="s">
        <v>41</v>
      </c>
      <c r="AE59" t="s">
        <v>16</v>
      </c>
      <c r="AF59">
        <v>34238</v>
      </c>
      <c r="AG59">
        <v>0.68682046138415243</v>
      </c>
      <c r="AH59" s="1">
        <v>0.68682046138415243</v>
      </c>
      <c r="AJ59" t="s">
        <v>26</v>
      </c>
    </row>
    <row r="60" spans="1:36" x14ac:dyDescent="0.35">
      <c r="A60" t="s">
        <v>42</v>
      </c>
      <c r="B60" t="s">
        <v>13</v>
      </c>
      <c r="C60">
        <v>5772</v>
      </c>
      <c r="D60">
        <v>8.78084400766726E-2</v>
      </c>
      <c r="E60" s="1">
        <f t="shared" si="0"/>
        <v>8.78084400766726E-2</v>
      </c>
      <c r="H60" t="s">
        <v>42</v>
      </c>
      <c r="I60" t="s">
        <v>13</v>
      </c>
      <c r="J60">
        <v>3820</v>
      </c>
      <c r="K60">
        <v>6.0061948711498198E-2</v>
      </c>
      <c r="L60" s="1">
        <f t="shared" si="1"/>
        <v>6.0061948711498198E-2</v>
      </c>
      <c r="N60" t="s">
        <v>14</v>
      </c>
      <c r="P60" t="s">
        <v>42</v>
      </c>
      <c r="Q60" t="s">
        <v>13</v>
      </c>
      <c r="R60">
        <v>3753</v>
      </c>
      <c r="S60">
        <v>5.7339729878384198E-2</v>
      </c>
      <c r="T60" s="1">
        <f t="shared" si="2"/>
        <v>5.7339729878384198E-2</v>
      </c>
      <c r="V60" t="s">
        <v>14</v>
      </c>
      <c r="X60" t="s">
        <v>42</v>
      </c>
      <c r="Y60" t="s">
        <v>18</v>
      </c>
      <c r="Z60">
        <v>3582</v>
      </c>
      <c r="AA60">
        <v>5.4479916044350485E-2</v>
      </c>
      <c r="AB60" s="1">
        <v>5.4479916044350485E-2</v>
      </c>
      <c r="AD60" t="s">
        <v>42</v>
      </c>
      <c r="AE60" t="s">
        <v>13</v>
      </c>
      <c r="AF60">
        <v>3514</v>
      </c>
      <c r="AG60">
        <v>5.4372717707495202E-2</v>
      </c>
      <c r="AH60" s="1">
        <v>5.4372717707495202E-2</v>
      </c>
      <c r="AJ60" t="s">
        <v>14</v>
      </c>
    </row>
    <row r="61" spans="1:36" x14ac:dyDescent="0.35">
      <c r="A61" t="s">
        <v>42</v>
      </c>
      <c r="B61" t="s">
        <v>15</v>
      </c>
      <c r="C61">
        <v>4950</v>
      </c>
      <c r="D61">
        <v>7.5303495907749401E-2</v>
      </c>
      <c r="E61" s="1">
        <f t="shared" si="0"/>
        <v>7.5303495907749401E-2</v>
      </c>
      <c r="H61" t="s">
        <v>42</v>
      </c>
      <c r="I61" t="s">
        <v>15</v>
      </c>
      <c r="J61">
        <v>3748</v>
      </c>
      <c r="K61">
        <v>5.8929891039448998E-2</v>
      </c>
      <c r="L61" s="1">
        <f t="shared" si="1"/>
        <v>5.8929891039448998E-2</v>
      </c>
      <c r="N61" t="s">
        <v>14</v>
      </c>
      <c r="P61" t="s">
        <v>42</v>
      </c>
      <c r="Q61" t="s">
        <v>15</v>
      </c>
      <c r="R61">
        <v>3817</v>
      </c>
      <c r="S61">
        <v>5.8317545682332099E-2</v>
      </c>
      <c r="T61" s="1">
        <f t="shared" si="2"/>
        <v>5.8317545682332099E-2</v>
      </c>
      <c r="V61" t="s">
        <v>14</v>
      </c>
      <c r="X61" t="s">
        <v>42</v>
      </c>
      <c r="Y61" t="s">
        <v>19</v>
      </c>
      <c r="Z61">
        <v>3850</v>
      </c>
      <c r="AA61">
        <v>5.8556023665759176E-2</v>
      </c>
      <c r="AB61" s="1">
        <v>5.8556023665759176E-2</v>
      </c>
      <c r="AD61" t="s">
        <v>42</v>
      </c>
      <c r="AE61" t="s">
        <v>15</v>
      </c>
      <c r="AF61">
        <v>3843</v>
      </c>
      <c r="AG61">
        <v>5.9463390480906111E-2</v>
      </c>
      <c r="AH61" s="1">
        <v>5.9463390480906111E-2</v>
      </c>
      <c r="AJ61" t="s">
        <v>14</v>
      </c>
    </row>
    <row r="62" spans="1:36" x14ac:dyDescent="0.35">
      <c r="A62" t="s">
        <v>42</v>
      </c>
      <c r="B62" t="s">
        <v>16</v>
      </c>
      <c r="C62">
        <v>55012</v>
      </c>
      <c r="D62">
        <v>0.83688806401557703</v>
      </c>
      <c r="E62" s="1">
        <f t="shared" si="0"/>
        <v>0.83688806401557703</v>
      </c>
      <c r="H62" t="s">
        <v>42</v>
      </c>
      <c r="I62" t="s">
        <v>16</v>
      </c>
      <c r="J62">
        <v>56033</v>
      </c>
      <c r="K62">
        <v>0.88100816024905204</v>
      </c>
      <c r="L62" s="1">
        <f t="shared" si="1"/>
        <v>0.88100816024905204</v>
      </c>
      <c r="N62" t="s">
        <v>14</v>
      </c>
      <c r="P62" t="s">
        <v>42</v>
      </c>
      <c r="Q62" t="s">
        <v>16</v>
      </c>
      <c r="R62">
        <v>57882</v>
      </c>
      <c r="S62">
        <v>0.88434272443928397</v>
      </c>
      <c r="T62" s="1">
        <f t="shared" si="2"/>
        <v>0.88434272443928397</v>
      </c>
      <c r="V62" t="s">
        <v>14</v>
      </c>
      <c r="X62" t="s">
        <v>42</v>
      </c>
      <c r="Y62" t="s">
        <v>20</v>
      </c>
      <c r="Z62">
        <v>58317</v>
      </c>
      <c r="AA62">
        <v>0.88696406028989039</v>
      </c>
      <c r="AB62" s="1">
        <v>0.88696406028989039</v>
      </c>
      <c r="AD62" t="s">
        <v>42</v>
      </c>
      <c r="AE62" t="s">
        <v>16</v>
      </c>
      <c r="AF62">
        <v>57271</v>
      </c>
      <c r="AG62">
        <v>0.88616389181159871</v>
      </c>
      <c r="AH62" s="1">
        <v>0.88616389181159871</v>
      </c>
      <c r="AJ62" t="s">
        <v>14</v>
      </c>
    </row>
    <row r="63" spans="1:36" x14ac:dyDescent="0.35">
      <c r="A63" t="s">
        <v>43</v>
      </c>
      <c r="B63" t="s">
        <v>13</v>
      </c>
      <c r="C63">
        <v>19545</v>
      </c>
      <c r="D63">
        <v>0.21845799615504899</v>
      </c>
      <c r="E63" s="1">
        <f t="shared" si="0"/>
        <v>0.21845799615504899</v>
      </c>
      <c r="H63" t="s">
        <v>43</v>
      </c>
      <c r="I63" t="s">
        <v>13</v>
      </c>
      <c r="J63">
        <v>19341</v>
      </c>
      <c r="K63">
        <v>0.21564998271767299</v>
      </c>
      <c r="L63" s="1">
        <f t="shared" si="1"/>
        <v>0.21564998271767299</v>
      </c>
      <c r="N63" t="s">
        <v>29</v>
      </c>
      <c r="P63" t="s">
        <v>43</v>
      </c>
      <c r="Q63" t="s">
        <v>13</v>
      </c>
      <c r="R63">
        <v>14006</v>
      </c>
      <c r="S63">
        <v>0.159641644060455</v>
      </c>
      <c r="T63" s="1">
        <f t="shared" si="2"/>
        <v>0.159641644060455</v>
      </c>
      <c r="V63" t="s">
        <v>29</v>
      </c>
      <c r="X63" t="s">
        <v>43</v>
      </c>
      <c r="Y63" t="s">
        <v>18</v>
      </c>
      <c r="Z63">
        <v>13826</v>
      </c>
      <c r="AA63">
        <v>0.15606022981240264</v>
      </c>
      <c r="AB63" s="1">
        <v>0.15606022981240264</v>
      </c>
      <c r="AD63" t="s">
        <v>43</v>
      </c>
      <c r="AE63" t="s">
        <v>13</v>
      </c>
      <c r="AF63">
        <v>13743</v>
      </c>
      <c r="AG63">
        <v>0.15495895724337003</v>
      </c>
      <c r="AH63" s="1">
        <v>0.15495895724337003</v>
      </c>
      <c r="AJ63" t="s">
        <v>29</v>
      </c>
    </row>
    <row r="64" spans="1:36" x14ac:dyDescent="0.35">
      <c r="A64" t="s">
        <v>43</v>
      </c>
      <c r="B64" t="s">
        <v>15</v>
      </c>
      <c r="C64">
        <v>5555</v>
      </c>
      <c r="D64">
        <v>6.2089238610452901E-2</v>
      </c>
      <c r="E64" s="1">
        <f t="shared" si="0"/>
        <v>6.2089238610452901E-2</v>
      </c>
      <c r="H64" t="s">
        <v>43</v>
      </c>
      <c r="I64" t="s">
        <v>15</v>
      </c>
      <c r="J64">
        <v>5372</v>
      </c>
      <c r="K64">
        <v>5.9897198033159703E-2</v>
      </c>
      <c r="L64" s="1">
        <f t="shared" si="1"/>
        <v>5.9897198033159703E-2</v>
      </c>
      <c r="N64" t="s">
        <v>29</v>
      </c>
      <c r="P64" t="s">
        <v>43</v>
      </c>
      <c r="Q64" t="s">
        <v>15</v>
      </c>
      <c r="R64">
        <v>4722</v>
      </c>
      <c r="S64">
        <v>5.3821779469760897E-2</v>
      </c>
      <c r="T64" s="1">
        <f t="shared" si="2"/>
        <v>5.3821779469760897E-2</v>
      </c>
      <c r="V64" t="s">
        <v>29</v>
      </c>
      <c r="X64" t="s">
        <v>43</v>
      </c>
      <c r="Y64" t="s">
        <v>19</v>
      </c>
      <c r="Z64">
        <v>4723</v>
      </c>
      <c r="AA64">
        <v>5.3310607941847075E-2</v>
      </c>
      <c r="AB64" s="1">
        <v>5.3310607941847075E-2</v>
      </c>
      <c r="AD64" t="s">
        <v>43</v>
      </c>
      <c r="AE64" t="s">
        <v>15</v>
      </c>
      <c r="AF64">
        <v>4717</v>
      </c>
      <c r="AG64">
        <v>5.3186451380119071E-2</v>
      </c>
      <c r="AH64" s="1">
        <v>5.3186451380119071E-2</v>
      </c>
      <c r="AJ64" t="s">
        <v>29</v>
      </c>
    </row>
    <row r="65" spans="1:36" x14ac:dyDescent="0.35">
      <c r="A65" t="s">
        <v>43</v>
      </c>
      <c r="B65" t="s">
        <v>16</v>
      </c>
      <c r="C65">
        <v>64368</v>
      </c>
      <c r="D65">
        <v>0.71945276523449697</v>
      </c>
      <c r="E65" s="1">
        <f t="shared" si="0"/>
        <v>0.71945276523449697</v>
      </c>
      <c r="H65" t="s">
        <v>43</v>
      </c>
      <c r="I65" t="s">
        <v>16</v>
      </c>
      <c r="J65">
        <v>64974</v>
      </c>
      <c r="K65">
        <v>0.72445281924916605</v>
      </c>
      <c r="L65" s="1">
        <f t="shared" si="1"/>
        <v>0.72445281924916605</v>
      </c>
      <c r="N65" t="s">
        <v>29</v>
      </c>
      <c r="P65" t="s">
        <v>43</v>
      </c>
      <c r="Q65" t="s">
        <v>16</v>
      </c>
      <c r="R65">
        <v>69006</v>
      </c>
      <c r="S65">
        <v>0.78653657646978403</v>
      </c>
      <c r="T65" s="1">
        <f t="shared" si="2"/>
        <v>0.78653657646978403</v>
      </c>
      <c r="V65" t="s">
        <v>29</v>
      </c>
      <c r="X65" t="s">
        <v>43</v>
      </c>
      <c r="Y65" t="s">
        <v>20</v>
      </c>
      <c r="Z65">
        <v>70045</v>
      </c>
      <c r="AA65">
        <v>0.79062916224575031</v>
      </c>
      <c r="AB65" s="1">
        <v>0.79062916224575031</v>
      </c>
      <c r="AD65" t="s">
        <v>43</v>
      </c>
      <c r="AE65" t="s">
        <v>16</v>
      </c>
      <c r="AF65">
        <v>70228</v>
      </c>
      <c r="AG65">
        <v>0.79185459137651093</v>
      </c>
      <c r="AH65" s="1">
        <v>0.79185459137651093</v>
      </c>
      <c r="AJ65" t="s">
        <v>29</v>
      </c>
    </row>
    <row r="66" spans="1:36" x14ac:dyDescent="0.35">
      <c r="A66" t="s">
        <v>44</v>
      </c>
      <c r="B66" t="s">
        <v>13</v>
      </c>
      <c r="C66">
        <v>1880</v>
      </c>
      <c r="D66">
        <v>1.06760555382038E-2</v>
      </c>
      <c r="E66" s="1">
        <f t="shared" si="0"/>
        <v>1.06760555382038E-2</v>
      </c>
      <c r="H66" t="s">
        <v>44</v>
      </c>
      <c r="I66" t="s">
        <v>13</v>
      </c>
      <c r="J66">
        <v>1829</v>
      </c>
      <c r="K66">
        <v>1.03725380108999E-2</v>
      </c>
      <c r="L66" s="1">
        <f t="shared" si="1"/>
        <v>1.03725380108999E-2</v>
      </c>
      <c r="N66" t="s">
        <v>29</v>
      </c>
      <c r="P66" t="s">
        <v>44</v>
      </c>
      <c r="Q66" t="s">
        <v>13</v>
      </c>
      <c r="R66">
        <v>1744</v>
      </c>
      <c r="S66">
        <v>9.8611299588365706E-3</v>
      </c>
      <c r="T66" s="1">
        <f t="shared" si="2"/>
        <v>9.8611299588365706E-3</v>
      </c>
      <c r="V66" t="s">
        <v>29</v>
      </c>
      <c r="X66" t="s">
        <v>44</v>
      </c>
      <c r="Y66" t="s">
        <v>18</v>
      </c>
      <c r="Z66">
        <v>528</v>
      </c>
      <c r="AA66">
        <v>3.0068850834581457E-3</v>
      </c>
      <c r="AB66" s="1">
        <v>3.0068850834581457E-3</v>
      </c>
      <c r="AD66" t="s">
        <v>44</v>
      </c>
      <c r="AE66" t="s">
        <v>13</v>
      </c>
      <c r="AF66">
        <v>526</v>
      </c>
      <c r="AG66">
        <v>2.9952906741681803E-3</v>
      </c>
      <c r="AH66" s="1">
        <v>2.9952906741681803E-3</v>
      </c>
      <c r="AJ66" t="s">
        <v>29</v>
      </c>
    </row>
    <row r="67" spans="1:36" x14ac:dyDescent="0.35">
      <c r="A67" t="s">
        <v>44</v>
      </c>
      <c r="B67" t="s">
        <v>15</v>
      </c>
      <c r="C67">
        <v>52900</v>
      </c>
      <c r="D67">
        <v>0.300406030835628</v>
      </c>
      <c r="E67" s="1">
        <f t="shared" si="0"/>
        <v>0.300406030835628</v>
      </c>
      <c r="H67" t="s">
        <v>44</v>
      </c>
      <c r="I67" t="s">
        <v>15</v>
      </c>
      <c r="J67">
        <v>52868</v>
      </c>
      <c r="K67">
        <v>0.29982249292523699</v>
      </c>
      <c r="L67" s="1">
        <f t="shared" si="1"/>
        <v>0.29982249292523699</v>
      </c>
      <c r="N67" t="s">
        <v>29</v>
      </c>
      <c r="P67" t="s">
        <v>44</v>
      </c>
      <c r="Q67" t="s">
        <v>15</v>
      </c>
      <c r="R67">
        <v>52691</v>
      </c>
      <c r="S67">
        <v>0.29793165060840499</v>
      </c>
      <c r="T67" s="1">
        <f t="shared" si="2"/>
        <v>0.29793165060840499</v>
      </c>
      <c r="V67" t="s">
        <v>29</v>
      </c>
      <c r="X67" t="s">
        <v>44</v>
      </c>
      <c r="Y67" t="s">
        <v>19</v>
      </c>
      <c r="Z67">
        <v>50656</v>
      </c>
      <c r="AA67">
        <v>0.28847873255237844</v>
      </c>
      <c r="AB67" s="1">
        <v>0.28847873255237844</v>
      </c>
      <c r="AD67" t="s">
        <v>44</v>
      </c>
      <c r="AE67" t="s">
        <v>15</v>
      </c>
      <c r="AF67">
        <v>43272</v>
      </c>
      <c r="AG67">
        <v>0.24641106093651235</v>
      </c>
      <c r="AH67" s="1">
        <v>0.24641106093651235</v>
      </c>
      <c r="AJ67" t="s">
        <v>29</v>
      </c>
    </row>
    <row r="68" spans="1:36" x14ac:dyDescent="0.35">
      <c r="A68" t="s">
        <v>44</v>
      </c>
      <c r="B68" t="s">
        <v>16</v>
      </c>
      <c r="C68">
        <v>121315</v>
      </c>
      <c r="D68">
        <v>0.68891791362616694</v>
      </c>
      <c r="E68" s="1">
        <f t="shared" ref="E68:E100" si="3">D68</f>
        <v>0.68891791362616694</v>
      </c>
      <c r="H68" t="s">
        <v>44</v>
      </c>
      <c r="I68" t="s">
        <v>16</v>
      </c>
      <c r="J68">
        <v>121634</v>
      </c>
      <c r="K68">
        <v>0.68980496906386202</v>
      </c>
      <c r="L68" s="1">
        <f t="shared" ref="L68:L97" si="4">K68</f>
        <v>0.68980496906386202</v>
      </c>
      <c r="N68" t="s">
        <v>29</v>
      </c>
      <c r="P68" t="s">
        <v>44</v>
      </c>
      <c r="Q68" t="s">
        <v>16</v>
      </c>
      <c r="R68">
        <v>122421</v>
      </c>
      <c r="S68">
        <v>0.69220721943275898</v>
      </c>
      <c r="T68" s="1">
        <f t="shared" ref="T68:T97" si="5">S68</f>
        <v>0.69220721943275898</v>
      </c>
      <c r="V68" t="s">
        <v>29</v>
      </c>
      <c r="X68" t="s">
        <v>44</v>
      </c>
      <c r="Y68" t="s">
        <v>20</v>
      </c>
      <c r="Z68">
        <v>124413</v>
      </c>
      <c r="AA68">
        <v>0.70851438236416342</v>
      </c>
      <c r="AB68" s="1">
        <v>0.70851438236416342</v>
      </c>
      <c r="AD68" t="s">
        <v>44</v>
      </c>
      <c r="AE68" t="s">
        <v>16</v>
      </c>
      <c r="AF68">
        <v>131811</v>
      </c>
      <c r="AG68">
        <v>0.75059364838931941</v>
      </c>
      <c r="AH68" s="1">
        <v>0.75059364838931941</v>
      </c>
      <c r="AJ68" t="s">
        <v>29</v>
      </c>
    </row>
    <row r="69" spans="1:36" x14ac:dyDescent="0.35">
      <c r="A69" t="s">
        <v>45</v>
      </c>
      <c r="B69" t="s">
        <v>13</v>
      </c>
      <c r="C69">
        <v>680</v>
      </c>
      <c r="D69">
        <v>4.2278040288485398E-2</v>
      </c>
      <c r="E69" s="1">
        <f t="shared" si="3"/>
        <v>4.2278040288485398E-2</v>
      </c>
      <c r="H69" t="s">
        <v>45</v>
      </c>
      <c r="I69" t="s">
        <v>13</v>
      </c>
      <c r="J69">
        <v>664</v>
      </c>
      <c r="K69">
        <v>4.1152773473814602E-2</v>
      </c>
      <c r="L69" s="1">
        <f t="shared" si="4"/>
        <v>4.1152773473814602E-2</v>
      </c>
      <c r="N69" t="s">
        <v>14</v>
      </c>
      <c r="P69" t="s">
        <v>45</v>
      </c>
      <c r="Q69" t="s">
        <v>13</v>
      </c>
      <c r="R69">
        <v>663</v>
      </c>
      <c r="S69">
        <v>4.1057716125836002E-2</v>
      </c>
      <c r="T69" s="1">
        <f t="shared" si="5"/>
        <v>4.1057716125836002E-2</v>
      </c>
      <c r="V69" t="s">
        <v>14</v>
      </c>
      <c r="X69" t="s">
        <v>45</v>
      </c>
      <c r="Y69" t="s">
        <v>18</v>
      </c>
      <c r="Z69">
        <v>416</v>
      </c>
      <c r="AA69">
        <v>2.5537139349294045E-2</v>
      </c>
      <c r="AB69" s="1">
        <v>2.5537139349294045E-2</v>
      </c>
      <c r="AD69" t="s">
        <v>45</v>
      </c>
      <c r="AE69" t="s">
        <v>13</v>
      </c>
      <c r="AF69">
        <v>199</v>
      </c>
      <c r="AG69">
        <v>1.219960765080922E-2</v>
      </c>
      <c r="AH69" s="1">
        <v>1.219960765080922E-2</v>
      </c>
      <c r="AJ69" t="s">
        <v>14</v>
      </c>
    </row>
    <row r="70" spans="1:36" x14ac:dyDescent="0.35">
      <c r="A70" t="s">
        <v>45</v>
      </c>
      <c r="B70" t="s">
        <v>15</v>
      </c>
      <c r="C70">
        <v>12126</v>
      </c>
      <c r="D70">
        <v>0.75391693608554999</v>
      </c>
      <c r="E70" s="1">
        <f t="shared" si="3"/>
        <v>0.75391693608554999</v>
      </c>
      <c r="H70" t="s">
        <v>45</v>
      </c>
      <c r="I70" t="s">
        <v>15</v>
      </c>
      <c r="J70">
        <v>12012</v>
      </c>
      <c r="K70">
        <v>0.74446854663774398</v>
      </c>
      <c r="L70" s="1">
        <f t="shared" si="4"/>
        <v>0.74446854663774398</v>
      </c>
      <c r="N70" t="s">
        <v>14</v>
      </c>
      <c r="P70" t="s">
        <v>45</v>
      </c>
      <c r="Q70" t="s">
        <v>15</v>
      </c>
      <c r="R70">
        <v>11980</v>
      </c>
      <c r="S70">
        <v>0.74188754025266301</v>
      </c>
      <c r="T70" s="1">
        <f t="shared" si="5"/>
        <v>0.74188754025266301</v>
      </c>
      <c r="V70" t="s">
        <v>14</v>
      </c>
      <c r="X70" t="s">
        <v>45</v>
      </c>
      <c r="Y70" t="s">
        <v>19</v>
      </c>
      <c r="Z70">
        <v>3700</v>
      </c>
      <c r="AA70">
        <v>0.22713321055862493</v>
      </c>
      <c r="AB70" s="1">
        <v>0.22713321055862493</v>
      </c>
      <c r="AD70" t="s">
        <v>45</v>
      </c>
      <c r="AE70" t="s">
        <v>15</v>
      </c>
      <c r="AF70">
        <v>3602</v>
      </c>
      <c r="AG70">
        <v>0.22081902893575281</v>
      </c>
      <c r="AH70" s="1">
        <v>0.22081902893575281</v>
      </c>
      <c r="AJ70" t="s">
        <v>14</v>
      </c>
    </row>
    <row r="71" spans="1:36" x14ac:dyDescent="0.35">
      <c r="A71" t="s">
        <v>45</v>
      </c>
      <c r="B71" t="s">
        <v>16</v>
      </c>
      <c r="C71">
        <v>3278</v>
      </c>
      <c r="D71">
        <v>0.20380502362596301</v>
      </c>
      <c r="E71" s="1">
        <f t="shared" si="3"/>
        <v>0.20380502362596301</v>
      </c>
      <c r="H71" t="s">
        <v>45</v>
      </c>
      <c r="I71" t="s">
        <v>16</v>
      </c>
      <c r="J71">
        <v>3459</v>
      </c>
      <c r="K71">
        <v>0.214378679888441</v>
      </c>
      <c r="L71" s="1">
        <f t="shared" si="4"/>
        <v>0.214378679888441</v>
      </c>
      <c r="N71" t="s">
        <v>14</v>
      </c>
      <c r="P71" t="s">
        <v>45</v>
      </c>
      <c r="Q71" t="s">
        <v>16</v>
      </c>
      <c r="R71">
        <v>3505</v>
      </c>
      <c r="S71">
        <v>0.21705474362150101</v>
      </c>
      <c r="T71" s="1">
        <f t="shared" si="5"/>
        <v>0.21705474362150101</v>
      </c>
      <c r="V71" t="s">
        <v>14</v>
      </c>
      <c r="X71" t="s">
        <v>45</v>
      </c>
      <c r="Y71" t="s">
        <v>20</v>
      </c>
      <c r="Z71">
        <v>12174</v>
      </c>
      <c r="AA71">
        <v>0.74732965009208108</v>
      </c>
      <c r="AB71" s="1">
        <v>0.74732965009208108</v>
      </c>
      <c r="AD71" t="s">
        <v>45</v>
      </c>
      <c r="AE71" t="s">
        <v>16</v>
      </c>
      <c r="AF71">
        <v>12511</v>
      </c>
      <c r="AG71">
        <v>0.76698136341343792</v>
      </c>
      <c r="AH71" s="1">
        <v>0.76698136341343792</v>
      </c>
      <c r="AJ71" t="s">
        <v>14</v>
      </c>
    </row>
    <row r="72" spans="1:36" x14ac:dyDescent="0.35">
      <c r="A72" t="s">
        <v>46</v>
      </c>
      <c r="B72" t="s">
        <v>13</v>
      </c>
      <c r="C72">
        <v>2799</v>
      </c>
      <c r="D72">
        <v>2.7175812652918501E-2</v>
      </c>
      <c r="E72" s="1">
        <f t="shared" si="3"/>
        <v>2.7175812652918501E-2</v>
      </c>
      <c r="H72" t="s">
        <v>46</v>
      </c>
      <c r="I72" t="s">
        <v>13</v>
      </c>
      <c r="J72">
        <v>2623</v>
      </c>
      <c r="K72">
        <v>2.5376094422676899E-2</v>
      </c>
      <c r="L72" s="1">
        <f t="shared" si="4"/>
        <v>2.5376094422676899E-2</v>
      </c>
      <c r="N72" t="s">
        <v>22</v>
      </c>
      <c r="P72" t="s">
        <v>46</v>
      </c>
      <c r="Q72" t="s">
        <v>13</v>
      </c>
      <c r="R72">
        <v>2036</v>
      </c>
      <c r="S72">
        <v>1.9925816459350699E-2</v>
      </c>
      <c r="T72" s="1">
        <f t="shared" si="5"/>
        <v>1.9925816459350699E-2</v>
      </c>
      <c r="V72" t="s">
        <v>22</v>
      </c>
      <c r="X72" t="s">
        <v>46</v>
      </c>
      <c r="Y72" t="s">
        <v>18</v>
      </c>
      <c r="Z72">
        <v>1907</v>
      </c>
      <c r="AA72">
        <v>1.8524274862549296E-2</v>
      </c>
      <c r="AB72" s="1">
        <v>1.8524274862549296E-2</v>
      </c>
      <c r="AD72" t="s">
        <v>46</v>
      </c>
      <c r="AE72" t="s">
        <v>13</v>
      </c>
      <c r="AF72">
        <v>1896</v>
      </c>
      <c r="AG72">
        <v>1.8384919711426577E-2</v>
      </c>
      <c r="AH72" s="1">
        <v>1.8384919711426577E-2</v>
      </c>
      <c r="AJ72" t="s">
        <v>22</v>
      </c>
    </row>
    <row r="73" spans="1:36" x14ac:dyDescent="0.35">
      <c r="A73" t="s">
        <v>46</v>
      </c>
      <c r="B73" t="s">
        <v>15</v>
      </c>
      <c r="C73">
        <v>12120</v>
      </c>
      <c r="D73">
        <v>0.11767447279506001</v>
      </c>
      <c r="E73" s="1">
        <f t="shared" si="3"/>
        <v>0.11767447279506001</v>
      </c>
      <c r="H73" t="s">
        <v>46</v>
      </c>
      <c r="I73" t="s">
        <v>15</v>
      </c>
      <c r="J73">
        <v>11983</v>
      </c>
      <c r="K73">
        <v>0.11592898950321601</v>
      </c>
      <c r="L73" s="1">
        <f t="shared" si="4"/>
        <v>0.11592898950321601</v>
      </c>
      <c r="N73" t="s">
        <v>22</v>
      </c>
      <c r="P73" t="s">
        <v>46</v>
      </c>
      <c r="Q73" t="s">
        <v>15</v>
      </c>
      <c r="R73">
        <v>10488</v>
      </c>
      <c r="S73">
        <v>0.102643400307304</v>
      </c>
      <c r="T73" s="1">
        <f t="shared" si="5"/>
        <v>0.102643400307304</v>
      </c>
      <c r="V73" t="s">
        <v>22</v>
      </c>
      <c r="X73" t="s">
        <v>46</v>
      </c>
      <c r="Y73" t="s">
        <v>19</v>
      </c>
      <c r="Z73">
        <v>9022</v>
      </c>
      <c r="AA73">
        <v>8.7638179239601349E-2</v>
      </c>
      <c r="AB73" s="1">
        <v>8.7638179239601349E-2</v>
      </c>
      <c r="AD73" t="s">
        <v>46</v>
      </c>
      <c r="AE73" t="s">
        <v>15</v>
      </c>
      <c r="AF73">
        <v>7940</v>
      </c>
      <c r="AG73">
        <v>7.6991699635404545E-2</v>
      </c>
      <c r="AH73" s="1">
        <v>7.6991699635404545E-2</v>
      </c>
      <c r="AJ73" t="s">
        <v>22</v>
      </c>
    </row>
    <row r="74" spans="1:36" x14ac:dyDescent="0.35">
      <c r="A74" t="s">
        <v>46</v>
      </c>
      <c r="B74" t="s">
        <v>16</v>
      </c>
      <c r="C74">
        <v>88077</v>
      </c>
      <c r="D74">
        <v>0.85514971455202105</v>
      </c>
      <c r="E74" s="1">
        <f t="shared" si="3"/>
        <v>0.85514971455202105</v>
      </c>
      <c r="H74" t="s">
        <v>46</v>
      </c>
      <c r="I74" t="s">
        <v>16</v>
      </c>
      <c r="J74">
        <v>88759</v>
      </c>
      <c r="K74">
        <v>0.85869491607410597</v>
      </c>
      <c r="L74" s="1">
        <f t="shared" si="4"/>
        <v>0.85869491607410597</v>
      </c>
      <c r="N74" t="s">
        <v>22</v>
      </c>
      <c r="P74" t="s">
        <v>46</v>
      </c>
      <c r="Q74" t="s">
        <v>16</v>
      </c>
      <c r="R74">
        <v>89655</v>
      </c>
      <c r="S74">
        <v>0.877430783233345</v>
      </c>
      <c r="T74" s="1">
        <f t="shared" si="5"/>
        <v>0.877430783233345</v>
      </c>
      <c r="V74" t="s">
        <v>22</v>
      </c>
      <c r="X74" t="s">
        <v>46</v>
      </c>
      <c r="Y74" t="s">
        <v>20</v>
      </c>
      <c r="Z74">
        <v>92017</v>
      </c>
      <c r="AA74">
        <v>0.89383754589784936</v>
      </c>
      <c r="AB74" s="1">
        <v>0.89383754589784936</v>
      </c>
      <c r="AD74" t="s">
        <v>46</v>
      </c>
      <c r="AE74" t="s">
        <v>16</v>
      </c>
      <c r="AF74">
        <v>93292</v>
      </c>
      <c r="AG74">
        <v>0.90462338065316883</v>
      </c>
      <c r="AH74" s="1">
        <v>0.90462338065316883</v>
      </c>
      <c r="AJ74" t="s">
        <v>22</v>
      </c>
    </row>
    <row r="75" spans="1:36" x14ac:dyDescent="0.35">
      <c r="A75" t="s">
        <v>47</v>
      </c>
      <c r="B75" t="s">
        <v>15</v>
      </c>
      <c r="C75">
        <v>8553</v>
      </c>
      <c r="D75">
        <v>7.60753548937987E-2</v>
      </c>
      <c r="E75" s="1">
        <f t="shared" si="3"/>
        <v>7.60753548937987E-2</v>
      </c>
      <c r="H75" t="s">
        <v>47</v>
      </c>
      <c r="I75" t="s">
        <v>15</v>
      </c>
      <c r="J75">
        <v>8532</v>
      </c>
      <c r="K75">
        <v>7.5596746469139303E-2</v>
      </c>
      <c r="L75" s="1">
        <f t="shared" si="4"/>
        <v>7.5596746469139303E-2</v>
      </c>
      <c r="N75" t="s">
        <v>24</v>
      </c>
      <c r="P75" t="s">
        <v>47</v>
      </c>
      <c r="Q75" t="s">
        <v>15</v>
      </c>
      <c r="R75">
        <v>8083</v>
      </c>
      <c r="S75">
        <v>7.5084531638984903E-2</v>
      </c>
      <c r="T75" s="1">
        <f t="shared" si="5"/>
        <v>7.5084531638984903E-2</v>
      </c>
      <c r="V75" t="s">
        <v>24</v>
      </c>
      <c r="X75" t="s">
        <v>47</v>
      </c>
      <c r="Y75" t="s">
        <v>19</v>
      </c>
      <c r="Z75">
        <v>8116</v>
      </c>
      <c r="AA75">
        <v>7.4473063617761223E-2</v>
      </c>
      <c r="AB75" s="1">
        <v>7.4473063617761223E-2</v>
      </c>
      <c r="AD75" t="s">
        <v>47</v>
      </c>
      <c r="AE75" t="s">
        <v>15</v>
      </c>
      <c r="AF75">
        <v>8117</v>
      </c>
      <c r="AG75">
        <v>7.4200360169297847E-2</v>
      </c>
      <c r="AH75" s="1">
        <v>7.4200360169297847E-2</v>
      </c>
      <c r="AJ75" t="s">
        <v>24</v>
      </c>
    </row>
    <row r="76" spans="1:36" x14ac:dyDescent="0.35">
      <c r="A76" t="s">
        <v>47</v>
      </c>
      <c r="B76" t="s">
        <v>16</v>
      </c>
      <c r="C76">
        <v>103875</v>
      </c>
      <c r="D76">
        <v>0.92392464510620098</v>
      </c>
      <c r="E76" s="1">
        <f t="shared" si="3"/>
        <v>0.92392464510620098</v>
      </c>
      <c r="H76" t="s">
        <v>47</v>
      </c>
      <c r="I76" t="s">
        <v>16</v>
      </c>
      <c r="J76">
        <v>104330</v>
      </c>
      <c r="K76">
        <v>0.92440325353085995</v>
      </c>
      <c r="L76" s="1">
        <f t="shared" si="4"/>
        <v>0.92440325353085995</v>
      </c>
      <c r="N76" t="s">
        <v>24</v>
      </c>
      <c r="P76" t="s">
        <v>47</v>
      </c>
      <c r="Q76" t="s">
        <v>16</v>
      </c>
      <c r="R76">
        <v>99569</v>
      </c>
      <c r="S76">
        <v>0.92491546836101501</v>
      </c>
      <c r="T76" s="1">
        <f t="shared" si="5"/>
        <v>0.92491546836101501</v>
      </c>
      <c r="V76" t="s">
        <v>24</v>
      </c>
      <c r="X76" t="s">
        <v>47</v>
      </c>
      <c r="Y76" t="s">
        <v>20</v>
      </c>
      <c r="Z76">
        <v>100863</v>
      </c>
      <c r="AA76">
        <v>0.92552693638223882</v>
      </c>
      <c r="AB76" s="1">
        <v>0.92552693638223882</v>
      </c>
      <c r="AD76" t="s">
        <v>47</v>
      </c>
      <c r="AE76" t="s">
        <v>16</v>
      </c>
      <c r="AF76">
        <v>101276</v>
      </c>
      <c r="AG76">
        <v>0.92579963983070213</v>
      </c>
      <c r="AH76" s="1">
        <v>0.92579963983070213</v>
      </c>
      <c r="AJ76" t="s">
        <v>24</v>
      </c>
    </row>
    <row r="77" spans="1:36" x14ac:dyDescent="0.35">
      <c r="A77" t="s">
        <v>48</v>
      </c>
      <c r="B77" t="s">
        <v>13</v>
      </c>
      <c r="C77">
        <v>46795</v>
      </c>
      <c r="D77">
        <v>0.47642076113294302</v>
      </c>
      <c r="E77" s="1">
        <f t="shared" si="3"/>
        <v>0.47642076113294302</v>
      </c>
      <c r="H77" t="s">
        <v>48</v>
      </c>
      <c r="I77" t="s">
        <v>13</v>
      </c>
      <c r="J77">
        <v>46488</v>
      </c>
      <c r="K77">
        <v>0.47313622716401199</v>
      </c>
      <c r="L77" s="1">
        <f t="shared" si="4"/>
        <v>0.47313622716401199</v>
      </c>
      <c r="N77" t="s">
        <v>26</v>
      </c>
      <c r="P77" t="s">
        <v>48</v>
      </c>
      <c r="Q77" t="s">
        <v>13</v>
      </c>
      <c r="R77">
        <v>27078</v>
      </c>
      <c r="S77">
        <v>0.27899644531451201</v>
      </c>
      <c r="T77" s="1">
        <f t="shared" si="5"/>
        <v>0.27899644531451201</v>
      </c>
      <c r="V77" t="s">
        <v>26</v>
      </c>
      <c r="X77" t="s">
        <v>48</v>
      </c>
      <c r="Y77" t="s">
        <v>18</v>
      </c>
      <c r="Z77">
        <v>23388</v>
      </c>
      <c r="AA77">
        <v>0.24884292508538414</v>
      </c>
      <c r="AB77" s="1">
        <v>0.24884292508538414</v>
      </c>
      <c r="AD77" t="s">
        <v>48</v>
      </c>
      <c r="AE77" t="s">
        <v>13</v>
      </c>
      <c r="AF77">
        <v>23195</v>
      </c>
      <c r="AG77">
        <v>0.25387183275871505</v>
      </c>
      <c r="AH77" s="1">
        <v>0.25387183275871505</v>
      </c>
      <c r="AJ77" t="s">
        <v>26</v>
      </c>
    </row>
    <row r="78" spans="1:36" x14ac:dyDescent="0.35">
      <c r="A78" t="s">
        <v>48</v>
      </c>
      <c r="B78" t="s">
        <v>15</v>
      </c>
      <c r="C78">
        <v>45647</v>
      </c>
      <c r="D78">
        <v>0.46473295188450597</v>
      </c>
      <c r="E78" s="1">
        <f t="shared" si="3"/>
        <v>0.46473295188450597</v>
      </c>
      <c r="H78" t="s">
        <v>48</v>
      </c>
      <c r="I78" t="s">
        <v>15</v>
      </c>
      <c r="J78">
        <v>44806</v>
      </c>
      <c r="K78">
        <v>0.45601750547045899</v>
      </c>
      <c r="L78" s="1">
        <f t="shared" si="4"/>
        <v>0.45601750547045899</v>
      </c>
      <c r="N78" t="s">
        <v>26</v>
      </c>
      <c r="P78" t="s">
        <v>48</v>
      </c>
      <c r="Q78" t="s">
        <v>15</v>
      </c>
      <c r="R78">
        <v>23146</v>
      </c>
      <c r="S78">
        <v>0.238483334191953</v>
      </c>
      <c r="T78" s="1">
        <f t="shared" si="5"/>
        <v>0.238483334191953</v>
      </c>
      <c r="V78" t="s">
        <v>26</v>
      </c>
      <c r="X78" t="s">
        <v>48</v>
      </c>
      <c r="Y78" t="s">
        <v>19</v>
      </c>
      <c r="Z78">
        <v>22710</v>
      </c>
      <c r="AA78">
        <v>0.24162916147977911</v>
      </c>
      <c r="AB78" s="1">
        <v>0.24162916147977911</v>
      </c>
      <c r="AD78" t="s">
        <v>48</v>
      </c>
      <c r="AE78" t="s">
        <v>15</v>
      </c>
      <c r="AF78">
        <v>22350</v>
      </c>
      <c r="AG78">
        <v>0.24462321457888689</v>
      </c>
      <c r="AH78" s="1">
        <v>0.24462321457888689</v>
      </c>
      <c r="AJ78" t="s">
        <v>26</v>
      </c>
    </row>
    <row r="79" spans="1:36" x14ac:dyDescent="0.35">
      <c r="A79" t="s">
        <v>48</v>
      </c>
      <c r="B79" t="s">
        <v>16</v>
      </c>
      <c r="C79">
        <v>5780</v>
      </c>
      <c r="D79">
        <v>5.8846286982549699E-2</v>
      </c>
      <c r="E79" s="1">
        <f t="shared" si="3"/>
        <v>5.8846286982549699E-2</v>
      </c>
      <c r="H79" t="s">
        <v>48</v>
      </c>
      <c r="I79" t="s">
        <v>16</v>
      </c>
      <c r="J79">
        <v>6961</v>
      </c>
      <c r="K79">
        <v>7.0846267365528404E-2</v>
      </c>
      <c r="L79" s="1">
        <f t="shared" si="4"/>
        <v>7.0846267365528404E-2</v>
      </c>
      <c r="N79" t="s">
        <v>26</v>
      </c>
      <c r="P79" t="s">
        <v>48</v>
      </c>
      <c r="Q79" t="s">
        <v>16</v>
      </c>
      <c r="R79">
        <v>46831</v>
      </c>
      <c r="S79">
        <v>0.48252022049353499</v>
      </c>
      <c r="T79" s="1">
        <f t="shared" si="5"/>
        <v>0.48252022049353499</v>
      </c>
      <c r="V79" t="s">
        <v>26</v>
      </c>
      <c r="X79" t="s">
        <v>48</v>
      </c>
      <c r="Y79" t="s">
        <v>20</v>
      </c>
      <c r="Z79">
        <v>47889</v>
      </c>
      <c r="AA79">
        <v>0.50952791343483672</v>
      </c>
      <c r="AB79" s="1">
        <v>0.50952791343483672</v>
      </c>
      <c r="AD79" t="s">
        <v>48</v>
      </c>
      <c r="AE79" t="s">
        <v>16</v>
      </c>
      <c r="AF79">
        <v>45820</v>
      </c>
      <c r="AG79">
        <v>0.50150495266239803</v>
      </c>
      <c r="AH79" s="1">
        <v>0.50150495266239803</v>
      </c>
      <c r="AJ79" t="s">
        <v>26</v>
      </c>
    </row>
    <row r="80" spans="1:36" x14ac:dyDescent="0.35">
      <c r="A80" t="s">
        <v>49</v>
      </c>
      <c r="B80" t="s">
        <v>13</v>
      </c>
      <c r="C80">
        <v>27</v>
      </c>
      <c r="D80">
        <v>1.6464418562107399E-3</v>
      </c>
      <c r="E80" s="1">
        <f t="shared" si="3"/>
        <v>1.6464418562107399E-3</v>
      </c>
      <c r="H80" t="s">
        <v>49</v>
      </c>
      <c r="I80" t="s">
        <v>13</v>
      </c>
      <c r="J80">
        <v>26</v>
      </c>
      <c r="K80">
        <v>1.5798748253023E-3</v>
      </c>
      <c r="L80" s="1">
        <f t="shared" si="4"/>
        <v>1.5798748253023E-3</v>
      </c>
      <c r="N80" t="s">
        <v>14</v>
      </c>
      <c r="P80" t="s">
        <v>49</v>
      </c>
      <c r="Q80" t="s">
        <v>13</v>
      </c>
      <c r="R80">
        <v>31</v>
      </c>
      <c r="S80">
        <v>1.8717546190073701E-3</v>
      </c>
      <c r="T80" s="1">
        <f t="shared" si="5"/>
        <v>1.8717546190073701E-3</v>
      </c>
      <c r="V80" t="s">
        <v>14</v>
      </c>
      <c r="X80" t="s">
        <v>49</v>
      </c>
      <c r="Y80" t="s">
        <v>18</v>
      </c>
      <c r="Z80">
        <v>33</v>
      </c>
      <c r="AA80">
        <v>1.9929943229858678E-3</v>
      </c>
      <c r="AB80" s="1">
        <v>1.9929943229858678E-3</v>
      </c>
      <c r="AD80" t="s">
        <v>49</v>
      </c>
      <c r="AE80" t="s">
        <v>13</v>
      </c>
      <c r="AF80">
        <v>32</v>
      </c>
      <c r="AG80">
        <v>1.9294543261983721E-3</v>
      </c>
      <c r="AH80" s="1">
        <v>1.9294543261983721E-3</v>
      </c>
      <c r="AJ80" t="s">
        <v>14</v>
      </c>
    </row>
    <row r="81" spans="1:36" x14ac:dyDescent="0.35">
      <c r="A81" t="s">
        <v>49</v>
      </c>
      <c r="B81" t="s">
        <v>15</v>
      </c>
      <c r="C81">
        <v>14928</v>
      </c>
      <c r="D81">
        <v>0.91029940850051805</v>
      </c>
      <c r="E81" s="1">
        <f t="shared" si="3"/>
        <v>0.91029940850051805</v>
      </c>
      <c r="H81" t="s">
        <v>49</v>
      </c>
      <c r="I81" t="s">
        <v>15</v>
      </c>
      <c r="J81">
        <v>6850</v>
      </c>
      <c r="K81">
        <v>0.416236252050799</v>
      </c>
      <c r="L81" s="1">
        <f t="shared" si="4"/>
        <v>0.416236252050799</v>
      </c>
      <c r="N81" t="s">
        <v>14</v>
      </c>
      <c r="P81" t="s">
        <v>49</v>
      </c>
      <c r="Q81" t="s">
        <v>15</v>
      </c>
      <c r="R81">
        <v>6756</v>
      </c>
      <c r="S81">
        <v>0.40792174858108898</v>
      </c>
      <c r="T81" s="1">
        <f t="shared" si="5"/>
        <v>0.40792174858108898</v>
      </c>
      <c r="V81" t="s">
        <v>14</v>
      </c>
      <c r="X81" t="s">
        <v>49</v>
      </c>
      <c r="Y81" t="s">
        <v>19</v>
      </c>
      <c r="Z81">
        <v>5546</v>
      </c>
      <c r="AA81">
        <v>0.33494383379635223</v>
      </c>
      <c r="AB81" s="1">
        <v>0.33494383379635223</v>
      </c>
      <c r="AD81" t="s">
        <v>49</v>
      </c>
      <c r="AE81" t="s">
        <v>15</v>
      </c>
      <c r="AF81">
        <v>5465</v>
      </c>
      <c r="AG81">
        <v>0.32951462164606571</v>
      </c>
      <c r="AH81" s="1">
        <v>0.32951462164606571</v>
      </c>
      <c r="AJ81" t="s">
        <v>14</v>
      </c>
    </row>
    <row r="82" spans="1:36" x14ac:dyDescent="0.35">
      <c r="A82" t="s">
        <v>49</v>
      </c>
      <c r="B82" t="s">
        <v>16</v>
      </c>
      <c r="C82">
        <v>1444</v>
      </c>
      <c r="D82">
        <v>8.8054149643270893E-2</v>
      </c>
      <c r="E82" s="1">
        <f t="shared" si="3"/>
        <v>8.8054149643270893E-2</v>
      </c>
      <c r="H82" t="s">
        <v>49</v>
      </c>
      <c r="I82" t="s">
        <v>16</v>
      </c>
      <c r="J82">
        <v>9581</v>
      </c>
      <c r="K82">
        <v>0.58218387312389797</v>
      </c>
      <c r="L82" s="1">
        <f t="shared" si="4"/>
        <v>0.58218387312389797</v>
      </c>
      <c r="N82" t="s">
        <v>14</v>
      </c>
      <c r="P82" t="s">
        <v>49</v>
      </c>
      <c r="Q82" t="s">
        <v>16</v>
      </c>
      <c r="R82">
        <v>9775</v>
      </c>
      <c r="S82">
        <v>0.590206496799903</v>
      </c>
      <c r="T82" s="1">
        <f t="shared" si="5"/>
        <v>0.590206496799903</v>
      </c>
      <c r="V82" t="s">
        <v>14</v>
      </c>
      <c r="X82" t="s">
        <v>49</v>
      </c>
      <c r="Y82" t="s">
        <v>20</v>
      </c>
      <c r="Z82">
        <v>10979</v>
      </c>
      <c r="AA82">
        <v>0.66306317188066188</v>
      </c>
      <c r="AB82" s="1">
        <v>0.66306317188066188</v>
      </c>
      <c r="AD82" t="s">
        <v>49</v>
      </c>
      <c r="AE82" t="s">
        <v>16</v>
      </c>
      <c r="AF82">
        <v>11088</v>
      </c>
      <c r="AG82">
        <v>0.66855592402773589</v>
      </c>
      <c r="AH82" s="1">
        <v>0.66855592402773589</v>
      </c>
      <c r="AJ82" t="s">
        <v>14</v>
      </c>
    </row>
    <row r="83" spans="1:36" x14ac:dyDescent="0.35">
      <c r="A83" t="s">
        <v>50</v>
      </c>
      <c r="B83" t="s">
        <v>13</v>
      </c>
      <c r="C83">
        <v>3802</v>
      </c>
      <c r="D83">
        <v>5.6064292560642902E-2</v>
      </c>
      <c r="E83" s="1">
        <f t="shared" si="3"/>
        <v>5.6064292560642902E-2</v>
      </c>
      <c r="H83" t="s">
        <v>50</v>
      </c>
      <c r="I83" t="s">
        <v>13</v>
      </c>
      <c r="J83">
        <v>3489</v>
      </c>
      <c r="K83">
        <v>5.1350356906321198E-2</v>
      </c>
      <c r="L83" s="1">
        <f t="shared" si="4"/>
        <v>5.1350356906321198E-2</v>
      </c>
      <c r="N83" t="s">
        <v>29</v>
      </c>
      <c r="P83" t="s">
        <v>50</v>
      </c>
      <c r="Q83" t="s">
        <v>13</v>
      </c>
      <c r="R83">
        <v>1697</v>
      </c>
      <c r="S83">
        <v>2.5457163858928E-2</v>
      </c>
      <c r="T83" s="1">
        <f t="shared" si="5"/>
        <v>2.5457163858928E-2</v>
      </c>
      <c r="V83" t="s">
        <v>29</v>
      </c>
      <c r="X83" t="s">
        <v>50</v>
      </c>
      <c r="Y83" t="s">
        <v>18</v>
      </c>
      <c r="Z83">
        <v>1686</v>
      </c>
      <c r="AA83">
        <v>2.502077644544699E-2</v>
      </c>
      <c r="AB83" s="1">
        <v>2.502077644544699E-2</v>
      </c>
      <c r="AD83" t="s">
        <v>50</v>
      </c>
      <c r="AE83" t="s">
        <v>13</v>
      </c>
      <c r="AF83">
        <v>1684</v>
      </c>
      <c r="AG83">
        <v>2.4959611080644446E-2</v>
      </c>
      <c r="AH83" s="1">
        <v>2.4959611080644446E-2</v>
      </c>
      <c r="AJ83" t="s">
        <v>29</v>
      </c>
    </row>
    <row r="84" spans="1:36" x14ac:dyDescent="0.35">
      <c r="A84" t="s">
        <v>50</v>
      </c>
      <c r="B84" t="s">
        <v>15</v>
      </c>
      <c r="C84">
        <v>51836</v>
      </c>
      <c r="D84">
        <v>0.76437366364373605</v>
      </c>
      <c r="E84" s="1">
        <f t="shared" si="3"/>
        <v>0.76437366364373605</v>
      </c>
      <c r="H84" t="s">
        <v>50</v>
      </c>
      <c r="I84" t="s">
        <v>15</v>
      </c>
      <c r="J84">
        <v>51463</v>
      </c>
      <c r="K84">
        <v>0.75742144381484999</v>
      </c>
      <c r="L84" s="1">
        <f t="shared" si="4"/>
        <v>0.75742144381484999</v>
      </c>
      <c r="N84" t="s">
        <v>29</v>
      </c>
      <c r="P84" t="s">
        <v>50</v>
      </c>
      <c r="Q84" t="s">
        <v>15</v>
      </c>
      <c r="R84">
        <v>18769</v>
      </c>
      <c r="S84">
        <v>0.281558932509263</v>
      </c>
      <c r="T84" s="1">
        <f t="shared" si="5"/>
        <v>0.281558932509263</v>
      </c>
      <c r="V84" t="s">
        <v>29</v>
      </c>
      <c r="X84" t="s">
        <v>50</v>
      </c>
      <c r="Y84" t="s">
        <v>19</v>
      </c>
      <c r="Z84">
        <v>18830</v>
      </c>
      <c r="AA84">
        <v>0.27944319126202066</v>
      </c>
      <c r="AB84" s="1">
        <v>0.27944319126202066</v>
      </c>
      <c r="AD84" t="s">
        <v>50</v>
      </c>
      <c r="AE84" t="s">
        <v>15</v>
      </c>
      <c r="AF84">
        <v>18819</v>
      </c>
      <c r="AG84">
        <v>0.27892810031273624</v>
      </c>
      <c r="AH84" s="1">
        <v>0.27892810031273624</v>
      </c>
      <c r="AJ84" t="s">
        <v>29</v>
      </c>
    </row>
    <row r="85" spans="1:36" x14ac:dyDescent="0.35">
      <c r="A85" t="s">
        <v>50</v>
      </c>
      <c r="B85" t="s">
        <v>16</v>
      </c>
      <c r="C85">
        <v>12177</v>
      </c>
      <c r="D85">
        <v>0.17956204379561999</v>
      </c>
      <c r="E85" s="1">
        <f t="shared" si="3"/>
        <v>0.17956204379561999</v>
      </c>
      <c r="H85" t="s">
        <v>50</v>
      </c>
      <c r="I85" t="s">
        <v>16</v>
      </c>
      <c r="J85">
        <v>12993</v>
      </c>
      <c r="K85">
        <v>0.191228199278828</v>
      </c>
      <c r="L85" s="1">
        <f t="shared" si="4"/>
        <v>0.191228199278828</v>
      </c>
      <c r="N85" t="s">
        <v>29</v>
      </c>
      <c r="P85" t="s">
        <v>50</v>
      </c>
      <c r="Q85" t="s">
        <v>16</v>
      </c>
      <c r="R85">
        <v>46195</v>
      </c>
      <c r="S85">
        <v>0.69298390363180895</v>
      </c>
      <c r="T85" s="1">
        <f t="shared" si="5"/>
        <v>0.69298390363180895</v>
      </c>
      <c r="V85" t="s">
        <v>29</v>
      </c>
      <c r="X85" t="s">
        <v>50</v>
      </c>
      <c r="Y85" t="s">
        <v>20</v>
      </c>
      <c r="Z85">
        <v>46868</v>
      </c>
      <c r="AA85">
        <v>0.69553603229253236</v>
      </c>
      <c r="AB85" s="1">
        <v>0.69553603229253236</v>
      </c>
      <c r="AD85" t="s">
        <v>50</v>
      </c>
      <c r="AE85" t="s">
        <v>16</v>
      </c>
      <c r="AF85">
        <v>46966</v>
      </c>
      <c r="AG85">
        <v>0.69611228860661933</v>
      </c>
      <c r="AH85" s="1">
        <v>0.69611228860661933</v>
      </c>
      <c r="AJ85" t="s">
        <v>29</v>
      </c>
    </row>
    <row r="86" spans="1:36" x14ac:dyDescent="0.35">
      <c r="A86" t="s">
        <v>51</v>
      </c>
      <c r="B86" t="s">
        <v>13</v>
      </c>
      <c r="C86">
        <v>123468</v>
      </c>
      <c r="D86">
        <v>0.68255846094311401</v>
      </c>
      <c r="E86" s="1">
        <f t="shared" si="3"/>
        <v>0.68255846094311401</v>
      </c>
      <c r="H86" t="s">
        <v>51</v>
      </c>
      <c r="I86" t="s">
        <v>13</v>
      </c>
      <c r="J86">
        <v>33575</v>
      </c>
      <c r="K86">
        <v>0.18461191633492399</v>
      </c>
      <c r="L86" s="1">
        <f t="shared" si="4"/>
        <v>0.18461191633492399</v>
      </c>
      <c r="N86" t="s">
        <v>29</v>
      </c>
      <c r="P86" t="s">
        <v>51</v>
      </c>
      <c r="Q86" t="s">
        <v>13</v>
      </c>
      <c r="R86">
        <v>9207</v>
      </c>
      <c r="S86">
        <v>5.01284927151164E-2</v>
      </c>
      <c r="T86" s="1">
        <f t="shared" si="5"/>
        <v>5.01284927151164E-2</v>
      </c>
      <c r="V86" t="s">
        <v>29</v>
      </c>
      <c r="X86" t="s">
        <v>51</v>
      </c>
      <c r="Y86" t="s">
        <v>18</v>
      </c>
      <c r="Z86">
        <v>806</v>
      </c>
      <c r="AA86">
        <v>4.3681611992390946E-3</v>
      </c>
      <c r="AB86" s="1">
        <v>4.3681611992390946E-3</v>
      </c>
      <c r="AD86" t="s">
        <v>51</v>
      </c>
      <c r="AE86" t="s">
        <v>13</v>
      </c>
      <c r="AF86">
        <v>801</v>
      </c>
      <c r="AG86">
        <v>4.3377487030077221E-3</v>
      </c>
      <c r="AH86" s="1">
        <v>4.3377487030077221E-3</v>
      </c>
      <c r="AJ86" t="s">
        <v>29</v>
      </c>
    </row>
    <row r="87" spans="1:36" x14ac:dyDescent="0.35">
      <c r="A87" t="s">
        <v>51</v>
      </c>
      <c r="B87" t="s">
        <v>15</v>
      </c>
      <c r="C87">
        <v>8321</v>
      </c>
      <c r="D87">
        <v>4.6000331693294198E-2</v>
      </c>
      <c r="E87" s="1">
        <f t="shared" si="3"/>
        <v>4.6000331693294198E-2</v>
      </c>
      <c r="H87" t="s">
        <v>51</v>
      </c>
      <c r="I87" t="s">
        <v>15</v>
      </c>
      <c r="J87">
        <v>8313</v>
      </c>
      <c r="K87">
        <v>4.5708975740647001E-2</v>
      </c>
      <c r="L87" s="1">
        <f t="shared" si="4"/>
        <v>4.5708975740647001E-2</v>
      </c>
      <c r="N87" t="s">
        <v>29</v>
      </c>
      <c r="P87" t="s">
        <v>51</v>
      </c>
      <c r="Q87" t="s">
        <v>15</v>
      </c>
      <c r="R87">
        <v>9470</v>
      </c>
      <c r="S87">
        <v>5.1560424243744199E-2</v>
      </c>
      <c r="T87" s="1">
        <f t="shared" si="5"/>
        <v>5.1560424243744199E-2</v>
      </c>
      <c r="V87" t="s">
        <v>29</v>
      </c>
      <c r="X87" t="s">
        <v>51</v>
      </c>
      <c r="Y87" t="s">
        <v>19</v>
      </c>
      <c r="Z87">
        <v>9511</v>
      </c>
      <c r="AA87">
        <v>5.1545386061988871E-2</v>
      </c>
      <c r="AB87" s="1">
        <v>5.1545386061988871E-2</v>
      </c>
      <c r="AD87" t="s">
        <v>51</v>
      </c>
      <c r="AE87" t="s">
        <v>15</v>
      </c>
      <c r="AF87">
        <v>9520</v>
      </c>
      <c r="AG87">
        <v>5.1554766108156701E-2</v>
      </c>
      <c r="AH87" s="1">
        <v>5.1554766108156701E-2</v>
      </c>
      <c r="AJ87" t="s">
        <v>29</v>
      </c>
    </row>
    <row r="88" spans="1:36" x14ac:dyDescent="0.35">
      <c r="A88" t="s">
        <v>51</v>
      </c>
      <c r="B88" t="s">
        <v>16</v>
      </c>
      <c r="C88">
        <v>49101</v>
      </c>
      <c r="D88">
        <v>0.27144120736359101</v>
      </c>
      <c r="E88" s="1">
        <f t="shared" si="3"/>
        <v>0.27144120736359101</v>
      </c>
      <c r="H88" t="s">
        <v>51</v>
      </c>
      <c r="I88" t="s">
        <v>16</v>
      </c>
      <c r="J88">
        <v>139980</v>
      </c>
      <c r="K88">
        <v>0.76967910792442795</v>
      </c>
      <c r="L88" s="1">
        <f t="shared" si="4"/>
        <v>0.76967910792442795</v>
      </c>
      <c r="N88" t="s">
        <v>29</v>
      </c>
      <c r="P88" t="s">
        <v>51</v>
      </c>
      <c r="Q88" t="s">
        <v>16</v>
      </c>
      <c r="R88">
        <v>164991</v>
      </c>
      <c r="S88">
        <v>0.89831108304113905</v>
      </c>
      <c r="T88" s="1">
        <f t="shared" si="5"/>
        <v>0.89831108304113905</v>
      </c>
      <c r="V88" t="s">
        <v>29</v>
      </c>
      <c r="X88" t="s">
        <v>51</v>
      </c>
      <c r="Y88" t="s">
        <v>20</v>
      </c>
      <c r="Z88">
        <v>174200</v>
      </c>
      <c r="AA88">
        <v>0.94408645273877201</v>
      </c>
      <c r="AB88" s="1">
        <v>0.94408645273877201</v>
      </c>
      <c r="AD88" t="s">
        <v>51</v>
      </c>
      <c r="AE88" t="s">
        <v>16</v>
      </c>
      <c r="AF88">
        <v>174337</v>
      </c>
      <c r="AG88">
        <v>0.94410748518883558</v>
      </c>
      <c r="AH88" s="1">
        <v>0.94410748518883558</v>
      </c>
      <c r="AJ88" t="s">
        <v>29</v>
      </c>
    </row>
    <row r="89" spans="1:36" x14ac:dyDescent="0.35">
      <c r="A89" t="s">
        <v>52</v>
      </c>
      <c r="B89" t="s">
        <v>13</v>
      </c>
      <c r="C89">
        <v>3531</v>
      </c>
      <c r="D89">
        <v>6.2209302325581299E-2</v>
      </c>
      <c r="E89" s="1">
        <f t="shared" si="3"/>
        <v>6.2209302325581299E-2</v>
      </c>
      <c r="H89" t="s">
        <v>52</v>
      </c>
      <c r="I89" t="s">
        <v>13</v>
      </c>
      <c r="J89">
        <v>3526</v>
      </c>
      <c r="K89">
        <v>6.1996694447374899E-2</v>
      </c>
      <c r="L89" s="1">
        <f t="shared" si="4"/>
        <v>6.1996694447374899E-2</v>
      </c>
      <c r="N89" t="s">
        <v>22</v>
      </c>
      <c r="P89" t="s">
        <v>52</v>
      </c>
      <c r="Q89" t="s">
        <v>13</v>
      </c>
      <c r="R89">
        <v>3515</v>
      </c>
      <c r="S89">
        <v>6.1686146502404303E-2</v>
      </c>
      <c r="T89" s="1">
        <f t="shared" si="5"/>
        <v>6.1686146502404303E-2</v>
      </c>
      <c r="V89" t="s">
        <v>22</v>
      </c>
      <c r="X89" t="s">
        <v>52</v>
      </c>
      <c r="Y89" t="s">
        <v>18</v>
      </c>
      <c r="Z89">
        <v>2206</v>
      </c>
      <c r="AA89">
        <v>3.9082292497121092E-2</v>
      </c>
      <c r="AB89" s="1">
        <v>3.9082292497121092E-2</v>
      </c>
      <c r="AD89" t="s">
        <v>52</v>
      </c>
      <c r="AE89" t="s">
        <v>13</v>
      </c>
      <c r="AF89">
        <v>2205</v>
      </c>
      <c r="AG89">
        <v>3.9057656540607562E-2</v>
      </c>
      <c r="AH89" s="1">
        <v>3.9057656540607562E-2</v>
      </c>
      <c r="AJ89" t="s">
        <v>22</v>
      </c>
    </row>
    <row r="90" spans="1:36" x14ac:dyDescent="0.35">
      <c r="A90" t="s">
        <v>52</v>
      </c>
      <c r="B90" t="s">
        <v>15</v>
      </c>
      <c r="C90">
        <v>3119</v>
      </c>
      <c r="D90">
        <v>5.4950669485553202E-2</v>
      </c>
      <c r="E90" s="1">
        <f t="shared" si="3"/>
        <v>5.4950669485553202E-2</v>
      </c>
      <c r="H90" t="s">
        <v>52</v>
      </c>
      <c r="I90" t="s">
        <v>15</v>
      </c>
      <c r="J90">
        <v>3121</v>
      </c>
      <c r="K90">
        <v>5.4875690122024097E-2</v>
      </c>
      <c r="L90" s="1">
        <f t="shared" si="4"/>
        <v>5.4875690122024097E-2</v>
      </c>
      <c r="N90" t="s">
        <v>22</v>
      </c>
      <c r="P90" t="s">
        <v>52</v>
      </c>
      <c r="Q90" t="s">
        <v>15</v>
      </c>
      <c r="R90">
        <v>3125</v>
      </c>
      <c r="S90">
        <v>5.4841879891895699E-2</v>
      </c>
      <c r="T90" s="1">
        <f t="shared" si="5"/>
        <v>5.4841879891895699E-2</v>
      </c>
      <c r="V90" t="s">
        <v>22</v>
      </c>
      <c r="X90" t="s">
        <v>52</v>
      </c>
      <c r="Y90" t="s">
        <v>19</v>
      </c>
      <c r="Z90">
        <v>3533</v>
      </c>
      <c r="AA90">
        <v>6.259190362299584E-2</v>
      </c>
      <c r="AB90" s="1">
        <v>6.259190362299584E-2</v>
      </c>
      <c r="AD90" t="s">
        <v>52</v>
      </c>
      <c r="AE90" t="s">
        <v>15</v>
      </c>
      <c r="AF90">
        <v>3533</v>
      </c>
      <c r="AG90">
        <v>6.2580816579576648E-2</v>
      </c>
      <c r="AH90" s="1">
        <v>6.2580816579576648E-2</v>
      </c>
      <c r="AJ90" t="s">
        <v>22</v>
      </c>
    </row>
    <row r="91" spans="1:36" x14ac:dyDescent="0.35">
      <c r="A91" t="s">
        <v>52</v>
      </c>
      <c r="B91" t="s">
        <v>16</v>
      </c>
      <c r="C91">
        <v>50110</v>
      </c>
      <c r="D91">
        <v>0.88284002818886498</v>
      </c>
      <c r="E91" s="1">
        <f t="shared" si="3"/>
        <v>0.88284002818886498</v>
      </c>
      <c r="H91" t="s">
        <v>52</v>
      </c>
      <c r="I91" t="s">
        <v>16</v>
      </c>
      <c r="J91">
        <v>50227</v>
      </c>
      <c r="K91">
        <v>0.88312761543060103</v>
      </c>
      <c r="L91" s="1">
        <f t="shared" si="4"/>
        <v>0.88312761543060103</v>
      </c>
      <c r="N91" t="s">
        <v>22</v>
      </c>
      <c r="P91" t="s">
        <v>52</v>
      </c>
      <c r="Q91" t="s">
        <v>16</v>
      </c>
      <c r="R91">
        <v>50342</v>
      </c>
      <c r="S91">
        <v>0.88347197360569996</v>
      </c>
      <c r="T91" s="1">
        <f t="shared" si="5"/>
        <v>0.88347197360569996</v>
      </c>
      <c r="V91" t="s">
        <v>22</v>
      </c>
      <c r="X91" t="s">
        <v>52</v>
      </c>
      <c r="Y91" t="s">
        <v>20</v>
      </c>
      <c r="Z91">
        <v>50706</v>
      </c>
      <c r="AA91">
        <v>0.89832580387988303</v>
      </c>
      <c r="AB91" s="1">
        <v>0.89832580387988303</v>
      </c>
      <c r="AD91" t="s">
        <v>52</v>
      </c>
      <c r="AE91" t="s">
        <v>16</v>
      </c>
      <c r="AF91">
        <v>50717</v>
      </c>
      <c r="AG91">
        <v>0.89836152687981574</v>
      </c>
      <c r="AH91" s="1">
        <v>0.89836152687981574</v>
      </c>
      <c r="AJ91" t="s">
        <v>22</v>
      </c>
    </row>
    <row r="92" spans="1:36" x14ac:dyDescent="0.35">
      <c r="A92" t="s">
        <v>53</v>
      </c>
      <c r="B92" t="s">
        <v>13</v>
      </c>
      <c r="C92">
        <v>299</v>
      </c>
      <c r="D92">
        <v>5.3334760350332603E-3</v>
      </c>
      <c r="E92" s="1">
        <f t="shared" si="3"/>
        <v>5.3334760350332603E-3</v>
      </c>
      <c r="H92" t="s">
        <v>53</v>
      </c>
      <c r="I92" t="s">
        <v>13</v>
      </c>
      <c r="J92">
        <v>299</v>
      </c>
      <c r="K92">
        <v>5.3084775854416299E-3</v>
      </c>
      <c r="L92" s="1">
        <f t="shared" si="4"/>
        <v>5.3084775854416299E-3</v>
      </c>
      <c r="N92" t="s">
        <v>24</v>
      </c>
      <c r="P92" t="s">
        <v>53</v>
      </c>
      <c r="Q92" t="s">
        <v>13</v>
      </c>
      <c r="R92">
        <v>306</v>
      </c>
      <c r="S92">
        <v>5.4263978294408696E-3</v>
      </c>
      <c r="T92" s="1">
        <f t="shared" si="5"/>
        <v>5.4263978294408696E-3</v>
      </c>
      <c r="V92" t="s">
        <v>24</v>
      </c>
      <c r="X92" t="s">
        <v>53</v>
      </c>
      <c r="Y92" t="s">
        <v>18</v>
      </c>
      <c r="Z92">
        <v>244</v>
      </c>
      <c r="AA92">
        <v>4.5014297574024536E-3</v>
      </c>
      <c r="AB92" s="1">
        <v>4.5014297574024536E-3</v>
      </c>
      <c r="AD92" t="s">
        <v>53</v>
      </c>
      <c r="AE92" t="s">
        <v>13</v>
      </c>
      <c r="AF92">
        <v>246</v>
      </c>
      <c r="AG92">
        <v>4.5253863134657839E-3</v>
      </c>
      <c r="AH92" s="1">
        <v>4.5253863134657839E-3</v>
      </c>
      <c r="AJ92" t="s">
        <v>24</v>
      </c>
    </row>
    <row r="93" spans="1:36" x14ac:dyDescent="0.35">
      <c r="A93" t="s">
        <v>53</v>
      </c>
      <c r="B93" t="s">
        <v>15</v>
      </c>
      <c r="C93">
        <v>32399</v>
      </c>
      <c r="D93">
        <v>0.57792404702021005</v>
      </c>
      <c r="E93" s="1">
        <f t="shared" si="3"/>
        <v>0.57792404702021005</v>
      </c>
      <c r="H93" t="s">
        <v>53</v>
      </c>
      <c r="I93" t="s">
        <v>15</v>
      </c>
      <c r="J93">
        <v>32327</v>
      </c>
      <c r="K93">
        <v>0.57393697292498802</v>
      </c>
      <c r="L93" s="1">
        <f t="shared" si="4"/>
        <v>0.57393697292498802</v>
      </c>
      <c r="N93" t="s">
        <v>24</v>
      </c>
      <c r="P93" t="s">
        <v>53</v>
      </c>
      <c r="Q93" t="s">
        <v>15</v>
      </c>
      <c r="R93">
        <v>32335</v>
      </c>
      <c r="S93">
        <v>0.57340710397049199</v>
      </c>
      <c r="T93" s="1">
        <f t="shared" si="5"/>
        <v>0.57340710397049199</v>
      </c>
      <c r="V93" t="s">
        <v>24</v>
      </c>
      <c r="X93" t="s">
        <v>53</v>
      </c>
      <c r="Y93" t="s">
        <v>19</v>
      </c>
      <c r="Z93">
        <v>31379</v>
      </c>
      <c r="AA93">
        <v>0.57889493589152297</v>
      </c>
      <c r="AB93" s="1">
        <v>0.57889493589152297</v>
      </c>
      <c r="AD93" t="s">
        <v>53</v>
      </c>
      <c r="AE93" t="s">
        <v>15</v>
      </c>
      <c r="AF93">
        <v>31488</v>
      </c>
      <c r="AG93">
        <v>0.57924944812362034</v>
      </c>
      <c r="AH93" s="1">
        <v>0.57924944812362034</v>
      </c>
      <c r="AJ93" t="s">
        <v>24</v>
      </c>
    </row>
    <row r="94" spans="1:36" x14ac:dyDescent="0.35">
      <c r="A94" t="s">
        <v>53</v>
      </c>
      <c r="B94" t="s">
        <v>16</v>
      </c>
      <c r="C94">
        <v>23363</v>
      </c>
      <c r="D94">
        <v>0.41674247694475602</v>
      </c>
      <c r="E94" s="1">
        <f t="shared" si="3"/>
        <v>0.41674247694475602</v>
      </c>
      <c r="H94" t="s">
        <v>53</v>
      </c>
      <c r="I94" t="s">
        <v>16</v>
      </c>
      <c r="J94">
        <v>23699</v>
      </c>
      <c r="K94">
        <v>0.42075454948956897</v>
      </c>
      <c r="L94" s="1">
        <f t="shared" si="4"/>
        <v>0.42075454948956897</v>
      </c>
      <c r="N94" t="s">
        <v>24</v>
      </c>
      <c r="P94" t="s">
        <v>53</v>
      </c>
      <c r="Q94" t="s">
        <v>16</v>
      </c>
      <c r="R94">
        <v>23750</v>
      </c>
      <c r="S94">
        <v>0.42116649820006702</v>
      </c>
      <c r="T94" s="1">
        <f t="shared" si="5"/>
        <v>0.42116649820006702</v>
      </c>
      <c r="V94" t="s">
        <v>24</v>
      </c>
      <c r="X94" t="s">
        <v>53</v>
      </c>
      <c r="Y94" t="s">
        <v>20</v>
      </c>
      <c r="Z94">
        <v>22582</v>
      </c>
      <c r="AA94">
        <v>0.41660363435107461</v>
      </c>
      <c r="AB94" s="1">
        <v>0.41660363435107461</v>
      </c>
      <c r="AD94" t="s">
        <v>53</v>
      </c>
      <c r="AE94" t="s">
        <v>16</v>
      </c>
      <c r="AF94">
        <v>22626</v>
      </c>
      <c r="AG94">
        <v>0.41622516556291389</v>
      </c>
      <c r="AH94" s="1">
        <v>0.41622516556291389</v>
      </c>
      <c r="AJ94" t="s">
        <v>24</v>
      </c>
    </row>
    <row r="95" spans="1:36" x14ac:dyDescent="0.35">
      <c r="A95" t="s">
        <v>54</v>
      </c>
      <c r="B95" t="s">
        <v>13</v>
      </c>
      <c r="C95">
        <v>1506</v>
      </c>
      <c r="D95">
        <v>1.4979410770056999E-2</v>
      </c>
      <c r="E95" s="1">
        <f t="shared" si="3"/>
        <v>1.4979410770056999E-2</v>
      </c>
      <c r="H95" t="s">
        <v>54</v>
      </c>
      <c r="I95" t="s">
        <v>13</v>
      </c>
      <c r="J95">
        <v>1283</v>
      </c>
      <c r="K95">
        <v>1.26799956514434E-2</v>
      </c>
      <c r="L95" s="1">
        <f t="shared" si="4"/>
        <v>1.26799956514434E-2</v>
      </c>
      <c r="N95" t="s">
        <v>26</v>
      </c>
      <c r="P95" t="s">
        <v>54</v>
      </c>
      <c r="Q95" t="s">
        <v>13</v>
      </c>
      <c r="R95">
        <v>358</v>
      </c>
      <c r="S95">
        <v>3.5339874829717101E-3</v>
      </c>
      <c r="T95" s="1">
        <f t="shared" si="5"/>
        <v>3.5339874829717101E-3</v>
      </c>
      <c r="V95" t="s">
        <v>26</v>
      </c>
      <c r="X95" t="s">
        <v>54</v>
      </c>
      <c r="Y95" t="s">
        <v>18</v>
      </c>
      <c r="Z95">
        <v>247</v>
      </c>
      <c r="AA95">
        <v>2.4208566108007449E-3</v>
      </c>
      <c r="AB95" s="1">
        <v>2.4208566108007449E-3</v>
      </c>
      <c r="AD95" t="s">
        <v>54</v>
      </c>
      <c r="AE95" t="s">
        <v>13</v>
      </c>
      <c r="AF95">
        <v>186</v>
      </c>
      <c r="AG95">
        <v>1.8231897979788078E-3</v>
      </c>
      <c r="AH95" s="1">
        <v>1.8231897979788078E-3</v>
      </c>
      <c r="AJ95" t="s">
        <v>26</v>
      </c>
    </row>
    <row r="96" spans="1:36" x14ac:dyDescent="0.35">
      <c r="A96" t="s">
        <v>54</v>
      </c>
      <c r="B96" t="s">
        <v>15</v>
      </c>
      <c r="C96">
        <v>13736</v>
      </c>
      <c r="D96">
        <v>0.136624957727426</v>
      </c>
      <c r="E96" s="1">
        <f t="shared" si="3"/>
        <v>0.136624957727426</v>
      </c>
      <c r="H96" t="s">
        <v>54</v>
      </c>
      <c r="I96" t="s">
        <v>15</v>
      </c>
      <c r="J96">
        <v>13602</v>
      </c>
      <c r="K96">
        <v>0.134429696688178</v>
      </c>
      <c r="L96" s="1">
        <f t="shared" si="4"/>
        <v>0.134429696688178</v>
      </c>
      <c r="N96" t="s">
        <v>26</v>
      </c>
      <c r="P96" t="s">
        <v>54</v>
      </c>
      <c r="Q96" t="s">
        <v>15</v>
      </c>
      <c r="R96">
        <v>13134</v>
      </c>
      <c r="S96">
        <v>0.129651931847348</v>
      </c>
      <c r="T96" s="1">
        <f t="shared" si="5"/>
        <v>0.129651931847348</v>
      </c>
      <c r="V96" t="s">
        <v>26</v>
      </c>
      <c r="X96" t="s">
        <v>54</v>
      </c>
      <c r="Y96" t="s">
        <v>19</v>
      </c>
      <c r="Z96">
        <v>12644</v>
      </c>
      <c r="AA96">
        <v>0.12392433597961384</v>
      </c>
      <c r="AB96" s="1">
        <v>0.12392433597961384</v>
      </c>
      <c r="AD96" t="s">
        <v>54</v>
      </c>
      <c r="AE96" t="s">
        <v>15</v>
      </c>
      <c r="AF96">
        <v>12532</v>
      </c>
      <c r="AG96">
        <v>0.1228398631627442</v>
      </c>
      <c r="AH96" s="1">
        <v>0.1228398631627442</v>
      </c>
      <c r="AJ96" t="s">
        <v>26</v>
      </c>
    </row>
    <row r="97" spans="1:36" x14ac:dyDescent="0.35">
      <c r="A97" t="s">
        <v>54</v>
      </c>
      <c r="B97" t="s">
        <v>16</v>
      </c>
      <c r="C97">
        <v>85296</v>
      </c>
      <c r="D97">
        <v>0.84839563150251596</v>
      </c>
      <c r="E97" s="1">
        <f t="shared" si="3"/>
        <v>0.84839563150251596</v>
      </c>
      <c r="H97" t="s">
        <v>54</v>
      </c>
      <c r="I97" t="s">
        <v>16</v>
      </c>
      <c r="J97">
        <v>86298</v>
      </c>
      <c r="K97">
        <v>0.85289030766037699</v>
      </c>
      <c r="L97" s="1">
        <f t="shared" si="4"/>
        <v>0.85289030766037699</v>
      </c>
      <c r="N97" t="s">
        <v>26</v>
      </c>
      <c r="P97" t="s">
        <v>54</v>
      </c>
      <c r="Q97" t="s">
        <v>16</v>
      </c>
      <c r="R97">
        <v>87810</v>
      </c>
      <c r="S97">
        <v>0.86681408066968102</v>
      </c>
      <c r="T97" s="1">
        <f t="shared" si="5"/>
        <v>0.86681408066968102</v>
      </c>
      <c r="V97" t="s">
        <v>26</v>
      </c>
      <c r="X97" t="s">
        <v>54</v>
      </c>
      <c r="Y97" t="s">
        <v>20</v>
      </c>
      <c r="Z97">
        <v>89139</v>
      </c>
      <c r="AA97">
        <v>0.87365480740958545</v>
      </c>
      <c r="AB97" s="1">
        <v>0.87365480740958545</v>
      </c>
      <c r="AD97" t="s">
        <v>54</v>
      </c>
      <c r="AE97" t="s">
        <v>16</v>
      </c>
      <c r="AF97">
        <v>89301</v>
      </c>
      <c r="AG97">
        <v>0.875336947039277</v>
      </c>
      <c r="AH97" s="1">
        <v>0.875336947039277</v>
      </c>
      <c r="AJ97" t="s">
        <v>26</v>
      </c>
    </row>
    <row r="98" spans="1:36" x14ac:dyDescent="0.35">
      <c r="A98" t="s">
        <v>55</v>
      </c>
      <c r="B98" t="s">
        <v>13</v>
      </c>
      <c r="C98">
        <v>580679</v>
      </c>
      <c r="D98">
        <v>0.166227109309942</v>
      </c>
      <c r="E98" s="1">
        <f t="shared" si="3"/>
        <v>0.166227109309942</v>
      </c>
      <c r="H98" t="s">
        <v>55</v>
      </c>
      <c r="I98" t="s">
        <v>13</v>
      </c>
      <c r="J98">
        <v>411898</v>
      </c>
      <c r="K98">
        <v>0.11766550952641</v>
      </c>
      <c r="L98" s="1">
        <f>K98</f>
        <v>0.11766550952641</v>
      </c>
      <c r="N98" t="e">
        <v>#N/A</v>
      </c>
      <c r="P98" t="s">
        <v>55</v>
      </c>
      <c r="Q98" t="s">
        <v>13</v>
      </c>
      <c r="R98">
        <v>353547</v>
      </c>
      <c r="S98">
        <v>0.101142312775708</v>
      </c>
      <c r="T98" s="1">
        <f>S98</f>
        <v>0.101142312775708</v>
      </c>
      <c r="V98" t="e">
        <v>#N/A</v>
      </c>
      <c r="X98" t="s">
        <v>55</v>
      </c>
      <c r="Y98" t="s">
        <v>18</v>
      </c>
      <c r="Z98">
        <v>184761</v>
      </c>
      <c r="AA98">
        <v>5.4450435518608419E-2</v>
      </c>
      <c r="AB98" s="1">
        <v>5.4450435518608419E-2</v>
      </c>
      <c r="AD98" t="s">
        <v>55</v>
      </c>
      <c r="AE98" t="s">
        <v>13</v>
      </c>
      <c r="AF98">
        <v>182171</v>
      </c>
      <c r="AG98">
        <v>5.3672227330701539E-2</v>
      </c>
      <c r="AH98" s="1">
        <v>5.3672227330701539E-2</v>
      </c>
    </row>
    <row r="99" spans="1:36" x14ac:dyDescent="0.35">
      <c r="A99" t="s">
        <v>55</v>
      </c>
      <c r="B99" t="s">
        <v>15</v>
      </c>
      <c r="C99">
        <v>1307243</v>
      </c>
      <c r="D99">
        <v>0.37421574580044498</v>
      </c>
      <c r="E99" s="1">
        <f t="shared" si="3"/>
        <v>0.37421574580044498</v>
      </c>
      <c r="H99" t="s">
        <v>55</v>
      </c>
      <c r="I99" t="s">
        <v>15</v>
      </c>
      <c r="J99">
        <v>1147567</v>
      </c>
      <c r="K99">
        <v>0.32782158634102099</v>
      </c>
      <c r="L99" s="1">
        <f>K99</f>
        <v>0.32782158634102099</v>
      </c>
      <c r="N99" t="e">
        <v>#N/A</v>
      </c>
      <c r="P99" t="s">
        <v>55</v>
      </c>
      <c r="Q99" t="s">
        <v>15</v>
      </c>
      <c r="R99">
        <v>975265</v>
      </c>
      <c r="S99">
        <v>0.27900267197628997</v>
      </c>
      <c r="T99" s="1">
        <f>S99</f>
        <v>0.27900267197628997</v>
      </c>
      <c r="V99" t="e">
        <v>#N/A</v>
      </c>
      <c r="X99" t="s">
        <v>55</v>
      </c>
      <c r="Y99" t="s">
        <v>19</v>
      </c>
      <c r="Z99">
        <v>762986</v>
      </c>
      <c r="AA99">
        <v>0.22485762685090988</v>
      </c>
      <c r="AB99" s="1">
        <v>0.22485762685090988</v>
      </c>
      <c r="AD99" t="s">
        <v>55</v>
      </c>
      <c r="AE99" t="s">
        <v>15</v>
      </c>
      <c r="AF99">
        <v>742976</v>
      </c>
      <c r="AG99">
        <v>0.21889969739011866</v>
      </c>
      <c r="AH99" s="1">
        <v>0.21889969739011866</v>
      </c>
    </row>
    <row r="100" spans="1:36" x14ac:dyDescent="0.35">
      <c r="A100" t="s">
        <v>55</v>
      </c>
      <c r="B100" t="s">
        <v>16</v>
      </c>
      <c r="C100">
        <v>1605365</v>
      </c>
      <c r="D100">
        <v>0.45955714488961202</v>
      </c>
      <c r="E100" s="1">
        <f t="shared" si="3"/>
        <v>0.45955714488961202</v>
      </c>
      <c r="H100" t="s">
        <v>55</v>
      </c>
      <c r="I100" t="s">
        <v>16</v>
      </c>
      <c r="J100">
        <v>1941119</v>
      </c>
      <c r="K100">
        <v>0.55451290413256704</v>
      </c>
      <c r="L100" s="1">
        <f>K100</f>
        <v>0.55451290413256704</v>
      </c>
      <c r="N100" t="e">
        <v>#N/A</v>
      </c>
      <c r="P100" t="s">
        <v>55</v>
      </c>
      <c r="Q100" t="s">
        <v>16</v>
      </c>
      <c r="R100">
        <v>2166728</v>
      </c>
      <c r="S100">
        <v>0.61985501524800202</v>
      </c>
      <c r="T100" s="1">
        <f>S100</f>
        <v>0.61985501524800202</v>
      </c>
      <c r="V100" t="e">
        <v>#N/A</v>
      </c>
      <c r="X100" t="s">
        <v>55</v>
      </c>
      <c r="Y100" t="s">
        <v>20</v>
      </c>
      <c r="Z100">
        <v>2445449</v>
      </c>
      <c r="AA100">
        <v>0.72069193763048167</v>
      </c>
      <c r="AB100" s="1">
        <v>0.72069193763048167</v>
      </c>
      <c r="AD100" t="s">
        <v>55</v>
      </c>
      <c r="AE100" t="s">
        <v>16</v>
      </c>
      <c r="AF100">
        <v>2468992</v>
      </c>
      <c r="AG100">
        <v>0.72742807527917974</v>
      </c>
      <c r="AH100" s="1">
        <v>0.72742807527917974</v>
      </c>
    </row>
    <row r="101" spans="1:36" x14ac:dyDescent="0.35">
      <c r="L101" s="1"/>
    </row>
  </sheetData>
  <mergeCells count="5">
    <mergeCell ref="AD1:AH1"/>
    <mergeCell ref="H1:L1"/>
    <mergeCell ref="A1:E1"/>
    <mergeCell ref="P1:T1"/>
    <mergeCell ref="X1:A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EE46-620B-4A0A-9CAE-5001D29826B1}">
  <dimension ref="A1:O36"/>
  <sheetViews>
    <sheetView workbookViewId="0">
      <selection activeCell="O10" sqref="O10"/>
    </sheetView>
  </sheetViews>
  <sheetFormatPr defaultRowHeight="14.5" x14ac:dyDescent="0.35"/>
  <sheetData>
    <row r="1" spans="1:15" x14ac:dyDescent="0.35">
      <c r="A1" s="20" t="s">
        <v>58</v>
      </c>
      <c r="B1" s="20"/>
      <c r="C1" s="20"/>
      <c r="D1" s="20"/>
      <c r="E1" s="20"/>
      <c r="F1" s="20"/>
      <c r="J1" t="s">
        <v>59</v>
      </c>
    </row>
    <row r="2" spans="1:15" x14ac:dyDescent="0.35">
      <c r="A2" t="s">
        <v>16</v>
      </c>
      <c r="J2" t="s">
        <v>16</v>
      </c>
    </row>
    <row r="3" spans="1:15" x14ac:dyDescent="0.35">
      <c r="A3" t="s">
        <v>5</v>
      </c>
      <c r="B3" t="s">
        <v>7</v>
      </c>
      <c r="C3" t="s">
        <v>8</v>
      </c>
      <c r="D3" t="s">
        <v>9</v>
      </c>
      <c r="F3" t="s">
        <v>10</v>
      </c>
      <c r="H3" t="s">
        <v>60</v>
      </c>
      <c r="J3" t="s">
        <v>5</v>
      </c>
      <c r="K3" t="s">
        <v>7</v>
      </c>
      <c r="L3" t="s">
        <v>8</v>
      </c>
      <c r="M3" t="s">
        <v>9</v>
      </c>
      <c r="O3" t="s">
        <v>10</v>
      </c>
    </row>
    <row r="4" spans="1:15" x14ac:dyDescent="0.35">
      <c r="A4" t="s">
        <v>12</v>
      </c>
      <c r="B4">
        <f t="array" ref="B4">INDEX('class summary'!$AD$2:$AJ$100,MATCH(1,('Tertiary Rank'!$A4='class summary'!$AD$2:$AD$100)*('Tertiary Rank'!$A$2='class summary'!$AE$2:$AE$100),0),MATCH(B$3,'class summary'!$AD$2:$AH$2,0))</f>
        <v>135483</v>
      </c>
      <c r="C4">
        <f t="array" ref="C4">INDEX('class summary'!$AD$2:$AJ$100,MATCH(1,('Tertiary Rank'!$A4='class summary'!$AD$2:$AD$100)*('Tertiary Rank'!$A$2='class summary'!$AE$2:$AE$100),0),MATCH(C$3,'class summary'!$AD$2:$AH$2,0))</f>
        <v>0.90875126603929246</v>
      </c>
      <c r="D4" s="1">
        <f t="array" ref="D4">INDEX('class summary'!$AD$2:$AJ$100,MATCH(1,('Tertiary Rank'!$A4='class summary'!$AD$2:$AD$100)*('Tertiary Rank'!$A$2='class summary'!$AE$2:$AE$100),0),MATCH(D$3,'class summary'!$AD$2:$AH$2,0))</f>
        <v>0.90875126603929246</v>
      </c>
      <c r="F4" t="str">
        <f t="array" ref="F4">INDEX('class summary'!$AJ$3:$AJ$97,MATCH('Tertiary Rank'!$A4,'class summary'!$AD$3:$AD$100,0))</f>
        <v>North</v>
      </c>
      <c r="H4">
        <f>RANK($D4,$D$4:$D$35,0)+COUNTIF($D$4:D4,D4)-1</f>
        <v>7</v>
      </c>
      <c r="I4">
        <v>1</v>
      </c>
      <c r="J4" t="str">
        <f t="array" ref="J4">INDEX(A$4:A$36,MATCH($I4,$H$4:$H$35,0))</f>
        <v>South Lanarkshire</v>
      </c>
      <c r="K4">
        <f t="array" ref="K4">INDEX(B$4:B$36,MATCH($I4,$H$4:$H$35,0))</f>
        <v>174337</v>
      </c>
      <c r="L4">
        <f t="array" ref="L4">INDEX(C$4:C$36,MATCH($I4,$H$4:$H$35,0))</f>
        <v>0.94410748518883558</v>
      </c>
      <c r="M4" s="1">
        <f t="array" ref="M4">INDEX(D$4:D$36,MATCH($I4,$H$4:$H$35,0))</f>
        <v>0.94410748518883558</v>
      </c>
      <c r="O4" t="str">
        <f t="array" ref="O4">INDEX(F$4:F$36,MATCH($I4,$H$4:$H$35,0))</f>
        <v>South West</v>
      </c>
    </row>
    <row r="5" spans="1:15" x14ac:dyDescent="0.35">
      <c r="A5" t="s">
        <v>17</v>
      </c>
      <c r="B5">
        <f t="array" ref="B5">INDEX('class summary'!$AD$2:$AJ$100,MATCH(1,('Tertiary Rank'!$A5='class summary'!$AD$2:$AD$100)*('Tertiary Rank'!$A$2='class summary'!$AE$2:$AE$100),0),MATCH(B$3,'class summary'!$AD$2:$AH$2,0))</f>
        <v>118584</v>
      </c>
      <c r="C5">
        <f t="array" ref="C5">INDEX('class summary'!$AD$2:$AJ$100,MATCH(1,('Tertiary Rank'!$A5='class summary'!$AD$2:$AD$100)*('Tertiary Rank'!$A$2='class summary'!$AE$2:$AE$100),0),MATCH(C$3,'class summary'!$AD$2:$AH$2,0))</f>
        <v>0.76611579858643541</v>
      </c>
      <c r="D5" s="1">
        <f t="array" ref="D5">INDEX('class summary'!$AD$2:$AJ$100,MATCH(1,('Tertiary Rank'!$A5='class summary'!$AD$2:$AD$100)*('Tertiary Rank'!$A$2='class summary'!$AE$2:$AE$100),0),MATCH(D$3,'class summary'!$AD$2:$AH$2,0))</f>
        <v>0.76611579858643541</v>
      </c>
      <c r="F5" t="str">
        <f t="array" ref="F5">INDEX('class summary'!$AJ$3:$AJ$97,MATCH('Tertiary Rank'!$A5,'class summary'!$AD$3:$AD$100,0))</f>
        <v>North</v>
      </c>
      <c r="H5">
        <f>RANK($D5,$D$4:$D$35,0)+COUNTIF($D$4:D5,D5)-1</f>
        <v>20</v>
      </c>
      <c r="I5">
        <v>2</v>
      </c>
      <c r="J5" t="str">
        <f t="array" ref="J5">INDEX(A$4:A$36,MATCH($I5,$H$4:$H$35,0))</f>
        <v>East Renfrewshire</v>
      </c>
      <c r="K5">
        <f t="array" ref="K5">INDEX(B$4:B$36,MATCH($I5,$H$4:$H$35,0))</f>
        <v>43363</v>
      </c>
      <c r="L5">
        <f t="array" ref="L5">INDEX(C$4:C$36,MATCH($I5,$H$4:$H$35,0))</f>
        <v>0.93928432179526056</v>
      </c>
      <c r="M5" s="1">
        <f t="array" ref="M5">INDEX(D$4:D$36,MATCH($I5,$H$4:$H$35,0))</f>
        <v>0.93928432179526056</v>
      </c>
      <c r="O5" t="str">
        <f t="array" ref="O5">INDEX(F$4:F$36,MATCH($I5,$H$4:$H$35,0))</f>
        <v>West</v>
      </c>
    </row>
    <row r="6" spans="1:15" x14ac:dyDescent="0.35">
      <c r="A6" t="s">
        <v>21</v>
      </c>
      <c r="B6">
        <f t="array" ref="B6">INDEX('class summary'!$AD$2:$AJ$100,MATCH(1,('Tertiary Rank'!$A6='class summary'!$AD$2:$AD$100)*('Tertiary Rank'!$A$2='class summary'!$AE$2:$AE$100),0),MATCH(B$3,'class summary'!$AD$2:$AH$2,0))</f>
        <v>50757</v>
      </c>
      <c r="C6">
        <f t="array" ref="C6">INDEX('class summary'!$AD$2:$AJ$100,MATCH(1,('Tertiary Rank'!$A6='class summary'!$AD$2:$AD$100)*('Tertiary Rank'!$A$2='class summary'!$AE$2:$AE$100),0),MATCH(C$3,'class summary'!$AD$2:$AH$2,0))</f>
        <v>0.66633846638572725</v>
      </c>
      <c r="D6" s="1">
        <f t="array" ref="D6">INDEX('class summary'!$AD$2:$AJ$100,MATCH(1,('Tertiary Rank'!$A6='class summary'!$AD$2:$AD$100)*('Tertiary Rank'!$A$2='class summary'!$AE$2:$AE$100),0),MATCH(D$3,'class summary'!$AD$2:$AH$2,0))</f>
        <v>0.66633846638572725</v>
      </c>
      <c r="F6" t="str">
        <f t="array" ref="F6">INDEX('class summary'!$AJ$3:$AJ$97,MATCH('Tertiary Rank'!$A6,'class summary'!$AD$3:$AD$100,0))</f>
        <v>Tayforth</v>
      </c>
      <c r="H6">
        <f>RANK($D6,$D$4:$D$35,0)+COUNTIF($D$4:D6,D6)-1</f>
        <v>26</v>
      </c>
      <c r="I6">
        <v>3</v>
      </c>
      <c r="J6" t="str">
        <f t="array" ref="J6">INDEX(A$4:A$36,MATCH($I6,$H$4:$H$35,0))</f>
        <v>Renfrewshire</v>
      </c>
      <c r="K6">
        <f t="array" ref="K6">INDEX(B$4:B$36,MATCH($I6,$H$4:$H$35,0))</f>
        <v>101276</v>
      </c>
      <c r="L6">
        <f t="array" ref="L6">INDEX(C$4:C$36,MATCH($I6,$H$4:$H$35,0))</f>
        <v>0.92579963983070213</v>
      </c>
      <c r="M6" s="1">
        <f t="array" ref="M6">INDEX(D$4:D$36,MATCH($I6,$H$4:$H$35,0))</f>
        <v>0.92579963983070213</v>
      </c>
      <c r="O6" t="str">
        <f t="array" ref="O6">INDEX(F$4:F$36,MATCH($I6,$H$4:$H$35,0))</f>
        <v>West</v>
      </c>
    </row>
    <row r="7" spans="1:15" x14ac:dyDescent="0.35">
      <c r="A7" t="s">
        <v>23</v>
      </c>
      <c r="B7">
        <f t="array" ref="B7">INDEX('class summary'!$AD$2:$AJ$100,MATCH(1,('Tertiary Rank'!$A7='class summary'!$AD$2:$AD$100)*('Tertiary Rank'!$A$2='class summary'!$AE$2:$AE$100),0),MATCH(B$3,'class summary'!$AD$2:$AH$2,0))</f>
        <v>64518</v>
      </c>
      <c r="C7">
        <f t="array" ref="C7">INDEX('class summary'!$AD$2:$AJ$100,MATCH(1,('Tertiary Rank'!$A7='class summary'!$AD$2:$AD$100)*('Tertiary Rank'!$A$2='class summary'!$AE$2:$AE$100),0),MATCH(C$3,'class summary'!$AD$2:$AH$2,0))</f>
        <v>0.91254720583867277</v>
      </c>
      <c r="D7" s="1">
        <f t="array" ref="D7">INDEX('class summary'!$AD$2:$AJ$100,MATCH(1,('Tertiary Rank'!$A7='class summary'!$AD$2:$AD$100)*('Tertiary Rank'!$A$2='class summary'!$AE$2:$AE$100),0),MATCH(D$3,'class summary'!$AD$2:$AH$2,0))</f>
        <v>0.91254720583867277</v>
      </c>
      <c r="F7" t="str">
        <f t="array" ref="F7">INDEX('class summary'!$AJ$3:$AJ$97,MATCH('Tertiary Rank'!$A7,'class summary'!$AD$3:$AD$100,0))</f>
        <v>West</v>
      </c>
      <c r="H7">
        <f>RANK($D7,$D$4:$D$35,0)+COUNTIF($D$4:D7,D7)-1</f>
        <v>6</v>
      </c>
      <c r="I7">
        <v>4</v>
      </c>
      <c r="J7" t="str">
        <f t="array" ref="J7">INDEX(A$4:A$36,MATCH($I7,$H$4:$H$35,0))</f>
        <v>East Dunbartonshire</v>
      </c>
      <c r="K7">
        <f t="array" ref="K7">INDEX(B$4:B$36,MATCH($I7,$H$4:$H$35,0))</f>
        <v>51353</v>
      </c>
      <c r="L7">
        <f t="array" ref="L7">INDEX(C$4:C$36,MATCH($I7,$H$4:$H$35,0))</f>
        <v>0.92223838514447853</v>
      </c>
      <c r="M7" s="1">
        <f t="array" ref="M7">INDEX(D$4:D$36,MATCH($I7,$H$4:$H$35,0))</f>
        <v>0.92223838514447853</v>
      </c>
      <c r="O7" t="str">
        <f t="array" ref="O7">INDEX(F$4:F$36,MATCH($I7,$H$4:$H$35,0))</f>
        <v>South West</v>
      </c>
    </row>
    <row r="8" spans="1:15" x14ac:dyDescent="0.35">
      <c r="A8" t="s">
        <v>27</v>
      </c>
      <c r="B8">
        <f t="array" ref="B8">INDEX('class summary'!$AD$2:$AJ$100,MATCH(1,('Tertiary Rank'!$A8='class summary'!$AD$2:$AD$100)*('Tertiary Rank'!$A$2='class summary'!$AE$2:$AE$100),0),MATCH(B$3,'class summary'!$AD$2:$AH$2,0))</f>
        <v>27093</v>
      </c>
      <c r="C8">
        <f t="array" ref="C8">INDEX('class summary'!$AD$2:$AJ$100,MATCH(1,('Tertiary Rank'!$A8='class summary'!$AD$2:$AD$100)*('Tertiary Rank'!$A$2='class summary'!$AE$2:$AE$100),0),MATCH(C$3,'class summary'!$AD$2:$AH$2,0))</f>
        <v>0.90391352216995291</v>
      </c>
      <c r="D8" s="1">
        <f t="array" ref="D8">INDEX('class summary'!$AD$2:$AJ$100,MATCH(1,('Tertiary Rank'!$A8='class summary'!$AD$2:$AD$100)*('Tertiary Rank'!$A$2='class summary'!$AE$2:$AE$100),0),MATCH(D$3,'class summary'!$AD$2:$AH$2,0))</f>
        <v>0.90391352216995291</v>
      </c>
      <c r="F8" t="str">
        <f t="array" ref="F8">INDEX('class summary'!$AJ$3:$AJ$97,MATCH('Tertiary Rank'!$A8,'class summary'!$AD$3:$AD$100,0))</f>
        <v>Tayforth</v>
      </c>
      <c r="H8">
        <f>RANK($D8,$D$4:$D$35,0)+COUNTIF($D$4:D8,D8)-1</f>
        <v>10</v>
      </c>
      <c r="I8">
        <v>5</v>
      </c>
      <c r="J8" t="str">
        <f t="array" ref="J8">INDEX(A$4:A$36,MATCH($I8,$H$4:$H$35,0))</f>
        <v>Dundee City</v>
      </c>
      <c r="K8">
        <f t="array" ref="K8">INDEX(B$4:B$36,MATCH($I8,$H$4:$H$35,0))</f>
        <v>85822</v>
      </c>
      <c r="L8">
        <f t="array" ref="L8">INDEX(C$4:C$36,MATCH($I8,$H$4:$H$35,0))</f>
        <v>0.91518085650912817</v>
      </c>
      <c r="M8" s="1">
        <f t="array" ref="M8">INDEX(D$4:D$36,MATCH($I8,$H$4:$H$35,0))</f>
        <v>0.91518085650912817</v>
      </c>
      <c r="O8" t="str">
        <f t="array" ref="O8">INDEX(F$4:F$36,MATCH($I8,$H$4:$H$35,0))</f>
        <v>Tayforth</v>
      </c>
    </row>
    <row r="9" spans="1:15" x14ac:dyDescent="0.35">
      <c r="A9" t="s">
        <v>28</v>
      </c>
      <c r="B9">
        <f t="array" ref="B9">INDEX('class summary'!$AD$2:$AJ$100,MATCH(1,('Tertiary Rank'!$A9='class summary'!$AD$2:$AD$100)*('Tertiary Rank'!$A$2='class summary'!$AE$2:$AE$100),0),MATCH(B$3,'class summary'!$AD$2:$AH$2,0))</f>
        <v>80118</v>
      </c>
      <c r="C9">
        <f t="array" ref="C9">INDEX('class summary'!$AD$2:$AJ$100,MATCH(1,('Tertiary Rank'!$A9='class summary'!$AD$2:$AD$100)*('Tertiary Rank'!$A$2='class summary'!$AE$2:$AE$100),0),MATCH(C$3,'class summary'!$AD$2:$AH$2,0))</f>
        <v>0.81336419565084972</v>
      </c>
      <c r="D9" s="1">
        <f t="array" ref="D9">INDEX('class summary'!$AD$2:$AJ$100,MATCH(1,('Tertiary Rank'!$A9='class summary'!$AD$2:$AD$100)*('Tertiary Rank'!$A$2='class summary'!$AE$2:$AE$100),0),MATCH(D$3,'class summary'!$AD$2:$AH$2,0))</f>
        <v>0.81336419565084972</v>
      </c>
      <c r="F9" t="str">
        <f t="array" ref="F9">INDEX('class summary'!$AJ$3:$AJ$97,MATCH('Tertiary Rank'!$A9,'class summary'!$AD$3:$AD$100,0))</f>
        <v>South West</v>
      </c>
      <c r="H9">
        <f>RANK($D9,$D$4:$D$35,0)+COUNTIF($D$4:D9,D9)-1</f>
        <v>16</v>
      </c>
      <c r="I9">
        <v>6</v>
      </c>
      <c r="J9" t="str">
        <f t="array" ref="J9">INDEX(A$4:A$36,MATCH($I9,$H$4:$H$35,0))</f>
        <v>Argyll and Bute</v>
      </c>
      <c r="K9">
        <f t="array" ref="K9">INDEX(B$4:B$36,MATCH($I9,$H$4:$H$35,0))</f>
        <v>64518</v>
      </c>
      <c r="L9">
        <f t="array" ref="L9">INDEX(C$4:C$36,MATCH($I9,$H$4:$H$35,0))</f>
        <v>0.91254720583867277</v>
      </c>
      <c r="M9" s="1">
        <f t="array" ref="M9">INDEX(D$4:D$36,MATCH($I9,$H$4:$H$35,0))</f>
        <v>0.91254720583867277</v>
      </c>
      <c r="O9" t="str">
        <f t="array" ref="O9">INDEX(F$4:F$36,MATCH($I9,$H$4:$H$35,0))</f>
        <v>West</v>
      </c>
    </row>
    <row r="10" spans="1:15" x14ac:dyDescent="0.35">
      <c r="A10" t="s">
        <v>30</v>
      </c>
      <c r="B10">
        <f t="array" ref="B10">INDEX('class summary'!$AD$2:$AJ$100,MATCH(1,('Tertiary Rank'!$A10='class summary'!$AD$2:$AD$100)*('Tertiary Rank'!$A$2='class summary'!$AE$2:$AE$100),0),MATCH(B$3,'class summary'!$AD$2:$AH$2,0))</f>
        <v>85822</v>
      </c>
      <c r="C10">
        <f t="array" ref="C10">INDEX('class summary'!$AD$2:$AJ$100,MATCH(1,('Tertiary Rank'!$A10='class summary'!$AD$2:$AD$100)*('Tertiary Rank'!$A$2='class summary'!$AE$2:$AE$100),0),MATCH(C$3,'class summary'!$AD$2:$AH$2,0))</f>
        <v>0.91518085650912817</v>
      </c>
      <c r="D10" s="1">
        <f t="array" ref="D10">INDEX('class summary'!$AD$2:$AJ$100,MATCH(1,('Tertiary Rank'!$A10='class summary'!$AD$2:$AD$100)*('Tertiary Rank'!$A$2='class summary'!$AE$2:$AE$100),0),MATCH(D$3,'class summary'!$AD$2:$AH$2,0))</f>
        <v>0.91518085650912817</v>
      </c>
      <c r="F10" t="str">
        <f t="array" ref="F10">INDEX('class summary'!$AJ$3:$AJ$97,MATCH('Tertiary Rank'!$A10,'class summary'!$AD$3:$AD$100,0))</f>
        <v>Tayforth</v>
      </c>
      <c r="H10">
        <f>RANK($D10,$D$4:$D$35,0)+COUNTIF($D$4:D10,D10)-1</f>
        <v>5</v>
      </c>
      <c r="I10">
        <v>7</v>
      </c>
      <c r="J10" t="str">
        <f t="array" ref="J10">INDEX(A$4:A$36,MATCH($I10,$H$4:$H$35,0))</f>
        <v>Aberdeen City</v>
      </c>
      <c r="K10">
        <f t="array" ref="K10">INDEX(B$4:B$36,MATCH($I10,$H$4:$H$35,0))</f>
        <v>135483</v>
      </c>
      <c r="L10">
        <f t="array" ref="L10">INDEX(C$4:C$36,MATCH($I10,$H$4:$H$35,0))</f>
        <v>0.90875126603929246</v>
      </c>
      <c r="M10" s="1">
        <f t="array" ref="M10">INDEX(D$4:D$36,MATCH($I10,$H$4:$H$35,0))</f>
        <v>0.90875126603929246</v>
      </c>
      <c r="O10" t="str">
        <f t="array" ref="O10">INDEX(F$4:F$36,MATCH($I10,$H$4:$H$35,0))</f>
        <v>North</v>
      </c>
    </row>
    <row r="11" spans="1:15" x14ac:dyDescent="0.35">
      <c r="A11" t="s">
        <v>31</v>
      </c>
      <c r="B11">
        <f t="array" ref="B11">INDEX('class summary'!$AD$2:$AJ$100,MATCH(1,('Tertiary Rank'!$A11='class summary'!$AD$2:$AD$100)*('Tertiary Rank'!$A$2='class summary'!$AE$2:$AE$100),0),MATCH(B$3,'class summary'!$AD$2:$AH$2,0))</f>
        <v>62877</v>
      </c>
      <c r="C11">
        <f t="array" ref="C11">INDEX('class summary'!$AD$2:$AJ$100,MATCH(1,('Tertiary Rank'!$A11='class summary'!$AD$2:$AD$100)*('Tertiary Rank'!$A$2='class summary'!$AE$2:$AE$100),0),MATCH(C$3,'class summary'!$AD$2:$AH$2,0))</f>
        <v>0.90804979492808036</v>
      </c>
      <c r="D11" s="1">
        <f t="array" ref="D11">INDEX('class summary'!$AD$2:$AJ$100,MATCH(1,('Tertiary Rank'!$A11='class summary'!$AD$2:$AD$100)*('Tertiary Rank'!$A$2='class summary'!$AE$2:$AE$100),0),MATCH(D$3,'class summary'!$AD$2:$AH$2,0))</f>
        <v>0.90804979492808036</v>
      </c>
      <c r="F11" t="str">
        <f t="array" ref="F11">INDEX('class summary'!$AJ$3:$AJ$97,MATCH('Tertiary Rank'!$A11,'class summary'!$AD$3:$AD$100,0))</f>
        <v>South West</v>
      </c>
      <c r="H11">
        <f>RANK($D11,$D$4:$D$35,0)+COUNTIF($D$4:D11,D11)-1</f>
        <v>8</v>
      </c>
      <c r="I11">
        <v>8</v>
      </c>
      <c r="J11" t="str">
        <f t="array" ref="J11">INDEX(A$4:A$36,MATCH($I11,$H$4:$H$35,0))</f>
        <v>East Ayrshire</v>
      </c>
      <c r="K11">
        <f t="array" ref="K11">INDEX(B$4:B$36,MATCH($I11,$H$4:$H$35,0))</f>
        <v>62877</v>
      </c>
      <c r="L11">
        <f t="array" ref="L11">INDEX(C$4:C$36,MATCH($I11,$H$4:$H$35,0))</f>
        <v>0.90804979492808036</v>
      </c>
      <c r="M11" s="1">
        <f t="array" ref="M11">INDEX(D$4:D$36,MATCH($I11,$H$4:$H$35,0))</f>
        <v>0.90804979492808036</v>
      </c>
      <c r="O11" t="str">
        <f t="array" ref="O11">INDEX(F$4:F$36,MATCH($I11,$H$4:$H$35,0))</f>
        <v>South West</v>
      </c>
    </row>
    <row r="12" spans="1:15" x14ac:dyDescent="0.35">
      <c r="A12" t="s">
        <v>32</v>
      </c>
      <c r="B12">
        <f t="array" ref="B12">INDEX('class summary'!$AD$2:$AJ$100,MATCH(1,('Tertiary Rank'!$A12='class summary'!$AD$2:$AD$100)*('Tertiary Rank'!$A$2='class summary'!$AE$2:$AE$100),0),MATCH(B$3,'class summary'!$AD$2:$AH$2,0))</f>
        <v>51353</v>
      </c>
      <c r="C12">
        <f t="array" ref="C12">INDEX('class summary'!$AD$2:$AJ$100,MATCH(1,('Tertiary Rank'!$A12='class summary'!$AD$2:$AD$100)*('Tertiary Rank'!$A$2='class summary'!$AE$2:$AE$100),0),MATCH(C$3,'class summary'!$AD$2:$AH$2,0))</f>
        <v>0.92223838514447853</v>
      </c>
      <c r="D12" s="1">
        <f t="array" ref="D12">INDEX('class summary'!$AD$2:$AJ$100,MATCH(1,('Tertiary Rank'!$A12='class summary'!$AD$2:$AD$100)*('Tertiary Rank'!$A$2='class summary'!$AE$2:$AE$100),0),MATCH(D$3,'class summary'!$AD$2:$AH$2,0))</f>
        <v>0.92223838514447853</v>
      </c>
      <c r="F12" t="str">
        <f t="array" ref="F12">INDEX('class summary'!$AJ$3:$AJ$97,MATCH('Tertiary Rank'!$A12,'class summary'!$AD$3:$AD$100,0))</f>
        <v>South West</v>
      </c>
      <c r="H12">
        <f>RANK($D12,$D$4:$D$35,0)+COUNTIF($D$4:D12,D12)-1</f>
        <v>4</v>
      </c>
      <c r="I12">
        <v>9</v>
      </c>
      <c r="J12" t="str">
        <f t="array" ref="J12">INDEX(A$4:A$36,MATCH($I12,$H$4:$H$35,0))</f>
        <v>Perth and Kinross</v>
      </c>
      <c r="K12">
        <f t="array" ref="K12">INDEX(B$4:B$36,MATCH($I12,$H$4:$H$35,0))</f>
        <v>93292</v>
      </c>
      <c r="L12">
        <f t="array" ref="L12">INDEX(C$4:C$36,MATCH($I12,$H$4:$H$35,0))</f>
        <v>0.90462338065316883</v>
      </c>
      <c r="M12" s="1">
        <f t="array" ref="M12">INDEX(D$4:D$36,MATCH($I12,$H$4:$H$35,0))</f>
        <v>0.90462338065316883</v>
      </c>
      <c r="O12" t="str">
        <f t="array" ref="O12">INDEX(F$4:F$36,MATCH($I12,$H$4:$H$35,0))</f>
        <v>Tayforth</v>
      </c>
    </row>
    <row r="13" spans="1:15" x14ac:dyDescent="0.35">
      <c r="A13" t="s">
        <v>33</v>
      </c>
      <c r="B13">
        <f t="array" ref="B13">INDEX('class summary'!$AD$2:$AJ$100,MATCH(1,('Tertiary Rank'!$A13='class summary'!$AD$2:$AD$100)*('Tertiary Rank'!$A$2='class summary'!$AE$2:$AE$100),0),MATCH(B$3,'class summary'!$AD$2:$AH$2,0))</f>
        <v>41788</v>
      </c>
      <c r="C13">
        <f t="array" ref="C13">INDEX('class summary'!$AD$2:$AJ$100,MATCH(1,('Tertiary Rank'!$A13='class summary'!$AD$2:$AD$100)*('Tertiary Rank'!$A$2='class summary'!$AE$2:$AE$100),0),MATCH(C$3,'class summary'!$AD$2:$AH$2,0))</f>
        <v>0.65086287458725312</v>
      </c>
      <c r="D13" s="1">
        <f t="array" ref="D13">INDEX('class summary'!$AD$2:$AJ$100,MATCH(1,('Tertiary Rank'!$A13='class summary'!$AD$2:$AD$100)*('Tertiary Rank'!$A$2='class summary'!$AE$2:$AE$100),0),MATCH(D$3,'class summary'!$AD$2:$AH$2,0))</f>
        <v>0.65086287458725312</v>
      </c>
      <c r="F13" t="str">
        <f t="array" ref="F13">INDEX('class summary'!$AJ$3:$AJ$97,MATCH('Tertiary Rank'!$A13,'class summary'!$AD$3:$AD$100,0))</f>
        <v>South East</v>
      </c>
      <c r="H13">
        <f>RANK($D13,$D$4:$D$35,0)+COUNTIF($D$4:D13,D13)-1</f>
        <v>27</v>
      </c>
      <c r="I13">
        <v>10</v>
      </c>
      <c r="J13" t="str">
        <f t="array" ref="J13">INDEX(A$4:A$36,MATCH($I13,$H$4:$H$35,0))</f>
        <v>Clackmannanshire</v>
      </c>
      <c r="K13">
        <f t="array" ref="K13">INDEX(B$4:B$36,MATCH($I13,$H$4:$H$35,0))</f>
        <v>27093</v>
      </c>
      <c r="L13">
        <f t="array" ref="L13">INDEX(C$4:C$36,MATCH($I13,$H$4:$H$35,0))</f>
        <v>0.90391352216995291</v>
      </c>
      <c r="M13" s="1">
        <f t="array" ref="M13">INDEX(D$4:D$36,MATCH($I13,$H$4:$H$35,0))</f>
        <v>0.90391352216995291</v>
      </c>
      <c r="O13" t="str">
        <f t="array" ref="O13">INDEX(F$4:F$36,MATCH($I13,$H$4:$H$35,0))</f>
        <v>Tayforth</v>
      </c>
    </row>
    <row r="14" spans="1:15" x14ac:dyDescent="0.35">
      <c r="A14" t="s">
        <v>34</v>
      </c>
      <c r="B14">
        <f t="array" ref="B14">INDEX('class summary'!$AD$2:$AJ$100,MATCH(1,('Tertiary Rank'!$A14='class summary'!$AD$2:$AD$100)*('Tertiary Rank'!$A$2='class summary'!$AE$2:$AE$100),0),MATCH(B$3,'class summary'!$AD$2:$AH$2,0))</f>
        <v>43363</v>
      </c>
      <c r="C14">
        <f t="array" ref="C14">INDEX('class summary'!$AD$2:$AJ$100,MATCH(1,('Tertiary Rank'!$A14='class summary'!$AD$2:$AD$100)*('Tertiary Rank'!$A$2='class summary'!$AE$2:$AE$100),0),MATCH(C$3,'class summary'!$AD$2:$AH$2,0))</f>
        <v>0.93928432179526056</v>
      </c>
      <c r="D14" s="1">
        <f t="array" ref="D14">INDEX('class summary'!$AD$2:$AJ$100,MATCH(1,('Tertiary Rank'!$A14='class summary'!$AD$2:$AD$100)*('Tertiary Rank'!$A$2='class summary'!$AE$2:$AE$100),0),MATCH(D$3,'class summary'!$AD$2:$AH$2,0))</f>
        <v>0.93928432179526056</v>
      </c>
      <c r="F14" t="str">
        <f t="array" ref="F14">INDEX('class summary'!$AJ$3:$AJ$97,MATCH('Tertiary Rank'!$A14,'class summary'!$AD$3:$AD$100,0))</f>
        <v>West</v>
      </c>
      <c r="H14">
        <f>RANK($D14,$D$4:$D$35,0)+COUNTIF($D$4:D14,D14)-1</f>
        <v>2</v>
      </c>
      <c r="I14">
        <v>11</v>
      </c>
      <c r="J14" t="str">
        <f t="array" ref="J14">INDEX(A$4:A$36,MATCH($I14,$H$4:$H$35,0))</f>
        <v>Stirling</v>
      </c>
      <c r="K14">
        <f t="array" ref="K14">INDEX(B$4:B$36,MATCH($I14,$H$4:$H$35,0))</f>
        <v>50717</v>
      </c>
      <c r="L14">
        <f t="array" ref="L14">INDEX(C$4:C$36,MATCH($I14,$H$4:$H$35,0))</f>
        <v>0.89836152687981574</v>
      </c>
      <c r="M14" s="1">
        <f t="array" ref="M14">INDEX(D$4:D$36,MATCH($I14,$H$4:$H$35,0))</f>
        <v>0.89836152687981574</v>
      </c>
      <c r="O14" t="str">
        <f t="array" ref="O14">INDEX(F$4:F$36,MATCH($I14,$H$4:$H$35,0))</f>
        <v>Tayforth</v>
      </c>
    </row>
    <row r="15" spans="1:15" x14ac:dyDescent="0.35">
      <c r="A15" t="s">
        <v>25</v>
      </c>
      <c r="B15">
        <f t="array" ref="B15">INDEX('class summary'!$AD$2:$AJ$100,MATCH(1,('Tertiary Rank'!$A15='class summary'!$AD$2:$AD$100)*('Tertiary Rank'!$A$2='class summary'!$AE$2:$AE$100),0),MATCH(B$3,'class summary'!$AD$2:$AH$2,0))</f>
        <v>53196</v>
      </c>
      <c r="C15">
        <f t="array" ref="C15">INDEX('class summary'!$AD$2:$AJ$100,MATCH(1,('Tertiary Rank'!$A15='class summary'!$AD$2:$AD$100)*('Tertiary Rank'!$A$2='class summary'!$AE$2:$AE$100),0),MATCH(C$3,'class summary'!$AD$2:$AH$2,0))</f>
        <v>0.16211669622776062</v>
      </c>
      <c r="D15" s="1">
        <f t="array" ref="D15">INDEX('class summary'!$AD$2:$AJ$100,MATCH(1,('Tertiary Rank'!$A15='class summary'!$AD$2:$AD$100)*('Tertiary Rank'!$A$2='class summary'!$AE$2:$AE$100),0),MATCH(D$3,'class summary'!$AD$2:$AH$2,0))</f>
        <v>0.16211669622776062</v>
      </c>
      <c r="F15" t="str">
        <f t="array" ref="F15">INDEX('class summary'!$AJ$3:$AJ$97,MATCH('Tertiary Rank'!$A15,'class summary'!$AD$3:$AD$100,0))</f>
        <v>South East</v>
      </c>
      <c r="H15">
        <f>RANK($D15,$D$4:$D$35,0)+COUNTIF($D$4:D15,D15)-1</f>
        <v>32</v>
      </c>
      <c r="I15">
        <v>12</v>
      </c>
      <c r="J15" t="str">
        <f t="array" ref="J15">INDEX(A$4:A$36,MATCH($I15,$H$4:$H$35,0))</f>
        <v>Moray</v>
      </c>
      <c r="K15">
        <f t="array" ref="K15">INDEX(B$4:B$36,MATCH($I15,$H$4:$H$35,0))</f>
        <v>57271</v>
      </c>
      <c r="L15">
        <f t="array" ref="L15">INDEX(C$4:C$36,MATCH($I15,$H$4:$H$35,0))</f>
        <v>0.88616389181159871</v>
      </c>
      <c r="M15" s="1">
        <f t="array" ref="M15">INDEX(D$4:D$36,MATCH($I15,$H$4:$H$35,0))</f>
        <v>0.88616389181159871</v>
      </c>
      <c r="O15" t="str">
        <f t="array" ref="O15">INDEX(F$4:F$36,MATCH($I15,$H$4:$H$35,0))</f>
        <v>North</v>
      </c>
    </row>
    <row r="16" spans="1:15" x14ac:dyDescent="0.35">
      <c r="A16" t="s">
        <v>35</v>
      </c>
      <c r="B16">
        <f t="array" ref="B16">INDEX('class summary'!$AD$2:$AJ$100,MATCH(1,('Tertiary Rank'!$A16='class summary'!$AD$2:$AD$100)*('Tertiary Rank'!$A$2='class summary'!$AE$2:$AE$100),0),MATCH(B$3,'class summary'!$AD$2:$AH$2,0))</f>
        <v>16925</v>
      </c>
      <c r="C16">
        <f t="array" ref="C16">INDEX('class summary'!$AD$2:$AJ$100,MATCH(1,('Tertiary Rank'!$A16='class summary'!$AD$2:$AD$100)*('Tertiary Rank'!$A$2='class summary'!$AE$2:$AE$100),0),MATCH(C$3,'class summary'!$AD$2:$AH$2,0))</f>
        <v>0.7675388871253005</v>
      </c>
      <c r="D16" s="1">
        <f t="array" ref="D16">INDEX('class summary'!$AD$2:$AJ$100,MATCH(1,('Tertiary Rank'!$A16='class summary'!$AD$2:$AD$100)*('Tertiary Rank'!$A$2='class summary'!$AE$2:$AE$100),0),MATCH(D$3,'class summary'!$AD$2:$AH$2,0))</f>
        <v>0.7675388871253005</v>
      </c>
      <c r="F16" t="str">
        <f t="array" ref="F16">INDEX('class summary'!$AJ$3:$AJ$97,MATCH('Tertiary Rank'!$A16,'class summary'!$AD$3:$AD$100,0))</f>
        <v>North</v>
      </c>
      <c r="H16">
        <f>RANK($D16,$D$4:$D$35,0)+COUNTIF($D$4:D16,D16)-1</f>
        <v>18</v>
      </c>
      <c r="I16">
        <v>13</v>
      </c>
      <c r="J16" t="str">
        <f t="array" ref="J16">INDEX(A$4:A$36,MATCH($I16,$H$4:$H$35,0))</f>
        <v>West Lothian</v>
      </c>
      <c r="K16">
        <f t="array" ref="K16">INDEX(B$4:B$36,MATCH($I16,$H$4:$H$35,0))</f>
        <v>89301</v>
      </c>
      <c r="L16">
        <f t="array" ref="L16">INDEX(C$4:C$36,MATCH($I16,$H$4:$H$35,0))</f>
        <v>0.875336947039277</v>
      </c>
      <c r="M16" s="1">
        <f t="array" ref="M16">INDEX(D$4:D$36,MATCH($I16,$H$4:$H$35,0))</f>
        <v>0.875336947039277</v>
      </c>
      <c r="O16" t="str">
        <f t="array" ref="O16">INDEX(F$4:F$36,MATCH($I16,$H$4:$H$35,0))</f>
        <v>South East</v>
      </c>
    </row>
    <row r="17" spans="1:15" x14ac:dyDescent="0.35">
      <c r="A17" t="s">
        <v>36</v>
      </c>
      <c r="B17">
        <f t="array" ref="B17">INDEX('class summary'!$AD$2:$AJ$100,MATCH(1,('Tertiary Rank'!$A17='class summary'!$AD$2:$AD$100)*('Tertiary Rank'!$A$2='class summary'!$AE$2:$AE$100),0),MATCH(B$3,'class summary'!$AD$2:$AH$2,0))</f>
        <v>54968</v>
      </c>
      <c r="C17">
        <f t="array" ref="C17">INDEX('class summary'!$AD$2:$AJ$100,MATCH(1,('Tertiary Rank'!$A17='class summary'!$AD$2:$AD$100)*('Tertiary Rank'!$A$2='class summary'!$AE$2:$AE$100),0),MATCH(C$3,'class summary'!$AD$2:$AH$2,0))</f>
        <v>0.61018604857688374</v>
      </c>
      <c r="D17" s="1">
        <f t="array" ref="D17">INDEX('class summary'!$AD$2:$AJ$100,MATCH(1,('Tertiary Rank'!$A17='class summary'!$AD$2:$AD$100)*('Tertiary Rank'!$A$2='class summary'!$AE$2:$AE$100),0),MATCH(D$3,'class summary'!$AD$2:$AH$2,0))</f>
        <v>0.61018604857688374</v>
      </c>
      <c r="F17" t="str">
        <f t="array" ref="F17">INDEX('class summary'!$AJ$3:$AJ$97,MATCH('Tertiary Rank'!$A17,'class summary'!$AD$3:$AD$100,0))</f>
        <v>Tayforth</v>
      </c>
      <c r="H17">
        <f>RANK($D17,$D$4:$D$35,0)+COUNTIF($D$4:D17,D17)-1</f>
        <v>28</v>
      </c>
      <c r="I17">
        <v>14</v>
      </c>
      <c r="J17" t="str">
        <f t="array" ref="J17">INDEX(A$4:A$36,MATCH($I17,$H$4:$H$35,0))</f>
        <v>Glasgow City</v>
      </c>
      <c r="K17">
        <f t="array" ref="K17">INDEX(B$4:B$36,MATCH($I17,$H$4:$H$35,0))</f>
        <v>352079</v>
      </c>
      <c r="L17">
        <f t="array" ref="L17">INDEX(C$4:C$36,MATCH($I17,$H$4:$H$35,0))</f>
        <v>0.86882887418133725</v>
      </c>
      <c r="M17" s="1">
        <f t="array" ref="M17">INDEX(D$4:D$36,MATCH($I17,$H$4:$H$35,0))</f>
        <v>0.86882887418133725</v>
      </c>
      <c r="O17" t="str">
        <f t="array" ref="O17">INDEX(F$4:F$36,MATCH($I17,$H$4:$H$35,0))</f>
        <v>West</v>
      </c>
    </row>
    <row r="18" spans="1:15" x14ac:dyDescent="0.35">
      <c r="A18" t="s">
        <v>37</v>
      </c>
      <c r="B18">
        <f t="array" ref="B18">INDEX('class summary'!$AD$2:$AJ$100,MATCH(1,('Tertiary Rank'!$A18='class summary'!$AD$2:$AD$100)*('Tertiary Rank'!$A$2='class summary'!$AE$2:$AE$100),0),MATCH(B$3,'class summary'!$AD$2:$AH$2,0))</f>
        <v>132369</v>
      </c>
      <c r="C18">
        <f t="array" ref="C18">INDEX('class summary'!$AD$2:$AJ$100,MATCH(1,('Tertiary Rank'!$A18='class summary'!$AD$2:$AD$100)*('Tertiary Rank'!$A$2='class summary'!$AE$2:$AE$100),0),MATCH(C$3,'class summary'!$AD$2:$AH$2,0))</f>
        <v>0.55875239023896062</v>
      </c>
      <c r="D18" s="1">
        <f t="array" ref="D18">INDEX('class summary'!$AD$2:$AJ$100,MATCH(1,('Tertiary Rank'!$A18='class summary'!$AD$2:$AD$100)*('Tertiary Rank'!$A$2='class summary'!$AE$2:$AE$100),0),MATCH(D$3,'class summary'!$AD$2:$AH$2,0))</f>
        <v>0.55875239023896062</v>
      </c>
      <c r="F18" t="str">
        <f t="array" ref="F18">INDEX('class summary'!$AJ$3:$AJ$97,MATCH('Tertiary Rank'!$A18,'class summary'!$AD$3:$AD$100,0))</f>
        <v>Tayforth</v>
      </c>
      <c r="H18">
        <f>RANK($D18,$D$4:$D$35,0)+COUNTIF($D$4:D18,D18)-1</f>
        <v>29</v>
      </c>
      <c r="I18">
        <v>15</v>
      </c>
      <c r="J18" t="str">
        <f t="array" ref="J18">INDEX(A$4:A$36,MATCH($I18,$H$4:$H$35,0))</f>
        <v>Inverclyde</v>
      </c>
      <c r="K18">
        <f t="array" ref="K18">INDEX(B$4:B$36,MATCH($I18,$H$4:$H$35,0))</f>
        <v>40200</v>
      </c>
      <c r="L18">
        <f t="array" ref="L18">INDEX(C$4:C$36,MATCH($I18,$H$4:$H$35,0))</f>
        <v>0.82275890298812937</v>
      </c>
      <c r="M18" s="1">
        <f t="array" ref="M18">INDEX(D$4:D$36,MATCH($I18,$H$4:$H$35,0))</f>
        <v>0.82275890298812937</v>
      </c>
      <c r="O18" t="str">
        <f t="array" ref="O18">INDEX(F$4:F$36,MATCH($I18,$H$4:$H$35,0))</f>
        <v>West</v>
      </c>
    </row>
    <row r="19" spans="1:15" x14ac:dyDescent="0.35">
      <c r="A19" t="s">
        <v>38</v>
      </c>
      <c r="B19">
        <f t="array" ref="B19">INDEX('class summary'!$AD$2:$AJ$100,MATCH(1,('Tertiary Rank'!$A19='class summary'!$AD$2:$AD$100)*('Tertiary Rank'!$A$2='class summary'!$AE$2:$AE$100),0),MATCH(B$3,'class summary'!$AD$2:$AH$2,0))</f>
        <v>352079</v>
      </c>
      <c r="C19">
        <f t="array" ref="C19">INDEX('class summary'!$AD$2:$AJ$100,MATCH(1,('Tertiary Rank'!$A19='class summary'!$AD$2:$AD$100)*('Tertiary Rank'!$A$2='class summary'!$AE$2:$AE$100),0),MATCH(C$3,'class summary'!$AD$2:$AH$2,0))</f>
        <v>0.86882887418133725</v>
      </c>
      <c r="D19" s="1">
        <f t="array" ref="D19">INDEX('class summary'!$AD$2:$AJ$100,MATCH(1,('Tertiary Rank'!$A19='class summary'!$AD$2:$AD$100)*('Tertiary Rank'!$A$2='class summary'!$AE$2:$AE$100),0),MATCH(D$3,'class summary'!$AD$2:$AH$2,0))</f>
        <v>0.86882887418133725</v>
      </c>
      <c r="F19" t="str">
        <f t="array" ref="F19">INDEX('class summary'!$AJ$3:$AJ$97,MATCH('Tertiary Rank'!$A19,'class summary'!$AD$3:$AD$100,0))</f>
        <v>West</v>
      </c>
      <c r="H19">
        <f>RANK($D19,$D$4:$D$35,0)+COUNTIF($D$4:D19,D19)-1</f>
        <v>14</v>
      </c>
      <c r="I19">
        <v>16</v>
      </c>
      <c r="J19" t="str">
        <f t="array" ref="J19">INDEX(A$4:A$36,MATCH($I19,$H$4:$H$35,0))</f>
        <v>Dumfries and Galloway</v>
      </c>
      <c r="K19">
        <f t="array" ref="K19">INDEX(B$4:B$36,MATCH($I19,$H$4:$H$35,0))</f>
        <v>80118</v>
      </c>
      <c r="L19">
        <f t="array" ref="L19">INDEX(C$4:C$36,MATCH($I19,$H$4:$H$35,0))</f>
        <v>0.81336419565084972</v>
      </c>
      <c r="M19" s="1">
        <f t="array" ref="M19">INDEX(D$4:D$36,MATCH($I19,$H$4:$H$35,0))</f>
        <v>0.81336419565084972</v>
      </c>
      <c r="O19" t="str">
        <f t="array" ref="O19">INDEX(F$4:F$36,MATCH($I19,$H$4:$H$35,0))</f>
        <v>South West</v>
      </c>
    </row>
    <row r="20" spans="1:15" x14ac:dyDescent="0.35">
      <c r="A20" t="s">
        <v>39</v>
      </c>
      <c r="B20">
        <f t="array" ref="B20">INDEX('class summary'!$AD$2:$AJ$100,MATCH(1,('Tertiary Rank'!$A20='class summary'!$AD$2:$AD$100)*('Tertiary Rank'!$A$2='class summary'!$AE$2:$AE$100),0),MATCH(B$3,'class summary'!$AD$2:$AH$2,0))</f>
        <v>116017</v>
      </c>
      <c r="C20">
        <f t="array" ref="C20">INDEX('class summary'!$AD$2:$AJ$100,MATCH(1,('Tertiary Rank'!$A20='class summary'!$AD$2:$AD$100)*('Tertiary Rank'!$A$2='class summary'!$AE$2:$AE$100),0),MATCH(C$3,'class summary'!$AD$2:$AH$2,0))</f>
        <v>0.66653069900781914</v>
      </c>
      <c r="D20" s="1">
        <f t="array" ref="D20">INDEX('class summary'!$AD$2:$AJ$100,MATCH(1,('Tertiary Rank'!$A20='class summary'!$AD$2:$AD$100)*('Tertiary Rank'!$A$2='class summary'!$AE$2:$AE$100),0),MATCH(D$3,'class summary'!$AD$2:$AH$2,0))</f>
        <v>0.66653069900781914</v>
      </c>
      <c r="F20" t="str">
        <f t="array" ref="F20">INDEX('class summary'!$AJ$3:$AJ$97,MATCH('Tertiary Rank'!$A20,'class summary'!$AD$3:$AD$100,0))</f>
        <v>North</v>
      </c>
      <c r="H20">
        <f>RANK($D20,$D$4:$D$35,0)+COUNTIF($D$4:D20,D20)-1</f>
        <v>25</v>
      </c>
      <c r="I20">
        <v>17</v>
      </c>
      <c r="J20" t="str">
        <f t="array" ref="J20">INDEX(A$4:A$36,MATCH($I20,$H$4:$H$35,0))</f>
        <v>North Ayrshire</v>
      </c>
      <c r="K20">
        <f t="array" ref="K20">INDEX(B$4:B$36,MATCH($I20,$H$4:$H$35,0))</f>
        <v>70228</v>
      </c>
      <c r="L20">
        <f t="array" ref="L20">INDEX(C$4:C$36,MATCH($I20,$H$4:$H$35,0))</f>
        <v>0.79185459137651093</v>
      </c>
      <c r="M20" s="1">
        <f t="array" ref="M20">INDEX(D$4:D$36,MATCH($I20,$H$4:$H$35,0))</f>
        <v>0.79185459137651093</v>
      </c>
      <c r="O20" t="str">
        <f t="array" ref="O20">INDEX(F$4:F$36,MATCH($I20,$H$4:$H$35,0))</f>
        <v>South West</v>
      </c>
    </row>
    <row r="21" spans="1:15" x14ac:dyDescent="0.35">
      <c r="A21" t="s">
        <v>40</v>
      </c>
      <c r="B21">
        <f t="array" ref="B21">INDEX('class summary'!$AD$2:$AJ$100,MATCH(1,('Tertiary Rank'!$A21='class summary'!$AD$2:$AD$100)*('Tertiary Rank'!$A$2='class summary'!$AE$2:$AE$100),0),MATCH(B$3,'class summary'!$AD$2:$AH$2,0))</f>
        <v>40200</v>
      </c>
      <c r="C21">
        <f t="array" ref="C21">INDEX('class summary'!$AD$2:$AJ$100,MATCH(1,('Tertiary Rank'!$A21='class summary'!$AD$2:$AD$100)*('Tertiary Rank'!$A$2='class summary'!$AE$2:$AE$100),0),MATCH(C$3,'class summary'!$AD$2:$AH$2,0))</f>
        <v>0.82275890298812937</v>
      </c>
      <c r="D21" s="1">
        <f t="array" ref="D21">INDEX('class summary'!$AD$2:$AJ$100,MATCH(1,('Tertiary Rank'!$A21='class summary'!$AD$2:$AD$100)*('Tertiary Rank'!$A$2='class summary'!$AE$2:$AE$100),0),MATCH(D$3,'class summary'!$AD$2:$AH$2,0))</f>
        <v>0.82275890298812937</v>
      </c>
      <c r="F21" t="str">
        <f t="array" ref="F21">INDEX('class summary'!$AJ$3:$AJ$97,MATCH('Tertiary Rank'!$A21,'class summary'!$AD$3:$AD$100,0))</f>
        <v>West</v>
      </c>
      <c r="H21">
        <f>RANK($D21,$D$4:$D$35,0)+COUNTIF($D$4:D21,D21)-1</f>
        <v>15</v>
      </c>
      <c r="I21">
        <v>18</v>
      </c>
      <c r="J21" t="str">
        <f t="array" ref="J21">INDEX(A$4:A$36,MATCH($I21,$H$4:$H$35,0))</f>
        <v>Eilean Siar</v>
      </c>
      <c r="K21">
        <f t="array" ref="K21">INDEX(B$4:B$36,MATCH($I21,$H$4:$H$35,0))</f>
        <v>16925</v>
      </c>
      <c r="L21">
        <f t="array" ref="L21">INDEX(C$4:C$36,MATCH($I21,$H$4:$H$35,0))</f>
        <v>0.7675388871253005</v>
      </c>
      <c r="M21" s="1">
        <f t="array" ref="M21">INDEX(D$4:D$36,MATCH($I21,$H$4:$H$35,0))</f>
        <v>0.7675388871253005</v>
      </c>
      <c r="O21" t="str">
        <f t="array" ref="O21">INDEX(F$4:F$36,MATCH($I21,$H$4:$H$35,0))</f>
        <v>North</v>
      </c>
    </row>
    <row r="22" spans="1:15" x14ac:dyDescent="0.35">
      <c r="A22" t="s">
        <v>41</v>
      </c>
      <c r="B22">
        <f t="array" ref="B22">INDEX('class summary'!$AD$2:$AJ$100,MATCH(1,('Tertiary Rank'!$A22='class summary'!$AD$2:$AD$100)*('Tertiary Rank'!$A$2='class summary'!$AE$2:$AE$100),0),MATCH(B$3,'class summary'!$AD$2:$AH$2,0))</f>
        <v>34238</v>
      </c>
      <c r="C22">
        <f t="array" ref="C22">INDEX('class summary'!$AD$2:$AJ$100,MATCH(1,('Tertiary Rank'!$A22='class summary'!$AD$2:$AD$100)*('Tertiary Rank'!$A$2='class summary'!$AE$2:$AE$100),0),MATCH(C$3,'class summary'!$AD$2:$AH$2,0))</f>
        <v>0.68682046138415243</v>
      </c>
      <c r="D22" s="1">
        <f t="array" ref="D22">INDEX('class summary'!$AD$2:$AJ$100,MATCH(1,('Tertiary Rank'!$A22='class summary'!$AD$2:$AD$100)*('Tertiary Rank'!$A$2='class summary'!$AE$2:$AE$100),0),MATCH(D$3,'class summary'!$AD$2:$AH$2,0))</f>
        <v>0.68682046138415243</v>
      </c>
      <c r="F22" t="str">
        <f t="array" ref="F22">INDEX('class summary'!$AJ$3:$AJ$97,MATCH('Tertiary Rank'!$A22,'class summary'!$AD$3:$AD$100,0))</f>
        <v>South East</v>
      </c>
      <c r="H22">
        <f>RANK($D22,$D$4:$D$35,0)+COUNTIF($D$4:D22,D22)-1</f>
        <v>23</v>
      </c>
      <c r="I22">
        <v>19</v>
      </c>
      <c r="J22" t="str">
        <f t="array" ref="J22">INDEX(A$4:A$36,MATCH($I22,$H$4:$H$35,0))</f>
        <v>Orkney</v>
      </c>
      <c r="K22">
        <f t="array" ref="K22">INDEX(B$4:B$36,MATCH($I22,$H$4:$H$35,0))</f>
        <v>12511</v>
      </c>
      <c r="L22">
        <f t="array" ref="L22">INDEX(C$4:C$36,MATCH($I22,$H$4:$H$35,0))</f>
        <v>0.76698136341343792</v>
      </c>
      <c r="M22" s="1">
        <f t="array" ref="M22">INDEX(D$4:D$36,MATCH($I22,$H$4:$H$35,0))</f>
        <v>0.76698136341343792</v>
      </c>
      <c r="O22" t="str">
        <f t="array" ref="O22">INDEX(F$4:F$36,MATCH($I22,$H$4:$H$35,0))</f>
        <v>North</v>
      </c>
    </row>
    <row r="23" spans="1:15" x14ac:dyDescent="0.35">
      <c r="A23" t="s">
        <v>42</v>
      </c>
      <c r="B23">
        <f t="array" ref="B23">INDEX('class summary'!$AD$2:$AJ$100,MATCH(1,('Tertiary Rank'!$A23='class summary'!$AD$2:$AD$100)*('Tertiary Rank'!$A$2='class summary'!$AE$2:$AE$100),0),MATCH(B$3,'class summary'!$AD$2:$AH$2,0))</f>
        <v>57271</v>
      </c>
      <c r="C23">
        <f t="array" ref="C23">INDEX('class summary'!$AD$2:$AJ$100,MATCH(1,('Tertiary Rank'!$A23='class summary'!$AD$2:$AD$100)*('Tertiary Rank'!$A$2='class summary'!$AE$2:$AE$100),0),MATCH(C$3,'class summary'!$AD$2:$AH$2,0))</f>
        <v>0.88616389181159871</v>
      </c>
      <c r="D23" s="1">
        <f t="array" ref="D23">INDEX('class summary'!$AD$2:$AJ$100,MATCH(1,('Tertiary Rank'!$A23='class summary'!$AD$2:$AD$100)*('Tertiary Rank'!$A$2='class summary'!$AE$2:$AE$100),0),MATCH(D$3,'class summary'!$AD$2:$AH$2,0))</f>
        <v>0.88616389181159871</v>
      </c>
      <c r="F23" t="str">
        <f t="array" ref="F23">INDEX('class summary'!$AJ$3:$AJ$97,MATCH('Tertiary Rank'!$A23,'class summary'!$AD$3:$AD$100,0))</f>
        <v>North</v>
      </c>
      <c r="H23">
        <f>RANK($D23,$D$4:$D$35,0)+COUNTIF($D$4:D23,D23)-1</f>
        <v>12</v>
      </c>
      <c r="I23">
        <v>20</v>
      </c>
      <c r="J23" t="str">
        <f t="array" ref="J23">INDEX(A$4:A$36,MATCH($I23,$H$4:$H$35,0))</f>
        <v>Aberdeenshire</v>
      </c>
      <c r="K23">
        <f t="array" ref="K23">INDEX(B$4:B$36,MATCH($I23,$H$4:$H$35,0))</f>
        <v>118584</v>
      </c>
      <c r="L23">
        <f t="array" ref="L23">INDEX(C$4:C$36,MATCH($I23,$H$4:$H$35,0))</f>
        <v>0.76611579858643541</v>
      </c>
      <c r="M23" s="1">
        <f t="array" ref="M23">INDEX(D$4:D$36,MATCH($I23,$H$4:$H$35,0))</f>
        <v>0.76611579858643541</v>
      </c>
      <c r="O23" t="str">
        <f t="array" ref="O23">INDEX(F$4:F$36,MATCH($I23,$H$4:$H$35,0))</f>
        <v>North</v>
      </c>
    </row>
    <row r="24" spans="1:15" x14ac:dyDescent="0.35">
      <c r="A24" t="s">
        <v>43</v>
      </c>
      <c r="B24">
        <f t="array" ref="B24">INDEX('class summary'!$AD$2:$AJ$100,MATCH(1,('Tertiary Rank'!$A24='class summary'!$AD$2:$AD$100)*('Tertiary Rank'!$A$2='class summary'!$AE$2:$AE$100),0),MATCH(B$3,'class summary'!$AD$2:$AH$2,0))</f>
        <v>70228</v>
      </c>
      <c r="C24">
        <f t="array" ref="C24">INDEX('class summary'!$AD$2:$AJ$100,MATCH(1,('Tertiary Rank'!$A24='class summary'!$AD$2:$AD$100)*('Tertiary Rank'!$A$2='class summary'!$AE$2:$AE$100),0),MATCH(C$3,'class summary'!$AD$2:$AH$2,0))</f>
        <v>0.79185459137651093</v>
      </c>
      <c r="D24" s="1">
        <f t="array" ref="D24">INDEX('class summary'!$AD$2:$AJ$100,MATCH(1,('Tertiary Rank'!$A24='class summary'!$AD$2:$AD$100)*('Tertiary Rank'!$A$2='class summary'!$AE$2:$AE$100),0),MATCH(D$3,'class summary'!$AD$2:$AH$2,0))</f>
        <v>0.79185459137651093</v>
      </c>
      <c r="F24" t="str">
        <f t="array" ref="F24">INDEX('class summary'!$AJ$3:$AJ$97,MATCH('Tertiary Rank'!$A24,'class summary'!$AD$3:$AD$100,0))</f>
        <v>South West</v>
      </c>
      <c r="H24">
        <f>RANK($D24,$D$4:$D$35,0)+COUNTIF($D$4:D24,D24)-1</f>
        <v>17</v>
      </c>
      <c r="I24">
        <v>21</v>
      </c>
      <c r="J24" t="str">
        <f t="array" ref="J24">INDEX(A$4:A$36,MATCH($I24,$H$4:$H$35,0))</f>
        <v>North Lanarkshire</v>
      </c>
      <c r="K24">
        <f t="array" ref="K24">INDEX(B$4:B$36,MATCH($I24,$H$4:$H$35,0))</f>
        <v>131811</v>
      </c>
      <c r="L24">
        <f t="array" ref="L24">INDEX(C$4:C$36,MATCH($I24,$H$4:$H$35,0))</f>
        <v>0.75059364838931941</v>
      </c>
      <c r="M24" s="1">
        <f t="array" ref="M24">INDEX(D$4:D$36,MATCH($I24,$H$4:$H$35,0))</f>
        <v>0.75059364838931941</v>
      </c>
      <c r="O24" t="str">
        <f t="array" ref="O24">INDEX(F$4:F$36,MATCH($I24,$H$4:$H$35,0))</f>
        <v>South West</v>
      </c>
    </row>
    <row r="25" spans="1:15" x14ac:dyDescent="0.35">
      <c r="A25" t="s">
        <v>44</v>
      </c>
      <c r="B25">
        <f t="array" ref="B25">INDEX('class summary'!$AD$2:$AJ$100,MATCH(1,('Tertiary Rank'!$A25='class summary'!$AD$2:$AD$100)*('Tertiary Rank'!$A$2='class summary'!$AE$2:$AE$100),0),MATCH(B$3,'class summary'!$AD$2:$AH$2,0))</f>
        <v>131811</v>
      </c>
      <c r="C25">
        <f t="array" ref="C25">INDEX('class summary'!$AD$2:$AJ$100,MATCH(1,('Tertiary Rank'!$A25='class summary'!$AD$2:$AD$100)*('Tertiary Rank'!$A$2='class summary'!$AE$2:$AE$100),0),MATCH(C$3,'class summary'!$AD$2:$AH$2,0))</f>
        <v>0.75059364838931941</v>
      </c>
      <c r="D25" s="1">
        <f t="array" ref="D25">INDEX('class summary'!$AD$2:$AJ$100,MATCH(1,('Tertiary Rank'!$A25='class summary'!$AD$2:$AD$100)*('Tertiary Rank'!$A$2='class summary'!$AE$2:$AE$100),0),MATCH(D$3,'class summary'!$AD$2:$AH$2,0))</f>
        <v>0.75059364838931941</v>
      </c>
      <c r="F25" t="str">
        <f t="array" ref="F25">INDEX('class summary'!$AJ$3:$AJ$97,MATCH('Tertiary Rank'!$A25,'class summary'!$AD$3:$AD$100,0))</f>
        <v>South West</v>
      </c>
      <c r="H25">
        <f>RANK($D25,$D$4:$D$35,0)+COUNTIF($D$4:D25,D25)-1</f>
        <v>21</v>
      </c>
      <c r="I25">
        <v>22</v>
      </c>
      <c r="J25" t="str">
        <f t="array" ref="J25">INDEX(A$4:A$36,MATCH($I25,$H$4:$H$35,0))</f>
        <v>South Ayrshire</v>
      </c>
      <c r="K25">
        <f t="array" ref="K25">INDEX(B$4:B$36,MATCH($I25,$H$4:$H$35,0))</f>
        <v>46966</v>
      </c>
      <c r="L25">
        <f t="array" ref="L25">INDEX(C$4:C$36,MATCH($I25,$H$4:$H$35,0))</f>
        <v>0.69611228860661933</v>
      </c>
      <c r="M25" s="1">
        <f t="array" ref="M25">INDEX(D$4:D$36,MATCH($I25,$H$4:$H$35,0))</f>
        <v>0.69611228860661933</v>
      </c>
      <c r="O25" t="str">
        <f t="array" ref="O25">INDEX(F$4:F$36,MATCH($I25,$H$4:$H$35,0))</f>
        <v>South West</v>
      </c>
    </row>
    <row r="26" spans="1:15" x14ac:dyDescent="0.35">
      <c r="A26" t="s">
        <v>45</v>
      </c>
      <c r="B26">
        <f t="array" ref="B26">INDEX('class summary'!$AD$2:$AJ$100,MATCH(1,('Tertiary Rank'!$A26='class summary'!$AD$2:$AD$100)*('Tertiary Rank'!$A$2='class summary'!$AE$2:$AE$100),0),MATCH(B$3,'class summary'!$AD$2:$AH$2,0))</f>
        <v>12511</v>
      </c>
      <c r="C26">
        <f t="array" ref="C26">INDEX('class summary'!$AD$2:$AJ$100,MATCH(1,('Tertiary Rank'!$A26='class summary'!$AD$2:$AD$100)*('Tertiary Rank'!$A$2='class summary'!$AE$2:$AE$100),0),MATCH(C$3,'class summary'!$AD$2:$AH$2,0))</f>
        <v>0.76698136341343792</v>
      </c>
      <c r="D26" s="1">
        <f t="array" ref="D26">INDEX('class summary'!$AD$2:$AJ$100,MATCH(1,('Tertiary Rank'!$A26='class summary'!$AD$2:$AD$100)*('Tertiary Rank'!$A$2='class summary'!$AE$2:$AE$100),0),MATCH(D$3,'class summary'!$AD$2:$AH$2,0))</f>
        <v>0.76698136341343792</v>
      </c>
      <c r="F26" t="str">
        <f t="array" ref="F26">INDEX('class summary'!$AJ$3:$AJ$97,MATCH('Tertiary Rank'!$A26,'class summary'!$AD$3:$AD$100,0))</f>
        <v>North</v>
      </c>
      <c r="H26">
        <f>RANK($D26,$D$4:$D$35,0)+COUNTIF($D$4:D26,D26)-1</f>
        <v>19</v>
      </c>
      <c r="I26">
        <v>23</v>
      </c>
      <c r="J26" t="str">
        <f t="array" ref="J26">INDEX(A$4:A$36,MATCH($I26,$H$4:$H$35,0))</f>
        <v>Midlothian</v>
      </c>
      <c r="K26">
        <f t="array" ref="K26">INDEX(B$4:B$36,MATCH($I26,$H$4:$H$35,0))</f>
        <v>34238</v>
      </c>
      <c r="L26">
        <f t="array" ref="L26">INDEX(C$4:C$36,MATCH($I26,$H$4:$H$35,0))</f>
        <v>0.68682046138415243</v>
      </c>
      <c r="M26" s="1">
        <f t="array" ref="M26">INDEX(D$4:D$36,MATCH($I26,$H$4:$H$35,0))</f>
        <v>0.68682046138415243</v>
      </c>
      <c r="O26" t="str">
        <f t="array" ref="O26">INDEX(F$4:F$36,MATCH($I26,$H$4:$H$35,0))</f>
        <v>South East</v>
      </c>
    </row>
    <row r="27" spans="1:15" x14ac:dyDescent="0.35">
      <c r="A27" t="s">
        <v>46</v>
      </c>
      <c r="B27">
        <f t="array" ref="B27">INDEX('class summary'!$AD$2:$AJ$100,MATCH(1,('Tertiary Rank'!$A27='class summary'!$AD$2:$AD$100)*('Tertiary Rank'!$A$2='class summary'!$AE$2:$AE$100),0),MATCH(B$3,'class summary'!$AD$2:$AH$2,0))</f>
        <v>93292</v>
      </c>
      <c r="C27">
        <f t="array" ref="C27">INDEX('class summary'!$AD$2:$AJ$100,MATCH(1,('Tertiary Rank'!$A27='class summary'!$AD$2:$AD$100)*('Tertiary Rank'!$A$2='class summary'!$AE$2:$AE$100),0),MATCH(C$3,'class summary'!$AD$2:$AH$2,0))</f>
        <v>0.90462338065316883</v>
      </c>
      <c r="D27" s="1">
        <f t="array" ref="D27">INDEX('class summary'!$AD$2:$AJ$100,MATCH(1,('Tertiary Rank'!$A27='class summary'!$AD$2:$AD$100)*('Tertiary Rank'!$A$2='class summary'!$AE$2:$AE$100),0),MATCH(D$3,'class summary'!$AD$2:$AH$2,0))</f>
        <v>0.90462338065316883</v>
      </c>
      <c r="F27" t="str">
        <f t="array" ref="F27">INDEX('class summary'!$AJ$3:$AJ$97,MATCH('Tertiary Rank'!$A27,'class summary'!$AD$3:$AD$100,0))</f>
        <v>Tayforth</v>
      </c>
      <c r="H27">
        <f>RANK($D27,$D$4:$D$35,0)+COUNTIF($D$4:D27,D27)-1</f>
        <v>9</v>
      </c>
      <c r="I27">
        <v>24</v>
      </c>
      <c r="J27" t="str">
        <f t="array" ref="J27">INDEX(A$4:A$36,MATCH($I27,$H$4:$H$35,0))</f>
        <v>Shetland</v>
      </c>
      <c r="K27">
        <f t="array" ref="K27">INDEX(B$4:B$36,MATCH($I27,$H$4:$H$35,0))</f>
        <v>11088</v>
      </c>
      <c r="L27">
        <f t="array" ref="L27">INDEX(C$4:C$36,MATCH($I27,$H$4:$H$35,0))</f>
        <v>0.66855592402773589</v>
      </c>
      <c r="M27" s="1">
        <f t="array" ref="M27">INDEX(D$4:D$36,MATCH($I27,$H$4:$H$35,0))</f>
        <v>0.66855592402773589</v>
      </c>
      <c r="O27" t="str">
        <f t="array" ref="O27">INDEX(F$4:F$36,MATCH($I27,$H$4:$H$35,0))</f>
        <v>North</v>
      </c>
    </row>
    <row r="28" spans="1:15" x14ac:dyDescent="0.35">
      <c r="A28" t="s">
        <v>47</v>
      </c>
      <c r="B28">
        <f t="array" ref="B28">INDEX('class summary'!$AD$2:$AJ$100,MATCH(1,('Tertiary Rank'!$A28='class summary'!$AD$2:$AD$100)*('Tertiary Rank'!$A$2='class summary'!$AE$2:$AE$100),0),MATCH(B$3,'class summary'!$AD$2:$AH$2,0))</f>
        <v>101276</v>
      </c>
      <c r="C28">
        <f t="array" ref="C28">INDEX('class summary'!$AD$2:$AJ$100,MATCH(1,('Tertiary Rank'!$A28='class summary'!$AD$2:$AD$100)*('Tertiary Rank'!$A$2='class summary'!$AE$2:$AE$100),0),MATCH(C$3,'class summary'!$AD$2:$AH$2,0))</f>
        <v>0.92579963983070213</v>
      </c>
      <c r="D28" s="1">
        <f t="array" ref="D28">INDEX('class summary'!$AD$2:$AJ$100,MATCH(1,('Tertiary Rank'!$A28='class summary'!$AD$2:$AD$100)*('Tertiary Rank'!$A$2='class summary'!$AE$2:$AE$100),0),MATCH(D$3,'class summary'!$AD$2:$AH$2,0))</f>
        <v>0.92579963983070213</v>
      </c>
      <c r="F28" t="str">
        <f t="array" ref="F28">INDEX('class summary'!$AJ$3:$AJ$97,MATCH('Tertiary Rank'!$A28,'class summary'!$AD$3:$AD$100,0))</f>
        <v>West</v>
      </c>
      <c r="H28">
        <f>RANK($D28,$D$4:$D$35,0)+COUNTIF($D$4:D28,D28)-1</f>
        <v>3</v>
      </c>
      <c r="I28">
        <v>25</v>
      </c>
      <c r="J28" t="str">
        <f t="array" ref="J28">INDEX(A$4:A$36,MATCH($I28,$H$4:$H$35,0))</f>
        <v>Highland</v>
      </c>
      <c r="K28">
        <f t="array" ref="K28">INDEX(B$4:B$36,MATCH($I28,$H$4:$H$35,0))</f>
        <v>116017</v>
      </c>
      <c r="L28">
        <f t="array" ref="L28">INDEX(C$4:C$36,MATCH($I28,$H$4:$H$35,0))</f>
        <v>0.66653069900781914</v>
      </c>
      <c r="M28" s="1">
        <f t="array" ref="M28">INDEX(D$4:D$36,MATCH($I28,$H$4:$H$35,0))</f>
        <v>0.66653069900781914</v>
      </c>
      <c r="O28" t="str">
        <f t="array" ref="O28">INDEX(F$4:F$36,MATCH($I28,$H$4:$H$35,0))</f>
        <v>North</v>
      </c>
    </row>
    <row r="29" spans="1:15" x14ac:dyDescent="0.35">
      <c r="A29" t="s">
        <v>48</v>
      </c>
      <c r="B29">
        <f t="array" ref="B29">INDEX('class summary'!$AD$2:$AJ$100,MATCH(1,('Tertiary Rank'!$A29='class summary'!$AD$2:$AD$100)*('Tertiary Rank'!$A$2='class summary'!$AE$2:$AE$100),0),MATCH(B$3,'class summary'!$AD$2:$AH$2,0))</f>
        <v>45820</v>
      </c>
      <c r="C29">
        <f t="array" ref="C29">INDEX('class summary'!$AD$2:$AJ$100,MATCH(1,('Tertiary Rank'!$A29='class summary'!$AD$2:$AD$100)*('Tertiary Rank'!$A$2='class summary'!$AE$2:$AE$100),0),MATCH(C$3,'class summary'!$AD$2:$AH$2,0))</f>
        <v>0.50150495266239803</v>
      </c>
      <c r="D29" s="1">
        <f t="array" ref="D29">INDEX('class summary'!$AD$2:$AJ$100,MATCH(1,('Tertiary Rank'!$A29='class summary'!$AD$2:$AD$100)*('Tertiary Rank'!$A$2='class summary'!$AE$2:$AE$100),0),MATCH(D$3,'class summary'!$AD$2:$AH$2,0))</f>
        <v>0.50150495266239803</v>
      </c>
      <c r="F29" t="str">
        <f t="array" ref="F29">INDEX('class summary'!$AJ$3:$AJ$97,MATCH('Tertiary Rank'!$A29,'class summary'!$AD$3:$AD$100,0))</f>
        <v>South East</v>
      </c>
      <c r="H29">
        <f>RANK($D29,$D$4:$D$35,0)+COUNTIF($D$4:D29,D29)-1</f>
        <v>30</v>
      </c>
      <c r="I29">
        <v>26</v>
      </c>
      <c r="J29" t="str">
        <f t="array" ref="J29">INDEX(A$4:A$36,MATCH($I29,$H$4:$H$35,0))</f>
        <v>Angus</v>
      </c>
      <c r="K29">
        <f t="array" ref="K29">INDEX(B$4:B$36,MATCH($I29,$H$4:$H$35,0))</f>
        <v>50757</v>
      </c>
      <c r="L29">
        <f t="array" ref="L29">INDEX(C$4:C$36,MATCH($I29,$H$4:$H$35,0))</f>
        <v>0.66633846638572725</v>
      </c>
      <c r="M29" s="1">
        <f t="array" ref="M29">INDEX(D$4:D$36,MATCH($I29,$H$4:$H$35,0))</f>
        <v>0.66633846638572725</v>
      </c>
      <c r="O29" t="str">
        <f t="array" ref="O29">INDEX(F$4:F$36,MATCH($I29,$H$4:$H$35,0))</f>
        <v>Tayforth</v>
      </c>
    </row>
    <row r="30" spans="1:15" x14ac:dyDescent="0.35">
      <c r="A30" t="s">
        <v>49</v>
      </c>
      <c r="B30">
        <f t="array" ref="B30">INDEX('class summary'!$AD$2:$AJ$100,MATCH(1,('Tertiary Rank'!$A30='class summary'!$AD$2:$AD$100)*('Tertiary Rank'!$A$2='class summary'!$AE$2:$AE$100),0),MATCH(B$3,'class summary'!$AD$2:$AH$2,0))</f>
        <v>11088</v>
      </c>
      <c r="C30">
        <f t="array" ref="C30">INDEX('class summary'!$AD$2:$AJ$100,MATCH(1,('Tertiary Rank'!$A30='class summary'!$AD$2:$AD$100)*('Tertiary Rank'!$A$2='class summary'!$AE$2:$AE$100),0),MATCH(C$3,'class summary'!$AD$2:$AH$2,0))</f>
        <v>0.66855592402773589</v>
      </c>
      <c r="D30" s="1">
        <f t="array" ref="D30">INDEX('class summary'!$AD$2:$AJ$100,MATCH(1,('Tertiary Rank'!$A30='class summary'!$AD$2:$AD$100)*('Tertiary Rank'!$A$2='class summary'!$AE$2:$AE$100),0),MATCH(D$3,'class summary'!$AD$2:$AH$2,0))</f>
        <v>0.66855592402773589</v>
      </c>
      <c r="F30" t="str">
        <f t="array" ref="F30">INDEX('class summary'!$AJ$3:$AJ$97,MATCH('Tertiary Rank'!$A30,'class summary'!$AD$3:$AD$100,0))</f>
        <v>North</v>
      </c>
      <c r="H30">
        <f>RANK($D30,$D$4:$D$35,0)+COUNTIF($D$4:D30,D30)-1</f>
        <v>24</v>
      </c>
      <c r="I30">
        <v>27</v>
      </c>
      <c r="J30" t="str">
        <f t="array" ref="J30">INDEX(A$4:A$36,MATCH($I30,$H$4:$H$35,0))</f>
        <v>East Lothian</v>
      </c>
      <c r="K30">
        <f t="array" ref="K30">INDEX(B$4:B$36,MATCH($I30,$H$4:$H$35,0))</f>
        <v>41788</v>
      </c>
      <c r="L30">
        <f t="array" ref="L30">INDEX(C$4:C$36,MATCH($I30,$H$4:$H$35,0))</f>
        <v>0.65086287458725312</v>
      </c>
      <c r="M30" s="1">
        <f t="array" ref="M30">INDEX(D$4:D$36,MATCH($I30,$H$4:$H$35,0))</f>
        <v>0.65086287458725312</v>
      </c>
      <c r="O30" t="str">
        <f t="array" ref="O30">INDEX(F$4:F$36,MATCH($I30,$H$4:$H$35,0))</f>
        <v>South East</v>
      </c>
    </row>
    <row r="31" spans="1:15" x14ac:dyDescent="0.35">
      <c r="A31" t="s">
        <v>50</v>
      </c>
      <c r="B31">
        <f t="array" ref="B31">INDEX('class summary'!$AD$2:$AJ$100,MATCH(1,('Tertiary Rank'!$A31='class summary'!$AD$2:$AD$100)*('Tertiary Rank'!$A$2='class summary'!$AE$2:$AE$100),0),MATCH(B$3,'class summary'!$AD$2:$AH$2,0))</f>
        <v>46966</v>
      </c>
      <c r="C31">
        <f t="array" ref="C31">INDEX('class summary'!$AD$2:$AJ$100,MATCH(1,('Tertiary Rank'!$A31='class summary'!$AD$2:$AD$100)*('Tertiary Rank'!$A$2='class summary'!$AE$2:$AE$100),0),MATCH(C$3,'class summary'!$AD$2:$AH$2,0))</f>
        <v>0.69611228860661933</v>
      </c>
      <c r="D31" s="1">
        <f t="array" ref="D31">INDEX('class summary'!$AD$2:$AJ$100,MATCH(1,('Tertiary Rank'!$A31='class summary'!$AD$2:$AD$100)*('Tertiary Rank'!$A$2='class summary'!$AE$2:$AE$100),0),MATCH(D$3,'class summary'!$AD$2:$AH$2,0))</f>
        <v>0.69611228860661933</v>
      </c>
      <c r="F31" t="str">
        <f t="array" ref="F31">INDEX('class summary'!$AJ$3:$AJ$97,MATCH('Tertiary Rank'!$A31,'class summary'!$AD$3:$AD$100,0))</f>
        <v>South West</v>
      </c>
      <c r="H31">
        <f>RANK($D31,$D$4:$D$35,0)+COUNTIF($D$4:D31,D31)-1</f>
        <v>22</v>
      </c>
      <c r="I31">
        <v>28</v>
      </c>
      <c r="J31" t="str">
        <f t="array" ref="J31">INDEX(A$4:A$36,MATCH($I31,$H$4:$H$35,0))</f>
        <v>Falkirk</v>
      </c>
      <c r="K31">
        <f t="array" ref="K31">INDEX(B$4:B$36,MATCH($I31,$H$4:$H$35,0))</f>
        <v>54968</v>
      </c>
      <c r="L31">
        <f t="array" ref="L31">INDEX(C$4:C$36,MATCH($I31,$H$4:$H$35,0))</f>
        <v>0.61018604857688374</v>
      </c>
      <c r="M31" s="1">
        <f t="array" ref="M31">INDEX(D$4:D$36,MATCH($I31,$H$4:$H$35,0))</f>
        <v>0.61018604857688374</v>
      </c>
      <c r="O31" t="str">
        <f t="array" ref="O31">INDEX(F$4:F$36,MATCH($I31,$H$4:$H$35,0))</f>
        <v>Tayforth</v>
      </c>
    </row>
    <row r="32" spans="1:15" x14ac:dyDescent="0.35">
      <c r="A32" t="s">
        <v>51</v>
      </c>
      <c r="B32">
        <f t="array" ref="B32">INDEX('class summary'!$AD$2:$AJ$100,MATCH(1,('Tertiary Rank'!$A32='class summary'!$AD$2:$AD$100)*('Tertiary Rank'!$A$2='class summary'!$AE$2:$AE$100),0),MATCH(B$3,'class summary'!$AD$2:$AH$2,0))</f>
        <v>174337</v>
      </c>
      <c r="C32">
        <f t="array" ref="C32">INDEX('class summary'!$AD$2:$AJ$100,MATCH(1,('Tertiary Rank'!$A32='class summary'!$AD$2:$AD$100)*('Tertiary Rank'!$A$2='class summary'!$AE$2:$AE$100),0),MATCH(C$3,'class summary'!$AD$2:$AH$2,0))</f>
        <v>0.94410748518883558</v>
      </c>
      <c r="D32" s="1">
        <f t="array" ref="D32">INDEX('class summary'!$AD$2:$AJ$100,MATCH(1,('Tertiary Rank'!$A32='class summary'!$AD$2:$AD$100)*('Tertiary Rank'!$A$2='class summary'!$AE$2:$AE$100),0),MATCH(D$3,'class summary'!$AD$2:$AH$2,0))</f>
        <v>0.94410748518883558</v>
      </c>
      <c r="F32" t="str">
        <f t="array" ref="F32">INDEX('class summary'!$AJ$3:$AJ$97,MATCH('Tertiary Rank'!$A32,'class summary'!$AD$3:$AD$100,0))</f>
        <v>South West</v>
      </c>
      <c r="H32">
        <f>RANK($D32,$D$4:$D$35,0)+COUNTIF($D$4:D32,D32)-1</f>
        <v>1</v>
      </c>
      <c r="I32">
        <v>29</v>
      </c>
      <c r="J32" t="str">
        <f t="array" ref="J32">INDEX(A$4:A$36,MATCH($I32,$H$4:$H$35,0))</f>
        <v>Fife</v>
      </c>
      <c r="K32">
        <f t="array" ref="K32">INDEX(B$4:B$36,MATCH($I32,$H$4:$H$35,0))</f>
        <v>132369</v>
      </c>
      <c r="L32">
        <f t="array" ref="L32">INDEX(C$4:C$36,MATCH($I32,$H$4:$H$35,0))</f>
        <v>0.55875239023896062</v>
      </c>
      <c r="M32" s="1">
        <f t="array" ref="M32">INDEX(D$4:D$36,MATCH($I32,$H$4:$H$35,0))</f>
        <v>0.55875239023896062</v>
      </c>
      <c r="O32" t="str">
        <f t="array" ref="O32">INDEX(F$4:F$36,MATCH($I32,$H$4:$H$35,0))</f>
        <v>Tayforth</v>
      </c>
    </row>
    <row r="33" spans="1:15" x14ac:dyDescent="0.35">
      <c r="A33" t="s">
        <v>52</v>
      </c>
      <c r="B33">
        <f t="array" ref="B33">INDEX('class summary'!$AD$2:$AJ$100,MATCH(1,('Tertiary Rank'!$A33='class summary'!$AD$2:$AD$100)*('Tertiary Rank'!$A$2='class summary'!$AE$2:$AE$100),0),MATCH(B$3,'class summary'!$AD$2:$AH$2,0))</f>
        <v>50717</v>
      </c>
      <c r="C33">
        <f t="array" ref="C33">INDEX('class summary'!$AD$2:$AJ$100,MATCH(1,('Tertiary Rank'!$A33='class summary'!$AD$2:$AD$100)*('Tertiary Rank'!$A$2='class summary'!$AE$2:$AE$100),0),MATCH(C$3,'class summary'!$AD$2:$AH$2,0))</f>
        <v>0.89836152687981574</v>
      </c>
      <c r="D33" s="1">
        <f t="array" ref="D33">INDEX('class summary'!$AD$2:$AJ$100,MATCH(1,('Tertiary Rank'!$A33='class summary'!$AD$2:$AD$100)*('Tertiary Rank'!$A$2='class summary'!$AE$2:$AE$100),0),MATCH(D$3,'class summary'!$AD$2:$AH$2,0))</f>
        <v>0.89836152687981574</v>
      </c>
      <c r="F33" t="str">
        <f t="array" ref="F33">INDEX('class summary'!$AJ$3:$AJ$97,MATCH('Tertiary Rank'!$A33,'class summary'!$AD$3:$AD$100,0))</f>
        <v>Tayforth</v>
      </c>
      <c r="H33">
        <f>RANK($D33,$D$4:$D$35,0)+COUNTIF($D$4:D33,D33)-1</f>
        <v>11</v>
      </c>
      <c r="I33">
        <v>30</v>
      </c>
      <c r="J33" t="str">
        <f t="array" ref="J33">INDEX(A$4:A$36,MATCH($I33,$H$4:$H$35,0))</f>
        <v>Scottish Borders</v>
      </c>
      <c r="K33">
        <f t="array" ref="K33">INDEX(B$4:B$36,MATCH($I33,$H$4:$H$35,0))</f>
        <v>45820</v>
      </c>
      <c r="L33">
        <f t="array" ref="L33">INDEX(C$4:C$36,MATCH($I33,$H$4:$H$35,0))</f>
        <v>0.50150495266239803</v>
      </c>
      <c r="M33" s="1">
        <f t="array" ref="M33">INDEX(D$4:D$36,MATCH($I33,$H$4:$H$35,0))</f>
        <v>0.50150495266239803</v>
      </c>
      <c r="O33" t="str">
        <f t="array" ref="O33">INDEX(F$4:F$36,MATCH($I33,$H$4:$H$35,0))</f>
        <v>South East</v>
      </c>
    </row>
    <row r="34" spans="1:15" x14ac:dyDescent="0.35">
      <c r="A34" t="s">
        <v>53</v>
      </c>
      <c r="B34">
        <f t="array" ref="B34">INDEX('class summary'!$AD$2:$AJ$100,MATCH(1,('Tertiary Rank'!$A34='class summary'!$AD$2:$AD$100)*('Tertiary Rank'!$A$2='class summary'!$AE$2:$AE$100),0),MATCH(B$3,'class summary'!$AD$2:$AH$2,0))</f>
        <v>22626</v>
      </c>
      <c r="C34">
        <f t="array" ref="C34">INDEX('class summary'!$AD$2:$AJ$100,MATCH(1,('Tertiary Rank'!$A34='class summary'!$AD$2:$AD$100)*('Tertiary Rank'!$A$2='class summary'!$AE$2:$AE$100),0),MATCH(C$3,'class summary'!$AD$2:$AH$2,0))</f>
        <v>0.41622516556291389</v>
      </c>
      <c r="D34" s="1">
        <f t="array" ref="D34">INDEX('class summary'!$AD$2:$AJ$100,MATCH(1,('Tertiary Rank'!$A34='class summary'!$AD$2:$AD$100)*('Tertiary Rank'!$A$2='class summary'!$AE$2:$AE$100),0),MATCH(D$3,'class summary'!$AD$2:$AH$2,0))</f>
        <v>0.41622516556291389</v>
      </c>
      <c r="F34" t="str">
        <f t="array" ref="F34">INDEX('class summary'!$AJ$3:$AJ$97,MATCH('Tertiary Rank'!$A34,'class summary'!$AD$3:$AD$100,0))</f>
        <v>West</v>
      </c>
      <c r="H34">
        <f>RANK($D34,$D$4:$D$35,0)+COUNTIF($D$4:D34,D34)-1</f>
        <v>31</v>
      </c>
      <c r="I34">
        <v>31</v>
      </c>
      <c r="J34" t="str">
        <f t="array" ref="J34">INDEX(A$4:A$36,MATCH($I34,$H$4:$H$35,0))</f>
        <v>West Dunbartonshire</v>
      </c>
      <c r="K34">
        <f t="array" ref="K34">INDEX(B$4:B$36,MATCH($I34,$H$4:$H$35,0))</f>
        <v>22626</v>
      </c>
      <c r="L34">
        <f t="array" ref="L34">INDEX(C$4:C$36,MATCH($I34,$H$4:$H$35,0))</f>
        <v>0.41622516556291389</v>
      </c>
      <c r="M34" s="1">
        <f t="array" ref="M34">INDEX(D$4:D$36,MATCH($I34,$H$4:$H$35,0))</f>
        <v>0.41622516556291389</v>
      </c>
      <c r="O34" t="str">
        <f t="array" ref="O34">INDEX(F$4:F$36,MATCH($I34,$H$4:$H$35,0))</f>
        <v>West</v>
      </c>
    </row>
    <row r="35" spans="1:15" x14ac:dyDescent="0.35">
      <c r="A35" t="s">
        <v>54</v>
      </c>
      <c r="B35">
        <f t="array" ref="B35">INDEX('class summary'!$AD$2:$AJ$100,MATCH(1,('Tertiary Rank'!$A35='class summary'!$AD$2:$AD$100)*('Tertiary Rank'!$A$2='class summary'!$AE$2:$AE$100),0),MATCH(B$3,'class summary'!$AD$2:$AH$2,0))</f>
        <v>89301</v>
      </c>
      <c r="C35">
        <f t="array" ref="C35">INDEX('class summary'!$AD$2:$AJ$100,MATCH(1,('Tertiary Rank'!$A35='class summary'!$AD$2:$AD$100)*('Tertiary Rank'!$A$2='class summary'!$AE$2:$AE$100),0),MATCH(C$3,'class summary'!$AD$2:$AH$2,0))</f>
        <v>0.875336947039277</v>
      </c>
      <c r="D35" s="1">
        <f t="array" ref="D35">INDEX('class summary'!$AD$2:$AJ$100,MATCH(1,('Tertiary Rank'!$A35='class summary'!$AD$2:$AD$100)*('Tertiary Rank'!$A$2='class summary'!$AE$2:$AE$100),0),MATCH(D$3,'class summary'!$AD$2:$AH$2,0))</f>
        <v>0.875336947039277</v>
      </c>
      <c r="F35" t="str">
        <f t="array" ref="F35">INDEX('class summary'!$AJ$3:$AJ$97,MATCH('Tertiary Rank'!$A35,'class summary'!$AD$3:$AD$100,0))</f>
        <v>South East</v>
      </c>
      <c r="H35">
        <f>RANK($D35,$D$4:$D$35,0)+COUNTIF($D$4:D35,D35)-1</f>
        <v>13</v>
      </c>
      <c r="I35">
        <v>32</v>
      </c>
      <c r="J35" t="str">
        <f t="array" ref="J35">INDEX(A$4:A$36,MATCH($I35,$H$4:$H$35,0))</f>
        <v>City of Edinburgh</v>
      </c>
      <c r="K35">
        <f t="array" ref="K35">INDEX(B$4:B$36,MATCH($I35,$H$4:$H$35,0))</f>
        <v>53196</v>
      </c>
      <c r="L35">
        <f t="array" ref="L35">INDEX(C$4:C$36,MATCH($I35,$H$4:$H$35,0))</f>
        <v>0.16211669622776062</v>
      </c>
      <c r="M35" s="1">
        <f t="array" ref="M35">INDEX(D$4:D$36,MATCH($I35,$H$4:$H$35,0))</f>
        <v>0.16211669622776062</v>
      </c>
      <c r="O35" t="str">
        <f t="array" ref="O35">INDEX(F$4:F$36,MATCH($I35,$H$4:$H$35,0))</f>
        <v>South East</v>
      </c>
    </row>
    <row r="36" spans="1:15" x14ac:dyDescent="0.35">
      <c r="A36" t="s">
        <v>55</v>
      </c>
      <c r="B36">
        <f t="array" ref="B36">INDEX('class summary'!$AD$2:$AJ$100,MATCH(1,('Tertiary Rank'!$A36='class summary'!$AD$2:$AD$100)*('Tertiary Rank'!$A$2='class summary'!$AE$2:$AE$100),0),MATCH(B$3,'class summary'!$AD$2:$AH$2,0))</f>
        <v>2468992</v>
      </c>
      <c r="C36">
        <f t="array" ref="C36">INDEX('class summary'!$AD$2:$AJ$100,MATCH(1,('Tertiary Rank'!$A36='class summary'!$AD$2:$AD$100)*('Tertiary Rank'!$A$2='class summary'!$AE$2:$AE$100),0),MATCH(C$3,'class summary'!$AD$2:$AH$2,0))</f>
        <v>0.72742807527917974</v>
      </c>
      <c r="D36" s="1">
        <f t="array" ref="D36">INDEX('class summary'!$AD$2:$AJ$100,MATCH(1,('Tertiary Rank'!$A36='class summary'!$AD$2:$AD$100)*('Tertiary Rank'!$A$2='class summary'!$AE$2:$AE$100),0),MATCH(D$3,'class summary'!$AD$2:$AH$2,0))</f>
        <v>0.72742807527917974</v>
      </c>
      <c r="J36" t="s">
        <v>55</v>
      </c>
      <c r="K36">
        <f t="array" ref="K36">INDEX('class summary'!$AD$2:$AJ$100,MATCH(1,('Tertiary Rank'!$A36='class summary'!$AD$2:$AD$100)*('Tertiary Rank'!$A$2='class summary'!$AE$2:$AE$100),0),MATCH(K$3,'class summary'!$AD$2:$AH$2,0))</f>
        <v>2468992</v>
      </c>
      <c r="L36">
        <f t="array" ref="L36">INDEX('class summary'!$AD$2:$AJ$100,MATCH(1,('Tertiary Rank'!$A36='class summary'!$AD$2:$AD$100)*('Tertiary Rank'!$A$2='class summary'!$AE$2:$AE$100),0),MATCH(L$3,'class summary'!$AD$2:$AH$2,0))</f>
        <v>0.72742807527917974</v>
      </c>
      <c r="M36" s="1">
        <f t="array" ref="M36">INDEX('class summary'!$AD$2:$AJ$100,MATCH(1,('Tertiary Rank'!$A36='class summary'!$AD$2:$AD$100)*('Tertiary Rank'!$A$2='class summary'!$AE$2:$AE$100),0),MATCH(M$3,'class summary'!$AD$2:$AH$2,0))</f>
        <v>0.72742807527917974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G3" sqref="G3"/>
    </sheetView>
  </sheetViews>
  <sheetFormatPr defaultRowHeight="14.5" x14ac:dyDescent="0.35"/>
  <cols>
    <col min="1" max="1" width="22.1796875" customWidth="1"/>
    <col min="2" max="2" width="14.81640625" customWidth="1"/>
    <col min="7" max="7" width="33.54296875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7" ht="15" thickBot="1" x14ac:dyDescent="0.4">
      <c r="A2" t="str">
        <f>$G$3</f>
        <v>Eilean Siar</v>
      </c>
      <c r="B2" t="s">
        <v>13</v>
      </c>
      <c r="C2">
        <f t="array" ref="C2">INDEX('class summary'!$AD$2:$AH$100,MATCH(1,('Council Class'!$A2='class summary'!$AD$2:$AD$100)*('Council Class'!$B2='class summary'!$AE$2:$AE$100),0),MATCH('Council Class'!C$1,'class summary'!$AD$2:$AH$2,0))</f>
        <v>2302</v>
      </c>
      <c r="D2">
        <f t="array" ref="D2">INDEX('class summary'!$AD$2:$AH$100,MATCH(1,('Council Class'!$A2='class summary'!$AD$2:$AD$100)*('Council Class'!$B2='class summary'!$AE$2:$AE$100),0),MATCH('Council Class'!D$1,'class summary'!$AD$2:$AH$2,0))</f>
        <v>0.10439435853249286</v>
      </c>
      <c r="E2">
        <f t="array" ref="E2">INDEX('class summary'!$AD$2:$AH$100,MATCH(1,('Council Class'!$A2='class summary'!$AD$2:$AD$100)*('Council Class'!$B2='class summary'!$AE$2:$AE$100),0),MATCH('Council Class'!E$1,'class summary'!$AD$2:$AH$2,0))</f>
        <v>0.10439435853249286</v>
      </c>
      <c r="F2" s="3"/>
      <c r="G2" s="5" t="s">
        <v>61</v>
      </c>
    </row>
    <row r="3" spans="1:7" ht="15" thickBot="1" x14ac:dyDescent="0.4">
      <c r="A3" t="str">
        <f>$G$3</f>
        <v>Eilean Siar</v>
      </c>
      <c r="B3" t="s">
        <v>15</v>
      </c>
      <c r="C3">
        <f t="array" ref="C3">INDEX('class summary'!$AD$2:$AH$100,MATCH(1,('Council Class'!$A3='class summary'!$AD$2:$AD$100)*('Council Class'!$B3='class summary'!$AE$2:$AE$100),0),MATCH('Council Class'!C$1,'class summary'!$AD$2:$AH$2,0))</f>
        <v>2824</v>
      </c>
      <c r="D3">
        <f t="array" ref="D3">INDEX('class summary'!$AD$2:$AH$100,MATCH(1,('Council Class'!$A3='class summary'!$AD$2:$AD$100)*('Council Class'!$B3='class summary'!$AE$2:$AE$100),0),MATCH('Council Class'!D$1,'class summary'!$AD$2:$AH$2,0))</f>
        <v>0.12806675434220671</v>
      </c>
      <c r="E3">
        <f t="array" ref="E3">INDEX('class summary'!$AD$2:$AH$100,MATCH(1,('Council Class'!$A3='class summary'!$AD$2:$AD$100)*('Council Class'!$B3='class summary'!$AE$2:$AE$100),0),MATCH('Council Class'!E$1,'class summary'!$AD$2:$AH$2,0))</f>
        <v>0.12806675434220671</v>
      </c>
      <c r="G3" s="4" t="s">
        <v>35</v>
      </c>
    </row>
    <row r="4" spans="1:7" x14ac:dyDescent="0.35">
      <c r="A4" t="str">
        <f>$G$3</f>
        <v>Eilean Siar</v>
      </c>
      <c r="B4" t="s">
        <v>16</v>
      </c>
      <c r="C4">
        <f t="array" ref="C4">INDEX('class summary'!$AD$2:$AH$100,MATCH(1,('Council Class'!$A4='class summary'!$AD$2:$AD$100)*('Council Class'!$B4='class summary'!$AE$2:$AE$100),0),MATCH('Council Class'!C$1,'class summary'!$AD$2:$AH$2,0))</f>
        <v>16925</v>
      </c>
      <c r="D4">
        <f t="array" ref="D4">INDEX('class summary'!$AD$2:$AH$100,MATCH(1,('Council Class'!$A4='class summary'!$AD$2:$AD$100)*('Council Class'!$B4='class summary'!$AE$2:$AE$100),0),MATCH('Council Class'!D$1,'class summary'!$AD$2:$AH$2,0))</f>
        <v>0.7675388871253005</v>
      </c>
      <c r="E4">
        <f t="array" ref="E4">INDEX('class summary'!$AD$2:$AH$100,MATCH(1,('Council Class'!$A4='class summary'!$AD$2:$AD$100)*('Council Class'!$B4='class summary'!$AE$2:$AE$100),0),MATCH('Council Class'!E$1,'class summary'!$AD$2:$AH$2,0))</f>
        <v>0.7675388871253005</v>
      </c>
    </row>
    <row r="5" spans="1:7" x14ac:dyDescent="0.35">
      <c r="A5" t="s">
        <v>55</v>
      </c>
      <c r="B5" t="s">
        <v>13</v>
      </c>
      <c r="C5">
        <f t="array" ref="C5">INDEX('class summary'!$AD$2:$AH$100,MATCH(1,('Council Class'!$A5='class summary'!$AD$2:$AD$100)*('Council Class'!$B5='class summary'!$AE$2:$AE$100),0),MATCH('Council Class'!C$1,'class summary'!$AD$2:$AH$2,0))</f>
        <v>182171</v>
      </c>
      <c r="D5">
        <f t="array" ref="D5">INDEX('class summary'!$AD$2:$AH$100,MATCH(1,('Council Class'!$A5='class summary'!$AD$2:$AD$100)*('Council Class'!$B5='class summary'!$AE$2:$AE$100),0),MATCH('Council Class'!D$1,'class summary'!$AD$2:$AH$2,0))</f>
        <v>5.3672227330701539E-2</v>
      </c>
      <c r="E5">
        <f t="array" ref="E5">INDEX('class summary'!$AD$2:$AH$100,MATCH(1,('Council Class'!$A5='class summary'!$AD$2:$AD$100)*('Council Class'!$B5='class summary'!$AE$2:$AE$100),0),MATCH('Council Class'!E$1,'class summary'!$AD$2:$AH$2,0))</f>
        <v>5.3672227330701539E-2</v>
      </c>
      <c r="F5" s="3"/>
    </row>
    <row r="6" spans="1:7" x14ac:dyDescent="0.35">
      <c r="A6" t="s">
        <v>55</v>
      </c>
      <c r="B6" t="s">
        <v>15</v>
      </c>
      <c r="C6">
        <f t="array" ref="C6">INDEX('class summary'!$AD$2:$AH$100,MATCH(1,('Council Class'!$A6='class summary'!$AD$2:$AD$100)*('Council Class'!$B6='class summary'!$AE$2:$AE$100),0),MATCH('Council Class'!C$1,'class summary'!$AD$2:$AH$2,0))</f>
        <v>742976</v>
      </c>
      <c r="D6">
        <f t="array" ref="D6">INDEX('class summary'!$AD$2:$AH$100,MATCH(1,('Council Class'!$A6='class summary'!$AD$2:$AD$100)*('Council Class'!$B6='class summary'!$AE$2:$AE$100),0),MATCH('Council Class'!D$1,'class summary'!$AD$2:$AH$2,0))</f>
        <v>0.21889969739011866</v>
      </c>
      <c r="E6">
        <f t="array" ref="E6">INDEX('class summary'!$AD$2:$AH$100,MATCH(1,('Council Class'!$A6='class summary'!$AD$2:$AD$100)*('Council Class'!$B6='class summary'!$AE$2:$AE$100),0),MATCH('Council Class'!E$1,'class summary'!$AD$2:$AH$2,0))</f>
        <v>0.21889969739011866</v>
      </c>
    </row>
    <row r="7" spans="1:7" x14ac:dyDescent="0.35">
      <c r="A7" t="s">
        <v>55</v>
      </c>
      <c r="B7" t="s">
        <v>16</v>
      </c>
      <c r="C7">
        <f t="array" ref="C7">INDEX('class summary'!$AD$2:$AH$100,MATCH(1,('Council Class'!$A7='class summary'!$AD$2:$AD$100)*('Council Class'!$B7='class summary'!$AE$2:$AE$100),0),MATCH('Council Class'!C$1,'class summary'!$AD$2:$AH$2,0))</f>
        <v>2468992</v>
      </c>
      <c r="D7">
        <f t="array" ref="D7">INDEX('class summary'!$AD$2:$AH$100,MATCH(1,('Council Class'!$A7='class summary'!$AD$2:$AD$100)*('Council Class'!$B7='class summary'!$AE$2:$AE$100),0),MATCH('Council Class'!D$1,'class summary'!$AD$2:$AH$2,0))</f>
        <v>0.72742807527917974</v>
      </c>
      <c r="E7">
        <f t="array" ref="E7">INDEX('class summary'!$AD$2:$AH$100,MATCH(1,('Council Class'!$A7='class summary'!$AD$2:$AD$100)*('Council Class'!$B7='class summary'!$AE$2:$AE$100),0),MATCH('Council Class'!E$1,'class summary'!$AD$2:$AH$2,0))</f>
        <v>0.72742807527917974</v>
      </c>
    </row>
    <row r="10" spans="1:7" x14ac:dyDescent="0.35">
      <c r="B10" t="s">
        <v>62</v>
      </c>
      <c r="C10" t="s">
        <v>63</v>
      </c>
      <c r="D10" t="s">
        <v>64</v>
      </c>
    </row>
    <row r="11" spans="1:7" x14ac:dyDescent="0.35">
      <c r="A11" t="str">
        <f>A2</f>
        <v>Eilean Siar</v>
      </c>
      <c r="B11" s="14">
        <f>E2</f>
        <v>0.10439435853249286</v>
      </c>
      <c r="C11" s="14">
        <f>E3</f>
        <v>0.12806675434220671</v>
      </c>
      <c r="D11" s="14">
        <f>E4</f>
        <v>0.7675388871253005</v>
      </c>
      <c r="E11" s="3">
        <f>SUM(B11:D11)</f>
        <v>1</v>
      </c>
    </row>
    <row r="12" spans="1:7" x14ac:dyDescent="0.35">
      <c r="A12" t="s">
        <v>55</v>
      </c>
      <c r="B12" s="3">
        <f>E5</f>
        <v>5.3672227330701539E-2</v>
      </c>
      <c r="C12" s="3">
        <f>E6</f>
        <v>0.21889969739011866</v>
      </c>
      <c r="D12" s="3">
        <f>E7</f>
        <v>0.72742807527917974</v>
      </c>
      <c r="E12" s="3">
        <f>SUM(B12:D12)</f>
        <v>1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'Tertiary Rank'!$A$4:$A$35</xm:f>
          </x14:formula1>
          <xm:sqref>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4"/>
  <sheetViews>
    <sheetView topLeftCell="A26" workbookViewId="0">
      <selection activeCell="E30" sqref="E30"/>
    </sheetView>
  </sheetViews>
  <sheetFormatPr defaultRowHeight="14.5" x14ac:dyDescent="0.35"/>
  <cols>
    <col min="1" max="1" width="27.26953125" customWidth="1"/>
    <col min="2" max="2" width="16.26953125" customWidth="1"/>
    <col min="7" max="7" width="12" customWidth="1"/>
    <col min="11" max="11" width="16.453125" customWidth="1"/>
  </cols>
  <sheetData>
    <row r="1" spans="1:33" x14ac:dyDescent="0.35">
      <c r="M1" t="s">
        <v>64</v>
      </c>
    </row>
    <row r="2" spans="1:33" ht="43.5" x14ac:dyDescent="0.35">
      <c r="B2" s="8" t="s">
        <v>10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65</v>
      </c>
      <c r="H2" s="8" t="s">
        <v>60</v>
      </c>
      <c r="J2" t="s">
        <v>66</v>
      </c>
      <c r="K2" t="s">
        <v>67</v>
      </c>
      <c r="L2" t="s">
        <v>64</v>
      </c>
      <c r="M2" t="s">
        <v>14</v>
      </c>
      <c r="Z2" t="s">
        <v>68</v>
      </c>
      <c r="AF2" t="s">
        <v>64</v>
      </c>
      <c r="AG2" t="s">
        <v>55</v>
      </c>
    </row>
    <row r="3" spans="1:33" x14ac:dyDescent="0.35">
      <c r="A3" t="s">
        <v>12</v>
      </c>
      <c r="B3" t="s">
        <v>14</v>
      </c>
      <c r="C3" t="s">
        <v>16</v>
      </c>
      <c r="D3">
        <f t="array" ref="D3">INDEX('class summary'!$AD$2:$AH$100,MATCH(1,('Region Tertiary'!$A3='class summary'!$AD$2:$AD$100)*('Region Tertiary'!$C3='class summary'!$AE$2:$AE$100),0),MATCH('Region Tertiary'!D$2,'class summary'!$AD$2:$AH$2,0))</f>
        <v>135483</v>
      </c>
      <c r="E3">
        <f t="array" ref="E3">INDEX('class summary'!$AD$2:$AH$100,MATCH(1,('Region Tertiary'!$A3='class summary'!$AD$2:$AD$100)*('Region Tertiary'!$C3='class summary'!$AE$2:$AE$100),0),MATCH('Region Tertiary'!E$2,'class summary'!$AD$2:$AH$2,0))</f>
        <v>0.90875126603929246</v>
      </c>
      <c r="F3" s="1">
        <f t="array" ref="F3">INDEX('class summary'!$AD$2:$AH$100,MATCH(1,('Region Tertiary'!$A3='class summary'!$AD$2:$AD$100)*('Region Tertiary'!$C3='class summary'!$AE$2:$AE$100),0),MATCH('Region Tertiary'!F$2,'class summary'!$AD$2:$AH$2,0))</f>
        <v>0.90875126603929246</v>
      </c>
      <c r="G3" s="6">
        <f>SUMIF('class summary'!$AD$3:$AD$100,'Region Tertiary'!$A3,'class summary'!$AF$3:$AF$100)</f>
        <v>149087</v>
      </c>
      <c r="H3">
        <f>RANK(F3,$F$3:$F$9,0)</f>
        <v>1</v>
      </c>
      <c r="J3">
        <v>7</v>
      </c>
      <c r="K3" t="str">
        <f>INDEX($A$3:$A$9,MATCH($J3,$H$3:$H$9,0))</f>
        <v>Highland</v>
      </c>
      <c r="L3" s="1">
        <f>INDEX($F$3:$F$9,MATCH($J3,$H$3:$H$9,0))</f>
        <v>0.66653069900781914</v>
      </c>
      <c r="M3" s="3">
        <f>$F$10</f>
        <v>0.78304798246054463</v>
      </c>
      <c r="Z3" t="s">
        <v>14</v>
      </c>
      <c r="AA3" s="3">
        <f>M3</f>
        <v>0.78304798246054463</v>
      </c>
      <c r="AB3">
        <f>RANK(AA3,$AA$3:$AA$7,0)</f>
        <v>3</v>
      </c>
      <c r="AD3">
        <v>1</v>
      </c>
      <c r="AE3" t="str">
        <f>INDEX($Z$3:$Z$7,MATCH(AD3,$AB$3:$AB$7,0))</f>
        <v>West</v>
      </c>
      <c r="AF3" s="1">
        <f>INDEX($AA$3:$AA$7,MATCH(AD3,$AB$3:$AB$7,0))</f>
        <v>0.84939445825178228</v>
      </c>
      <c r="AG3" s="3">
        <f>'Council Class'!$D$12</f>
        <v>0.72742807527917974</v>
      </c>
    </row>
    <row r="4" spans="1:33" x14ac:dyDescent="0.35">
      <c r="A4" t="s">
        <v>17</v>
      </c>
      <c r="B4" t="s">
        <v>14</v>
      </c>
      <c r="C4" t="s">
        <v>16</v>
      </c>
      <c r="D4">
        <f t="array" ref="D4">INDEX('class summary'!$AD$2:$AH$100,MATCH(1,('Region Tertiary'!$A4='class summary'!$AD$2:$AD$100)*('Region Tertiary'!$C4='class summary'!$AE$2:$AE$100),0),MATCH('Region Tertiary'!D$2,'class summary'!$AD$2:$AH$2,0))</f>
        <v>118584</v>
      </c>
      <c r="E4">
        <f t="array" ref="E4">INDEX('class summary'!$AD$2:$AH$100,MATCH(1,('Region Tertiary'!$A4='class summary'!$AD$2:$AD$100)*('Region Tertiary'!$C4='class summary'!$AE$2:$AE$100),0),MATCH('Region Tertiary'!E$2,'class summary'!$AD$2:$AH$2,0))</f>
        <v>0.76611579858643541</v>
      </c>
      <c r="F4" s="1">
        <f t="array" ref="F4">INDEX('class summary'!$AD$2:$AH$100,MATCH(1,('Region Tertiary'!$A4='class summary'!$AD$2:$AD$100)*('Region Tertiary'!$C4='class summary'!$AE$2:$AE$100),0),MATCH('Region Tertiary'!F$2,'class summary'!$AD$2:$AH$2,0))</f>
        <v>0.76611579858643541</v>
      </c>
      <c r="G4" s="6">
        <f>SUMIF('class summary'!$AD$3:$AD$100,'Region Tertiary'!$A4,'class summary'!$AF$3:$AF$100)</f>
        <v>154786</v>
      </c>
      <c r="H4">
        <f t="shared" ref="H4:H9" si="0">RANK(F4,$F$3:$F$9,0)</f>
        <v>5</v>
      </c>
      <c r="J4">
        <v>6</v>
      </c>
      <c r="K4" t="str">
        <f t="shared" ref="K4:K9" si="1">INDEX($A$3:$A$9,MATCH($J4,$H$3:$H$9,0))</f>
        <v>Shetland</v>
      </c>
      <c r="L4" s="1">
        <f t="shared" ref="L4:L9" si="2">INDEX($F$3:$F$9,MATCH($J4,$H$3:$H$9,0))</f>
        <v>0.66855592402773589</v>
      </c>
      <c r="M4" s="3">
        <f t="shared" ref="M4:M9" si="3">$F$10</f>
        <v>0.78304798246054463</v>
      </c>
      <c r="Z4" t="s">
        <v>22</v>
      </c>
      <c r="AA4" s="3">
        <f>M17</f>
        <v>0.72108552200323384</v>
      </c>
      <c r="AB4">
        <f t="shared" ref="AB4:AB7" si="4">RANK(AA4,$AA$3:$AA$7,0)</f>
        <v>4</v>
      </c>
      <c r="AD4">
        <v>2</v>
      </c>
      <c r="AE4" t="str">
        <f t="shared" ref="AE4:AE7" si="5">INDEX($Z$3:$Z$7,MATCH(AD4,$AB$3:$AB$7,0))</f>
        <v>South West</v>
      </c>
      <c r="AF4" s="1">
        <f t="shared" ref="AF4:AF7" si="6">INDEX($AA$3:$AA$7,MATCH(AD4,$AB$3:$AB$7,0))</f>
        <v>0.83488206441009227</v>
      </c>
      <c r="AG4" s="3">
        <f>'Council Class'!$D$12</f>
        <v>0.72742807527917974</v>
      </c>
    </row>
    <row r="5" spans="1:33" x14ac:dyDescent="0.35">
      <c r="A5" t="s">
        <v>35</v>
      </c>
      <c r="B5" t="s">
        <v>14</v>
      </c>
      <c r="C5" t="s">
        <v>16</v>
      </c>
      <c r="D5">
        <f t="array" ref="D5">INDEX('class summary'!$AD$2:$AH$100,MATCH(1,('Region Tertiary'!$A5='class summary'!$AD$2:$AD$100)*('Region Tertiary'!$C5='class summary'!$AE$2:$AE$100),0),MATCH('Region Tertiary'!D$2,'class summary'!$AD$2:$AH$2,0))</f>
        <v>16925</v>
      </c>
      <c r="E5">
        <f t="array" ref="E5">INDEX('class summary'!$AD$2:$AH$100,MATCH(1,('Region Tertiary'!$A5='class summary'!$AD$2:$AD$100)*('Region Tertiary'!$C5='class summary'!$AE$2:$AE$100),0),MATCH('Region Tertiary'!E$2,'class summary'!$AD$2:$AH$2,0))</f>
        <v>0.7675388871253005</v>
      </c>
      <c r="F5" s="1">
        <f t="array" ref="F5">INDEX('class summary'!$AD$2:$AH$100,MATCH(1,('Region Tertiary'!$A5='class summary'!$AD$2:$AD$100)*('Region Tertiary'!$C5='class summary'!$AE$2:$AE$100),0),MATCH('Region Tertiary'!F$2,'class summary'!$AD$2:$AH$2,0))</f>
        <v>0.7675388871253005</v>
      </c>
      <c r="G5" s="6">
        <f>SUMIF('class summary'!$AD$3:$AD$100,'Region Tertiary'!$A5,'class summary'!$AF$3:$AF$100)</f>
        <v>22051</v>
      </c>
      <c r="H5">
        <f t="shared" si="0"/>
        <v>3</v>
      </c>
      <c r="J5">
        <v>5</v>
      </c>
      <c r="K5" t="str">
        <f t="shared" si="1"/>
        <v>Aberdeenshire</v>
      </c>
      <c r="L5" s="1">
        <f t="shared" si="2"/>
        <v>0.76611579858643541</v>
      </c>
      <c r="M5" s="3">
        <f t="shared" si="3"/>
        <v>0.78304798246054463</v>
      </c>
      <c r="Z5" t="s">
        <v>24</v>
      </c>
      <c r="AA5" s="3">
        <f>M30</f>
        <v>0.84939445825178228</v>
      </c>
      <c r="AB5">
        <f t="shared" si="4"/>
        <v>1</v>
      </c>
      <c r="AD5">
        <v>3</v>
      </c>
      <c r="AE5" t="str">
        <f t="shared" si="5"/>
        <v>North</v>
      </c>
      <c r="AF5" s="1">
        <f t="shared" si="6"/>
        <v>0.78304798246054463</v>
      </c>
      <c r="AG5" s="3">
        <f>'Council Class'!$D$12</f>
        <v>0.72742807527917974</v>
      </c>
    </row>
    <row r="6" spans="1:33" x14ac:dyDescent="0.35">
      <c r="A6" t="s">
        <v>39</v>
      </c>
      <c r="B6" t="s">
        <v>14</v>
      </c>
      <c r="C6" t="s">
        <v>16</v>
      </c>
      <c r="D6">
        <f t="array" ref="D6">INDEX('class summary'!$AD$2:$AH$100,MATCH(1,('Region Tertiary'!$A6='class summary'!$AD$2:$AD$100)*('Region Tertiary'!$C6='class summary'!$AE$2:$AE$100),0),MATCH('Region Tertiary'!D$2,'class summary'!$AD$2:$AH$2,0))</f>
        <v>116017</v>
      </c>
      <c r="E6">
        <f t="array" ref="E6">INDEX('class summary'!$AD$2:$AH$100,MATCH(1,('Region Tertiary'!$A6='class summary'!$AD$2:$AD$100)*('Region Tertiary'!$C6='class summary'!$AE$2:$AE$100),0),MATCH('Region Tertiary'!E$2,'class summary'!$AD$2:$AH$2,0))</f>
        <v>0.66653069900781914</v>
      </c>
      <c r="F6" s="1">
        <f t="array" ref="F6">INDEX('class summary'!$AD$2:$AH$100,MATCH(1,('Region Tertiary'!$A6='class summary'!$AD$2:$AD$100)*('Region Tertiary'!$C6='class summary'!$AE$2:$AE$100),0),MATCH('Region Tertiary'!F$2,'class summary'!$AD$2:$AH$2,0))</f>
        <v>0.66653069900781914</v>
      </c>
      <c r="G6" s="6">
        <f>SUMIF('class summary'!$AD$3:$AD$100,'Region Tertiary'!$A6,'class summary'!$AF$3:$AF$100)</f>
        <v>174061</v>
      </c>
      <c r="H6">
        <f t="shared" si="0"/>
        <v>7</v>
      </c>
      <c r="J6">
        <v>4</v>
      </c>
      <c r="K6" t="str">
        <f t="shared" si="1"/>
        <v>Orkney</v>
      </c>
      <c r="L6" s="1">
        <f t="shared" si="2"/>
        <v>0.76698136341343792</v>
      </c>
      <c r="M6" s="3">
        <f t="shared" si="3"/>
        <v>0.78304798246054463</v>
      </c>
      <c r="Z6" t="s">
        <v>26</v>
      </c>
      <c r="AA6" s="3">
        <f>M44</f>
        <v>0.41591353930003211</v>
      </c>
      <c r="AB6">
        <f t="shared" si="4"/>
        <v>5</v>
      </c>
      <c r="AD6">
        <v>4</v>
      </c>
      <c r="AE6" t="str">
        <f t="shared" si="5"/>
        <v>Tayforth</v>
      </c>
      <c r="AF6" s="1">
        <f t="shared" si="6"/>
        <v>0.72108552200323384</v>
      </c>
      <c r="AG6" s="3">
        <f>'Council Class'!$D$12</f>
        <v>0.72742807527917974</v>
      </c>
    </row>
    <row r="7" spans="1:33" x14ac:dyDescent="0.35">
      <c r="A7" t="s">
        <v>42</v>
      </c>
      <c r="B7" t="s">
        <v>14</v>
      </c>
      <c r="C7" t="s">
        <v>16</v>
      </c>
      <c r="D7">
        <f t="array" ref="D7">INDEX('class summary'!$AD$2:$AH$100,MATCH(1,('Region Tertiary'!$A7='class summary'!$AD$2:$AD$100)*('Region Tertiary'!$C7='class summary'!$AE$2:$AE$100),0),MATCH('Region Tertiary'!D$2,'class summary'!$AD$2:$AH$2,0))</f>
        <v>57271</v>
      </c>
      <c r="E7">
        <f t="array" ref="E7">INDEX('class summary'!$AD$2:$AH$100,MATCH(1,('Region Tertiary'!$A7='class summary'!$AD$2:$AD$100)*('Region Tertiary'!$C7='class summary'!$AE$2:$AE$100),0),MATCH('Region Tertiary'!E$2,'class summary'!$AD$2:$AH$2,0))</f>
        <v>0.88616389181159871</v>
      </c>
      <c r="F7" s="1">
        <f t="array" ref="F7">INDEX('class summary'!$AD$2:$AH$100,MATCH(1,('Region Tertiary'!$A7='class summary'!$AD$2:$AD$100)*('Region Tertiary'!$C7='class summary'!$AE$2:$AE$100),0),MATCH('Region Tertiary'!F$2,'class summary'!$AD$2:$AH$2,0))</f>
        <v>0.88616389181159871</v>
      </c>
      <c r="G7" s="6">
        <f>SUMIF('class summary'!$AD$3:$AD$100,'Region Tertiary'!$A7,'class summary'!$AF$3:$AF$100)</f>
        <v>64628</v>
      </c>
      <c r="H7">
        <f t="shared" si="0"/>
        <v>2</v>
      </c>
      <c r="J7">
        <v>3</v>
      </c>
      <c r="K7" t="str">
        <f t="shared" si="1"/>
        <v>Eilean Siar</v>
      </c>
      <c r="L7" s="1">
        <f t="shared" si="2"/>
        <v>0.7675388871253005</v>
      </c>
      <c r="M7" s="3">
        <f t="shared" si="3"/>
        <v>0.78304798246054463</v>
      </c>
      <c r="Z7" t="s">
        <v>29</v>
      </c>
      <c r="AA7" s="3">
        <f>M57</f>
        <v>0.83488206441009227</v>
      </c>
      <c r="AB7">
        <f t="shared" si="4"/>
        <v>2</v>
      </c>
      <c r="AD7">
        <v>5</v>
      </c>
      <c r="AE7" t="str">
        <f t="shared" si="5"/>
        <v>South East</v>
      </c>
      <c r="AF7" s="1">
        <f t="shared" si="6"/>
        <v>0.41591353930003211</v>
      </c>
      <c r="AG7" s="3">
        <f>'Council Class'!$D$12</f>
        <v>0.72742807527917974</v>
      </c>
    </row>
    <row r="8" spans="1:33" x14ac:dyDescent="0.35">
      <c r="A8" t="s">
        <v>45</v>
      </c>
      <c r="B8" t="s">
        <v>14</v>
      </c>
      <c r="C8" t="s">
        <v>16</v>
      </c>
      <c r="D8">
        <f t="array" ref="D8">INDEX('class summary'!$AD$2:$AH$100,MATCH(1,('Region Tertiary'!$A8='class summary'!$AD$2:$AD$100)*('Region Tertiary'!$C8='class summary'!$AE$2:$AE$100),0),MATCH('Region Tertiary'!D$2,'class summary'!$AD$2:$AH$2,0))</f>
        <v>12511</v>
      </c>
      <c r="E8">
        <f t="array" ref="E8">INDEX('class summary'!$AD$2:$AH$100,MATCH(1,('Region Tertiary'!$A8='class summary'!$AD$2:$AD$100)*('Region Tertiary'!$C8='class summary'!$AE$2:$AE$100),0),MATCH('Region Tertiary'!E$2,'class summary'!$AD$2:$AH$2,0))</f>
        <v>0.76698136341343792</v>
      </c>
      <c r="F8" s="1">
        <f t="array" ref="F8">INDEX('class summary'!$AD$2:$AH$100,MATCH(1,('Region Tertiary'!$A8='class summary'!$AD$2:$AD$100)*('Region Tertiary'!$C8='class summary'!$AE$2:$AE$100),0),MATCH('Region Tertiary'!F$2,'class summary'!$AD$2:$AH$2,0))</f>
        <v>0.76698136341343792</v>
      </c>
      <c r="G8" s="6">
        <f>SUMIF('class summary'!$AD$3:$AD$100,'Region Tertiary'!$A8,'class summary'!$AF$3:$AF$100)</f>
        <v>16312</v>
      </c>
      <c r="H8">
        <f t="shared" si="0"/>
        <v>4</v>
      </c>
      <c r="J8">
        <v>2</v>
      </c>
      <c r="K8" t="str">
        <f t="shared" si="1"/>
        <v>Moray</v>
      </c>
      <c r="L8" s="1">
        <f t="shared" si="2"/>
        <v>0.88616389181159871</v>
      </c>
      <c r="M8" s="3">
        <f t="shared" si="3"/>
        <v>0.78304798246054463</v>
      </c>
    </row>
    <row r="9" spans="1:33" x14ac:dyDescent="0.35">
      <c r="A9" t="s">
        <v>49</v>
      </c>
      <c r="B9" t="s">
        <v>14</v>
      </c>
      <c r="C9" t="s">
        <v>16</v>
      </c>
      <c r="D9">
        <f t="array" ref="D9">INDEX('class summary'!$AD$2:$AH$100,MATCH(1,('Region Tertiary'!$A9='class summary'!$AD$2:$AD$100)*('Region Tertiary'!$C9='class summary'!$AE$2:$AE$100),0),MATCH('Region Tertiary'!D$2,'class summary'!$AD$2:$AH$2,0))</f>
        <v>11088</v>
      </c>
      <c r="E9">
        <f t="array" ref="E9">INDEX('class summary'!$AD$2:$AH$100,MATCH(1,('Region Tertiary'!$A9='class summary'!$AD$2:$AD$100)*('Region Tertiary'!$C9='class summary'!$AE$2:$AE$100),0),MATCH('Region Tertiary'!E$2,'class summary'!$AD$2:$AH$2,0))</f>
        <v>0.66855592402773589</v>
      </c>
      <c r="F9" s="1">
        <f t="array" ref="F9">INDEX('class summary'!$AD$2:$AH$100,MATCH(1,('Region Tertiary'!$A9='class summary'!$AD$2:$AD$100)*('Region Tertiary'!$C9='class summary'!$AE$2:$AE$100),0),MATCH('Region Tertiary'!F$2,'class summary'!$AD$2:$AH$2,0))</f>
        <v>0.66855592402773589</v>
      </c>
      <c r="G9" s="6">
        <f>SUMIF('class summary'!$AD$3:$AD$100,'Region Tertiary'!$A9,'class summary'!$AF$3:$AF$100)</f>
        <v>16585</v>
      </c>
      <c r="H9">
        <f t="shared" si="0"/>
        <v>6</v>
      </c>
      <c r="J9">
        <v>1</v>
      </c>
      <c r="K9" t="str">
        <f t="shared" si="1"/>
        <v>Aberdeen City</v>
      </c>
      <c r="L9" s="1">
        <f t="shared" si="2"/>
        <v>0.90875126603929246</v>
      </c>
      <c r="M9" s="3">
        <f t="shared" si="3"/>
        <v>0.78304798246054463</v>
      </c>
    </row>
    <row r="10" spans="1:33" x14ac:dyDescent="0.35">
      <c r="A10" t="s">
        <v>14</v>
      </c>
      <c r="D10">
        <f>SUM(D3:D9)</f>
        <v>467879</v>
      </c>
      <c r="F10" s="1">
        <f>D10/G10</f>
        <v>0.78304798246054463</v>
      </c>
      <c r="G10" s="6">
        <f>SUM(G3:G9)</f>
        <v>597510</v>
      </c>
      <c r="L10" s="1"/>
    </row>
    <row r="11" spans="1:33" x14ac:dyDescent="0.35">
      <c r="F11" s="1"/>
      <c r="G11" s="6"/>
      <c r="L11" s="1"/>
    </row>
    <row r="12" spans="1:33" x14ac:dyDescent="0.35">
      <c r="F12" s="1"/>
      <c r="G12" s="6"/>
      <c r="L12" s="1"/>
    </row>
    <row r="13" spans="1:33" x14ac:dyDescent="0.35">
      <c r="F13" s="1"/>
      <c r="G13" s="6"/>
      <c r="L13" s="1"/>
    </row>
    <row r="14" spans="1:33" x14ac:dyDescent="0.35">
      <c r="F14" s="1"/>
      <c r="G14" s="6"/>
      <c r="L14" s="1"/>
    </row>
    <row r="16" spans="1:33" ht="43.5" x14ac:dyDescent="0.35">
      <c r="A16" t="s">
        <v>22</v>
      </c>
      <c r="B16" s="8" t="s">
        <v>10</v>
      </c>
      <c r="C16" s="8" t="s">
        <v>6</v>
      </c>
      <c r="D16" s="8" t="s">
        <v>7</v>
      </c>
      <c r="E16" s="8" t="s">
        <v>8</v>
      </c>
      <c r="F16" s="8" t="s">
        <v>9</v>
      </c>
      <c r="G16" s="8" t="s">
        <v>65</v>
      </c>
      <c r="H16" t="s">
        <v>60</v>
      </c>
      <c r="J16" t="s">
        <v>66</v>
      </c>
      <c r="K16" t="s">
        <v>67</v>
      </c>
      <c r="L16" t="s">
        <v>64</v>
      </c>
      <c r="M16" t="s">
        <v>22</v>
      </c>
    </row>
    <row r="17" spans="1:13" x14ac:dyDescent="0.35">
      <c r="A17" t="s">
        <v>21</v>
      </c>
      <c r="B17" t="s">
        <v>22</v>
      </c>
      <c r="C17" t="s">
        <v>16</v>
      </c>
      <c r="D17">
        <f t="array" ref="D17">INDEX('class summary'!$AD$2:$AH$100,MATCH(1,('Region Tertiary'!$A17='class summary'!$AD$2:$AD$100)*('Region Tertiary'!$C17='class summary'!$AE$2:$AE$100),0),MATCH('Region Tertiary'!D$2,'class summary'!$AD$2:$AH$2,0))</f>
        <v>50757</v>
      </c>
      <c r="E17">
        <f t="array" ref="E17">INDEX('class summary'!$AD$2:$AH$100,MATCH(1,('Region Tertiary'!$A17='class summary'!$AD$2:$AD$100)*('Region Tertiary'!$C17='class summary'!$AE$2:$AE$100),0),MATCH('Region Tertiary'!E$2,'class summary'!$AD$2:$AH$2,0))</f>
        <v>0.66633846638572725</v>
      </c>
      <c r="F17" s="1">
        <f t="array" ref="F17">INDEX('class summary'!$AD$2:$AH$100,MATCH(1,('Region Tertiary'!$A17='class summary'!$AD$2:$AD$100)*('Region Tertiary'!$C17='class summary'!$AE$2:$AE$100),0),MATCH('Region Tertiary'!F$2,'class summary'!$AD$2:$AH$2,0))</f>
        <v>0.66633846638572725</v>
      </c>
      <c r="G17" s="6">
        <f>SUMIF('class summary'!$AD$3:$AD$100,'Region Tertiary'!$A17,'class summary'!$AF$3:$AF$100)</f>
        <v>76173</v>
      </c>
      <c r="H17">
        <f>RANK(F17,$F$17:$F$23,0)</f>
        <v>5</v>
      </c>
      <c r="J17">
        <v>7</v>
      </c>
      <c r="K17" t="str">
        <f>INDEX($A$17:$A$23,MATCH($J17,$H$17:$H$23,0))</f>
        <v>Fife</v>
      </c>
      <c r="L17" s="1">
        <f>INDEX($F$17:$F$23,MATCH($J17,$H$17:$H$23,0))</f>
        <v>0.55875239023896062</v>
      </c>
      <c r="M17" s="3">
        <f>$F$24</f>
        <v>0.72108552200323384</v>
      </c>
    </row>
    <row r="18" spans="1:13" x14ac:dyDescent="0.35">
      <c r="A18" t="s">
        <v>27</v>
      </c>
      <c r="B18" t="s">
        <v>22</v>
      </c>
      <c r="C18" t="s">
        <v>16</v>
      </c>
      <c r="D18">
        <f t="array" ref="D18">INDEX('class summary'!$AD$2:$AH$100,MATCH(1,('Region Tertiary'!$A18='class summary'!$AD$2:$AD$100)*('Region Tertiary'!$C18='class summary'!$AE$2:$AE$100),0),MATCH('Region Tertiary'!D$2,'class summary'!$AD$2:$AH$2,0))</f>
        <v>27093</v>
      </c>
      <c r="E18">
        <f t="array" ref="E18">INDEX('class summary'!$AD$2:$AH$100,MATCH(1,('Region Tertiary'!$A18='class summary'!$AD$2:$AD$100)*('Region Tertiary'!$C18='class summary'!$AE$2:$AE$100),0),MATCH('Region Tertiary'!E$2,'class summary'!$AD$2:$AH$2,0))</f>
        <v>0.90391352216995291</v>
      </c>
      <c r="F18" s="1">
        <f t="array" ref="F18">INDEX('class summary'!$AD$2:$AH$100,MATCH(1,('Region Tertiary'!$A18='class summary'!$AD$2:$AD$100)*('Region Tertiary'!$C18='class summary'!$AE$2:$AE$100),0),MATCH('Region Tertiary'!F$2,'class summary'!$AD$2:$AH$2,0))</f>
        <v>0.90391352216995291</v>
      </c>
      <c r="G18" s="6">
        <f>SUMIF('class summary'!$AD$3:$AD$100,'Region Tertiary'!$A18,'class summary'!$AF$3:$AF$100)</f>
        <v>29973</v>
      </c>
      <c r="H18">
        <f t="shared" ref="H18:H23" si="7">RANK(F18,$F$17:$F$23,0)</f>
        <v>3</v>
      </c>
      <c r="J18">
        <v>6</v>
      </c>
      <c r="K18" t="str">
        <f t="shared" ref="K18:K23" si="8">INDEX($A$17:$A$23,MATCH($J18,$H$17:$H$23,0))</f>
        <v>Falkirk</v>
      </c>
      <c r="L18" s="1">
        <f t="shared" ref="L18:L23" si="9">INDEX($F$17:$F$23,MATCH($J18,$H$17:$H$23,0))</f>
        <v>0.61018604857688374</v>
      </c>
      <c r="M18" s="3">
        <f t="shared" ref="M18:M23" si="10">$F$24</f>
        <v>0.72108552200323384</v>
      </c>
    </row>
    <row r="19" spans="1:13" x14ac:dyDescent="0.35">
      <c r="A19" t="s">
        <v>30</v>
      </c>
      <c r="B19" t="s">
        <v>22</v>
      </c>
      <c r="C19" t="s">
        <v>16</v>
      </c>
      <c r="D19">
        <f t="array" ref="D19">INDEX('class summary'!$AD$2:$AH$100,MATCH(1,('Region Tertiary'!$A19='class summary'!$AD$2:$AD$100)*('Region Tertiary'!$C19='class summary'!$AE$2:$AE$100),0),MATCH('Region Tertiary'!D$2,'class summary'!$AD$2:$AH$2,0))</f>
        <v>85822</v>
      </c>
      <c r="E19">
        <f t="array" ref="E19">INDEX('class summary'!$AD$2:$AH$100,MATCH(1,('Region Tertiary'!$A19='class summary'!$AD$2:$AD$100)*('Region Tertiary'!$C19='class summary'!$AE$2:$AE$100),0),MATCH('Region Tertiary'!E$2,'class summary'!$AD$2:$AH$2,0))</f>
        <v>0.91518085650912817</v>
      </c>
      <c r="F19" s="1">
        <f t="array" ref="F19">INDEX('class summary'!$AD$2:$AH$100,MATCH(1,('Region Tertiary'!$A19='class summary'!$AD$2:$AD$100)*('Region Tertiary'!$C19='class summary'!$AE$2:$AE$100),0),MATCH('Region Tertiary'!F$2,'class summary'!$AD$2:$AH$2,0))</f>
        <v>0.91518085650912817</v>
      </c>
      <c r="G19" s="6">
        <f>SUMIF('class summary'!$AD$3:$AD$100,'Region Tertiary'!$A19,'class summary'!$AF$3:$AF$100)</f>
        <v>93776</v>
      </c>
      <c r="H19">
        <f t="shared" si="7"/>
        <v>1</v>
      </c>
      <c r="J19">
        <v>5</v>
      </c>
      <c r="K19" t="str">
        <f t="shared" si="8"/>
        <v>Angus</v>
      </c>
      <c r="L19" s="1">
        <f t="shared" si="9"/>
        <v>0.66633846638572725</v>
      </c>
      <c r="M19" s="3">
        <f t="shared" si="10"/>
        <v>0.72108552200323384</v>
      </c>
    </row>
    <row r="20" spans="1:13" x14ac:dyDescent="0.35">
      <c r="A20" t="s">
        <v>36</v>
      </c>
      <c r="B20" t="s">
        <v>22</v>
      </c>
      <c r="C20" t="s">
        <v>16</v>
      </c>
      <c r="D20">
        <f t="array" ref="D20">INDEX('class summary'!$AD$2:$AH$100,MATCH(1,('Region Tertiary'!$A20='class summary'!$AD$2:$AD$100)*('Region Tertiary'!$C20='class summary'!$AE$2:$AE$100),0),MATCH('Region Tertiary'!D$2,'class summary'!$AD$2:$AH$2,0))</f>
        <v>54968</v>
      </c>
      <c r="E20">
        <f t="array" ref="E20">INDEX('class summary'!$AD$2:$AH$100,MATCH(1,('Region Tertiary'!$A20='class summary'!$AD$2:$AD$100)*('Region Tertiary'!$C20='class summary'!$AE$2:$AE$100),0),MATCH('Region Tertiary'!E$2,'class summary'!$AD$2:$AH$2,0))</f>
        <v>0.61018604857688374</v>
      </c>
      <c r="F20" s="1">
        <f t="array" ref="F20">INDEX('class summary'!$AD$2:$AH$100,MATCH(1,('Region Tertiary'!$A20='class summary'!$AD$2:$AD$100)*('Region Tertiary'!$C20='class summary'!$AE$2:$AE$100),0),MATCH('Region Tertiary'!F$2,'class summary'!$AD$2:$AH$2,0))</f>
        <v>0.61018604857688374</v>
      </c>
      <c r="G20" s="6">
        <f>SUMIF('class summary'!$AD$3:$AD$100,'Region Tertiary'!$A20,'class summary'!$AF$3:$AF$100)</f>
        <v>90084</v>
      </c>
      <c r="H20">
        <f t="shared" si="7"/>
        <v>6</v>
      </c>
      <c r="J20">
        <v>4</v>
      </c>
      <c r="K20" t="str">
        <f t="shared" si="8"/>
        <v>Stirling</v>
      </c>
      <c r="L20" s="1">
        <f t="shared" si="9"/>
        <v>0.89836152687981574</v>
      </c>
      <c r="M20" s="3">
        <f t="shared" si="10"/>
        <v>0.72108552200323384</v>
      </c>
    </row>
    <row r="21" spans="1:13" x14ac:dyDescent="0.35">
      <c r="A21" t="s">
        <v>37</v>
      </c>
      <c r="B21" t="s">
        <v>22</v>
      </c>
      <c r="C21" t="s">
        <v>16</v>
      </c>
      <c r="D21">
        <f t="array" ref="D21">INDEX('class summary'!$AD$2:$AH$100,MATCH(1,('Region Tertiary'!$A21='class summary'!$AD$2:$AD$100)*('Region Tertiary'!$C21='class summary'!$AE$2:$AE$100),0),MATCH('Region Tertiary'!D$2,'class summary'!$AD$2:$AH$2,0))</f>
        <v>132369</v>
      </c>
      <c r="E21">
        <f t="array" ref="E21">INDEX('class summary'!$AD$2:$AH$100,MATCH(1,('Region Tertiary'!$A21='class summary'!$AD$2:$AD$100)*('Region Tertiary'!$C21='class summary'!$AE$2:$AE$100),0),MATCH('Region Tertiary'!E$2,'class summary'!$AD$2:$AH$2,0))</f>
        <v>0.55875239023896062</v>
      </c>
      <c r="F21" s="1">
        <f t="array" ref="F21">INDEX('class summary'!$AD$2:$AH$100,MATCH(1,('Region Tertiary'!$A21='class summary'!$AD$2:$AD$100)*('Region Tertiary'!$C21='class summary'!$AE$2:$AE$100),0),MATCH('Region Tertiary'!F$2,'class summary'!$AD$2:$AH$2,0))</f>
        <v>0.55875239023896062</v>
      </c>
      <c r="G21" s="6">
        <f>SUMIF('class summary'!$AD$3:$AD$100,'Region Tertiary'!$A21,'class summary'!$AF$3:$AF$100)</f>
        <v>236901</v>
      </c>
      <c r="H21">
        <f t="shared" si="7"/>
        <v>7</v>
      </c>
      <c r="J21">
        <v>3</v>
      </c>
      <c r="K21" t="str">
        <f t="shared" si="8"/>
        <v>Clackmannanshire</v>
      </c>
      <c r="L21" s="1">
        <f t="shared" si="9"/>
        <v>0.90391352216995291</v>
      </c>
      <c r="M21" s="3">
        <f t="shared" si="10"/>
        <v>0.72108552200323384</v>
      </c>
    </row>
    <row r="22" spans="1:13" x14ac:dyDescent="0.35">
      <c r="A22" t="s">
        <v>46</v>
      </c>
      <c r="B22" t="s">
        <v>22</v>
      </c>
      <c r="C22" t="s">
        <v>16</v>
      </c>
      <c r="D22">
        <f t="array" ref="D22">INDEX('class summary'!$AD$2:$AH$100,MATCH(1,('Region Tertiary'!$A22='class summary'!$AD$2:$AD$100)*('Region Tertiary'!$C22='class summary'!$AE$2:$AE$100),0),MATCH('Region Tertiary'!D$2,'class summary'!$AD$2:$AH$2,0))</f>
        <v>93292</v>
      </c>
      <c r="E22">
        <f t="array" ref="E22">INDEX('class summary'!$AD$2:$AH$100,MATCH(1,('Region Tertiary'!$A22='class summary'!$AD$2:$AD$100)*('Region Tertiary'!$C22='class summary'!$AE$2:$AE$100),0),MATCH('Region Tertiary'!E$2,'class summary'!$AD$2:$AH$2,0))</f>
        <v>0.90462338065316883</v>
      </c>
      <c r="F22" s="1">
        <f t="array" ref="F22">INDEX('class summary'!$AD$2:$AH$100,MATCH(1,('Region Tertiary'!$A22='class summary'!$AD$2:$AD$100)*('Region Tertiary'!$C22='class summary'!$AE$2:$AE$100),0),MATCH('Region Tertiary'!F$2,'class summary'!$AD$2:$AH$2,0))</f>
        <v>0.90462338065316883</v>
      </c>
      <c r="G22" s="6">
        <f>SUMIF('class summary'!$AD$3:$AD$100,'Region Tertiary'!$A22,'class summary'!$AF$3:$AF$100)</f>
        <v>103128</v>
      </c>
      <c r="H22">
        <f t="shared" si="7"/>
        <v>2</v>
      </c>
      <c r="J22">
        <v>2</v>
      </c>
      <c r="K22" t="str">
        <f t="shared" si="8"/>
        <v>Perth and Kinross</v>
      </c>
      <c r="L22" s="1">
        <f t="shared" si="9"/>
        <v>0.90462338065316883</v>
      </c>
      <c r="M22" s="3">
        <f t="shared" si="10"/>
        <v>0.72108552200323384</v>
      </c>
    </row>
    <row r="23" spans="1:13" x14ac:dyDescent="0.35">
      <c r="A23" t="s">
        <v>52</v>
      </c>
      <c r="B23" t="s">
        <v>22</v>
      </c>
      <c r="C23" t="s">
        <v>16</v>
      </c>
      <c r="D23">
        <f t="array" ref="D23">INDEX('class summary'!$AD$2:$AH$100,MATCH(1,('Region Tertiary'!$A23='class summary'!$AD$2:$AD$100)*('Region Tertiary'!$C23='class summary'!$AE$2:$AE$100),0),MATCH('Region Tertiary'!D$2,'class summary'!$AD$2:$AH$2,0))</f>
        <v>50717</v>
      </c>
      <c r="E23">
        <f t="array" ref="E23">INDEX('class summary'!$AD$2:$AH$100,MATCH(1,('Region Tertiary'!$A23='class summary'!$AD$2:$AD$100)*('Region Tertiary'!$C23='class summary'!$AE$2:$AE$100),0),MATCH('Region Tertiary'!E$2,'class summary'!$AD$2:$AH$2,0))</f>
        <v>0.89836152687981574</v>
      </c>
      <c r="F23" s="1">
        <f t="array" ref="F23">INDEX('class summary'!$AD$2:$AH$100,MATCH(1,('Region Tertiary'!$A23='class summary'!$AD$2:$AD$100)*('Region Tertiary'!$C23='class summary'!$AE$2:$AE$100),0),MATCH('Region Tertiary'!F$2,'class summary'!$AD$2:$AH$2,0))</f>
        <v>0.89836152687981574</v>
      </c>
      <c r="G23" s="6">
        <f>SUMIF('class summary'!$AD$3:$AD$100,'Region Tertiary'!$A23,'class summary'!$AF$3:$AF$100)</f>
        <v>56455</v>
      </c>
      <c r="H23">
        <f t="shared" si="7"/>
        <v>4</v>
      </c>
      <c r="J23">
        <v>1</v>
      </c>
      <c r="K23" t="str">
        <f t="shared" si="8"/>
        <v>Dundee City</v>
      </c>
      <c r="L23" s="1">
        <f t="shared" si="9"/>
        <v>0.91518085650912817</v>
      </c>
      <c r="M23" s="3">
        <f t="shared" si="10"/>
        <v>0.72108552200323384</v>
      </c>
    </row>
    <row r="24" spans="1:13" x14ac:dyDescent="0.35">
      <c r="A24" t="s">
        <v>22</v>
      </c>
      <c r="D24">
        <f>SUM(D17:D23)</f>
        <v>495018</v>
      </c>
      <c r="F24" s="1">
        <f>D24/G24</f>
        <v>0.72108552200323384</v>
      </c>
      <c r="G24" s="6">
        <f>SUM(G17:G23)</f>
        <v>686490</v>
      </c>
    </row>
    <row r="25" spans="1:13" x14ac:dyDescent="0.35">
      <c r="F25" s="1"/>
      <c r="G25" s="6"/>
    </row>
    <row r="26" spans="1:13" x14ac:dyDescent="0.35">
      <c r="F26" s="1"/>
      <c r="G26" s="6"/>
    </row>
    <row r="27" spans="1:13" x14ac:dyDescent="0.35">
      <c r="F27" s="1"/>
      <c r="G27" s="6"/>
    </row>
    <row r="29" spans="1:13" ht="43.5" x14ac:dyDescent="0.35">
      <c r="A29" t="s">
        <v>24</v>
      </c>
      <c r="B29" s="8" t="s">
        <v>10</v>
      </c>
      <c r="C29" s="8" t="s">
        <v>6</v>
      </c>
      <c r="D29" s="8" t="s">
        <v>7</v>
      </c>
      <c r="E29" s="8" t="s">
        <v>8</v>
      </c>
      <c r="F29" s="8" t="s">
        <v>9</v>
      </c>
      <c r="G29" s="8" t="s">
        <v>65</v>
      </c>
      <c r="H29" t="s">
        <v>60</v>
      </c>
      <c r="J29" t="s">
        <v>66</v>
      </c>
      <c r="K29" t="s">
        <v>67</v>
      </c>
      <c r="L29" t="s">
        <v>64</v>
      </c>
      <c r="M29" t="s">
        <v>24</v>
      </c>
    </row>
    <row r="30" spans="1:13" x14ac:dyDescent="0.35">
      <c r="A30" t="s">
        <v>23</v>
      </c>
      <c r="B30" t="s">
        <v>24</v>
      </c>
      <c r="C30" t="s">
        <v>16</v>
      </c>
      <c r="D30">
        <f t="array" ref="D30">INDEX('class summary'!$AD$2:$AH$100,MATCH(1,('Region Tertiary'!$A30='class summary'!$AD$2:$AD$100)*('Region Tertiary'!$C30='class summary'!$AE$2:$AE$100),0),MATCH('Region Tertiary'!D$2,'class summary'!$AD$2:$AH$2,0))</f>
        <v>64518</v>
      </c>
      <c r="E30">
        <f t="array" ref="E30">INDEX('class summary'!$AD$2:$AH$100,MATCH(1,('Region Tertiary'!$A30='class summary'!$AD$2:$AD$100)*('Region Tertiary'!$C30='class summary'!$AE$2:$AE$100),0),MATCH('Region Tertiary'!E$2,'class summary'!$AD$2:$AH$2,0))</f>
        <v>0.91254720583867277</v>
      </c>
      <c r="F30" s="1">
        <f t="array" ref="F30">INDEX('class summary'!$AD$2:$AH$100,MATCH(1,('Region Tertiary'!$A30='class summary'!$AD$2:$AD$100)*('Region Tertiary'!$C30='class summary'!$AE$2:$AE$100),0),MATCH('Region Tertiary'!F$2,'class summary'!$AD$2:$AH$2,0))</f>
        <v>0.91254720583867277</v>
      </c>
      <c r="G30" s="6">
        <f>SUMIF('class summary'!$AD$3:$AD$100,'Region Tertiary'!$A30,'class summary'!$AF$3:$AF$100)</f>
        <v>70701</v>
      </c>
      <c r="H30">
        <f>RANK(F30,$F$30:$F$35,0)</f>
        <v>3</v>
      </c>
      <c r="J30">
        <v>6</v>
      </c>
      <c r="K30" t="str">
        <f>INDEX($A$30:$A$35,MATCH($J30,$H$30:$H$35,0))</f>
        <v>West Dunbartonshire</v>
      </c>
      <c r="L30" s="1">
        <f>INDEX($F$30:$F$35,MATCH($J30,$H$30:$H$35,0))</f>
        <v>0.41622516556291389</v>
      </c>
      <c r="M30" s="3">
        <f>$F$36</f>
        <v>0.84939445825178228</v>
      </c>
    </row>
    <row r="31" spans="1:13" x14ac:dyDescent="0.35">
      <c r="A31" t="s">
        <v>34</v>
      </c>
      <c r="B31" t="s">
        <v>24</v>
      </c>
      <c r="C31" t="s">
        <v>16</v>
      </c>
      <c r="D31">
        <f t="array" ref="D31">INDEX('class summary'!$AD$2:$AH$100,MATCH(1,('Region Tertiary'!$A31='class summary'!$AD$2:$AD$100)*('Region Tertiary'!$C31='class summary'!$AE$2:$AE$100),0),MATCH('Region Tertiary'!D$2,'class summary'!$AD$2:$AH$2,0))</f>
        <v>43363</v>
      </c>
      <c r="E31">
        <f t="array" ref="E31">INDEX('class summary'!$AD$2:$AH$100,MATCH(1,('Region Tertiary'!$A31='class summary'!$AD$2:$AD$100)*('Region Tertiary'!$C31='class summary'!$AE$2:$AE$100),0),MATCH('Region Tertiary'!E$2,'class summary'!$AD$2:$AH$2,0))</f>
        <v>0.93928432179526056</v>
      </c>
      <c r="F31" s="1">
        <f t="array" ref="F31">INDEX('class summary'!$AD$2:$AH$100,MATCH(1,('Region Tertiary'!$A31='class summary'!$AD$2:$AD$100)*('Region Tertiary'!$C31='class summary'!$AE$2:$AE$100),0),MATCH('Region Tertiary'!F$2,'class summary'!$AD$2:$AH$2,0))</f>
        <v>0.93928432179526056</v>
      </c>
      <c r="G31" s="6">
        <f>SUMIF('class summary'!$AD$3:$AD$100,'Region Tertiary'!$A31,'class summary'!$AF$3:$AF$100)</f>
        <v>46166</v>
      </c>
      <c r="H31">
        <f t="shared" ref="H31:H35" si="11">RANK(F31,$F$30:$F$35,0)</f>
        <v>1</v>
      </c>
      <c r="J31">
        <v>5</v>
      </c>
      <c r="K31" t="str">
        <f t="shared" ref="K31:K35" si="12">INDEX($A$30:$A$35,MATCH($J31,$H$30:$H$35,0))</f>
        <v>Inverclyde</v>
      </c>
      <c r="L31" s="1">
        <f t="shared" ref="L31:L35" si="13">INDEX($F$30:$F$35,MATCH($J31,$H$30:$H$35,0))</f>
        <v>0.82275890298812937</v>
      </c>
      <c r="M31" s="3">
        <f t="shared" ref="M31:M35" si="14">$F$36</f>
        <v>0.84939445825178228</v>
      </c>
    </row>
    <row r="32" spans="1:13" x14ac:dyDescent="0.35">
      <c r="A32" t="s">
        <v>38</v>
      </c>
      <c r="B32" t="s">
        <v>24</v>
      </c>
      <c r="C32" t="s">
        <v>16</v>
      </c>
      <c r="D32">
        <f t="array" ref="D32">INDEX('class summary'!$AD$2:$AH$100,MATCH(1,('Region Tertiary'!$A32='class summary'!$AD$2:$AD$100)*('Region Tertiary'!$C32='class summary'!$AE$2:$AE$100),0),MATCH('Region Tertiary'!D$2,'class summary'!$AD$2:$AH$2,0))</f>
        <v>352079</v>
      </c>
      <c r="E32">
        <f t="array" ref="E32">INDEX('class summary'!$AD$2:$AH$100,MATCH(1,('Region Tertiary'!$A32='class summary'!$AD$2:$AD$100)*('Region Tertiary'!$C32='class summary'!$AE$2:$AE$100),0),MATCH('Region Tertiary'!E$2,'class summary'!$AD$2:$AH$2,0))</f>
        <v>0.86882887418133725</v>
      </c>
      <c r="F32" s="1">
        <f t="array" ref="F32">INDEX('class summary'!$AD$2:$AH$100,MATCH(1,('Region Tertiary'!$A32='class summary'!$AD$2:$AD$100)*('Region Tertiary'!$C32='class summary'!$AE$2:$AE$100),0),MATCH('Region Tertiary'!F$2,'class summary'!$AD$2:$AH$2,0))</f>
        <v>0.86882887418133725</v>
      </c>
      <c r="G32" s="6">
        <f>SUMIF('class summary'!$AD$3:$AD$100,'Region Tertiary'!$A32,'class summary'!$AF$3:$AF$100)</f>
        <v>405234</v>
      </c>
      <c r="H32">
        <f t="shared" si="11"/>
        <v>4</v>
      </c>
      <c r="J32">
        <v>4</v>
      </c>
      <c r="K32" t="str">
        <f t="shared" si="12"/>
        <v>Glasgow City</v>
      </c>
      <c r="L32" s="1">
        <f t="shared" si="13"/>
        <v>0.86882887418133725</v>
      </c>
      <c r="M32" s="3">
        <f t="shared" si="14"/>
        <v>0.84939445825178228</v>
      </c>
    </row>
    <row r="33" spans="1:13" x14ac:dyDescent="0.35">
      <c r="A33" t="s">
        <v>40</v>
      </c>
      <c r="B33" t="s">
        <v>24</v>
      </c>
      <c r="C33" t="s">
        <v>16</v>
      </c>
      <c r="D33">
        <f t="array" ref="D33">INDEX('class summary'!$AD$2:$AH$100,MATCH(1,('Region Tertiary'!$A33='class summary'!$AD$2:$AD$100)*('Region Tertiary'!$C33='class summary'!$AE$2:$AE$100),0),MATCH('Region Tertiary'!D$2,'class summary'!$AD$2:$AH$2,0))</f>
        <v>40200</v>
      </c>
      <c r="E33">
        <f t="array" ref="E33">INDEX('class summary'!$AD$2:$AH$100,MATCH(1,('Region Tertiary'!$A33='class summary'!$AD$2:$AD$100)*('Region Tertiary'!$C33='class summary'!$AE$2:$AE$100),0),MATCH('Region Tertiary'!E$2,'class summary'!$AD$2:$AH$2,0))</f>
        <v>0.82275890298812937</v>
      </c>
      <c r="F33" s="1">
        <f t="array" ref="F33">INDEX('class summary'!$AD$2:$AH$100,MATCH(1,('Region Tertiary'!$A33='class summary'!$AD$2:$AD$100)*('Region Tertiary'!$C33='class summary'!$AE$2:$AE$100),0),MATCH('Region Tertiary'!F$2,'class summary'!$AD$2:$AH$2,0))</f>
        <v>0.82275890298812937</v>
      </c>
      <c r="G33" s="6">
        <f>SUMIF('class summary'!$AD$3:$AD$100,'Region Tertiary'!$A33,'class summary'!$AF$3:$AF$100)</f>
        <v>48860</v>
      </c>
      <c r="H33">
        <f t="shared" si="11"/>
        <v>5</v>
      </c>
      <c r="J33">
        <v>3</v>
      </c>
      <c r="K33" t="str">
        <f t="shared" si="12"/>
        <v>Argyll and Bute</v>
      </c>
      <c r="L33" s="1">
        <f t="shared" si="13"/>
        <v>0.91254720583867277</v>
      </c>
      <c r="M33" s="3">
        <f t="shared" si="14"/>
        <v>0.84939445825178228</v>
      </c>
    </row>
    <row r="34" spans="1:13" x14ac:dyDescent="0.35">
      <c r="A34" t="s">
        <v>47</v>
      </c>
      <c r="B34" t="s">
        <v>24</v>
      </c>
      <c r="C34" t="s">
        <v>16</v>
      </c>
      <c r="D34">
        <f t="array" ref="D34">INDEX('class summary'!$AD$2:$AH$100,MATCH(1,('Region Tertiary'!$A34='class summary'!$AD$2:$AD$100)*('Region Tertiary'!$C34='class summary'!$AE$2:$AE$100),0),MATCH('Region Tertiary'!D$2,'class summary'!$AD$2:$AH$2,0))</f>
        <v>101276</v>
      </c>
      <c r="E34">
        <f t="array" ref="E34">INDEX('class summary'!$AD$2:$AH$100,MATCH(1,('Region Tertiary'!$A34='class summary'!$AD$2:$AD$100)*('Region Tertiary'!$C34='class summary'!$AE$2:$AE$100),0),MATCH('Region Tertiary'!E$2,'class summary'!$AD$2:$AH$2,0))</f>
        <v>0.92579963983070213</v>
      </c>
      <c r="F34" s="1">
        <f t="array" ref="F34">INDEX('class summary'!$AD$2:$AH$100,MATCH(1,('Region Tertiary'!$A34='class summary'!$AD$2:$AD$100)*('Region Tertiary'!$C34='class summary'!$AE$2:$AE$100),0),MATCH('Region Tertiary'!F$2,'class summary'!$AD$2:$AH$2,0))</f>
        <v>0.92579963983070213</v>
      </c>
      <c r="G34" s="6">
        <f>SUMIF('class summary'!$AD$3:$AD$100,'Region Tertiary'!$A34,'class summary'!$AF$3:$AF$100)</f>
        <v>109393</v>
      </c>
      <c r="H34">
        <f t="shared" si="11"/>
        <v>2</v>
      </c>
      <c r="J34">
        <v>2</v>
      </c>
      <c r="K34" t="str">
        <f t="shared" si="12"/>
        <v>Renfrewshire</v>
      </c>
      <c r="L34" s="1">
        <f t="shared" si="13"/>
        <v>0.92579963983070213</v>
      </c>
      <c r="M34" s="3">
        <f t="shared" si="14"/>
        <v>0.84939445825178228</v>
      </c>
    </row>
    <row r="35" spans="1:13" x14ac:dyDescent="0.35">
      <c r="A35" t="s">
        <v>53</v>
      </c>
      <c r="B35" t="s">
        <v>24</v>
      </c>
      <c r="C35" t="s">
        <v>16</v>
      </c>
      <c r="D35">
        <f t="array" ref="D35">INDEX('class summary'!$AD$2:$AH$100,MATCH(1,('Region Tertiary'!$A35='class summary'!$AD$2:$AD$100)*('Region Tertiary'!$C35='class summary'!$AE$2:$AE$100),0),MATCH('Region Tertiary'!D$2,'class summary'!$AD$2:$AH$2,0))</f>
        <v>22626</v>
      </c>
      <c r="E35">
        <f t="array" ref="E35">INDEX('class summary'!$AD$2:$AH$100,MATCH(1,('Region Tertiary'!$A35='class summary'!$AD$2:$AD$100)*('Region Tertiary'!$C35='class summary'!$AE$2:$AE$100),0),MATCH('Region Tertiary'!E$2,'class summary'!$AD$2:$AH$2,0))</f>
        <v>0.41622516556291389</v>
      </c>
      <c r="F35" s="1">
        <f t="array" ref="F35">INDEX('class summary'!$AD$2:$AH$100,MATCH(1,('Region Tertiary'!$A35='class summary'!$AD$2:$AD$100)*('Region Tertiary'!$C35='class summary'!$AE$2:$AE$100),0),MATCH('Region Tertiary'!F$2,'class summary'!$AD$2:$AH$2,0))</f>
        <v>0.41622516556291389</v>
      </c>
      <c r="G35" s="6">
        <f>SUMIF('class summary'!$AD$3:$AD$100,'Region Tertiary'!$A35,'class summary'!$AF$3:$AF$100)</f>
        <v>54360</v>
      </c>
      <c r="H35">
        <f t="shared" si="11"/>
        <v>6</v>
      </c>
      <c r="J35">
        <v>1</v>
      </c>
      <c r="K35" t="str">
        <f t="shared" si="12"/>
        <v>East Renfrewshire</v>
      </c>
      <c r="L35" s="1">
        <f t="shared" si="13"/>
        <v>0.93928432179526056</v>
      </c>
      <c r="M35" s="3">
        <f t="shared" si="14"/>
        <v>0.84939445825178228</v>
      </c>
    </row>
    <row r="36" spans="1:13" x14ac:dyDescent="0.35">
      <c r="A36" t="s">
        <v>24</v>
      </c>
      <c r="D36">
        <f>SUM(D30:D35)</f>
        <v>624062</v>
      </c>
      <c r="F36" s="1">
        <f>D36/G36</f>
        <v>0.84939445825178228</v>
      </c>
      <c r="G36" s="6">
        <f>SUM(G30:G35)</f>
        <v>734714</v>
      </c>
    </row>
    <row r="37" spans="1:13" x14ac:dyDescent="0.35">
      <c r="F37" s="1"/>
      <c r="G37" s="6"/>
    </row>
    <row r="38" spans="1:13" x14ac:dyDescent="0.35">
      <c r="F38" s="1"/>
      <c r="G38" s="6"/>
    </row>
    <row r="39" spans="1:13" x14ac:dyDescent="0.35">
      <c r="F39" s="1"/>
      <c r="G39" s="6"/>
    </row>
    <row r="40" spans="1:13" x14ac:dyDescent="0.35">
      <c r="F40" s="1"/>
      <c r="G40" s="6"/>
    </row>
    <row r="41" spans="1:13" x14ac:dyDescent="0.35">
      <c r="F41" s="1"/>
      <c r="G41" s="6"/>
    </row>
    <row r="42" spans="1:13" x14ac:dyDescent="0.35">
      <c r="G42" s="6"/>
    </row>
    <row r="43" spans="1:13" ht="43.5" x14ac:dyDescent="0.35">
      <c r="A43" t="s">
        <v>26</v>
      </c>
      <c r="B43" s="8" t="s">
        <v>10</v>
      </c>
      <c r="C43" s="8" t="s">
        <v>6</v>
      </c>
      <c r="D43" s="8" t="s">
        <v>7</v>
      </c>
      <c r="E43" s="8" t="s">
        <v>8</v>
      </c>
      <c r="F43" s="8" t="s">
        <v>9</v>
      </c>
      <c r="G43" s="8" t="s">
        <v>65</v>
      </c>
      <c r="H43" t="s">
        <v>60</v>
      </c>
      <c r="J43" t="s">
        <v>66</v>
      </c>
      <c r="K43" t="s">
        <v>67</v>
      </c>
      <c r="L43" t="s">
        <v>64</v>
      </c>
      <c r="M43" t="s">
        <v>26</v>
      </c>
    </row>
    <row r="44" spans="1:13" x14ac:dyDescent="0.35">
      <c r="A44" t="s">
        <v>33</v>
      </c>
      <c r="B44" t="s">
        <v>26</v>
      </c>
      <c r="C44" t="s">
        <v>16</v>
      </c>
      <c r="D44">
        <f t="array" ref="D44">INDEX('class summary'!$AD$2:$AH$100,MATCH(1,('Region Tertiary'!$A44='class summary'!$AD$2:$AD$100)*('Region Tertiary'!$C44='class summary'!$AE$2:$AE$100),0),MATCH('Region Tertiary'!D$2,'class summary'!$AD$2:$AH$2,0))</f>
        <v>41788</v>
      </c>
      <c r="E44">
        <f t="array" ref="E44">INDEX('class summary'!$AD$2:$AH$100,MATCH(1,('Region Tertiary'!$A44='class summary'!$AD$2:$AD$100)*('Region Tertiary'!$C44='class summary'!$AE$2:$AE$100),0),MATCH('Region Tertiary'!E$2,'class summary'!$AD$2:$AH$2,0))</f>
        <v>0.65086287458725312</v>
      </c>
      <c r="F44" s="1">
        <f t="array" ref="F44">INDEX('class summary'!$AD$2:$AH$100,MATCH(1,('Region Tertiary'!$A44='class summary'!$AD$2:$AD$100)*('Region Tertiary'!$C44='class summary'!$AE$2:$AE$100),0),MATCH('Region Tertiary'!F$2,'class summary'!$AD$2:$AH$2,0))</f>
        <v>0.65086287458725312</v>
      </c>
      <c r="G44" s="6">
        <f>SUMIF('class summary'!$AD$3:$AD$100,'Region Tertiary'!$A44,'class summary'!$AF$3:$AF$100)</f>
        <v>64204</v>
      </c>
      <c r="H44">
        <f>RANK(F44,$F$44:$F$48,0)</f>
        <v>3</v>
      </c>
      <c r="J44">
        <v>5</v>
      </c>
      <c r="K44" t="str">
        <f>INDEX($A$44:$A$48,MATCH($J44,$H$44:$H$48,0))</f>
        <v>City of Edinburgh</v>
      </c>
      <c r="L44" s="1">
        <f>INDEX($F$44:$F$48,MATCH($J44,$H$44:$H$48,0))</f>
        <v>0.16211669622776062</v>
      </c>
      <c r="M44" s="3">
        <f>$F$49</f>
        <v>0.41591353930003211</v>
      </c>
    </row>
    <row r="45" spans="1:13" x14ac:dyDescent="0.35">
      <c r="A45" t="s">
        <v>25</v>
      </c>
      <c r="B45" t="s">
        <v>26</v>
      </c>
      <c r="C45" t="s">
        <v>16</v>
      </c>
      <c r="D45">
        <f t="array" ref="D45">INDEX('class summary'!$AD$2:$AH$100,MATCH(1,('Region Tertiary'!$A45='class summary'!$AD$2:$AD$100)*('Region Tertiary'!$C45='class summary'!$AE$2:$AE$100),0),MATCH('Region Tertiary'!D$2,'class summary'!$AD$2:$AH$2,0))</f>
        <v>53196</v>
      </c>
      <c r="E45">
        <f t="array" ref="E45">INDEX('class summary'!$AD$2:$AH$100,MATCH(1,('Region Tertiary'!$A45='class summary'!$AD$2:$AD$100)*('Region Tertiary'!$C45='class summary'!$AE$2:$AE$100),0),MATCH('Region Tertiary'!E$2,'class summary'!$AD$2:$AH$2,0))</f>
        <v>0.16211669622776062</v>
      </c>
      <c r="F45" s="1">
        <f t="array" ref="F45">INDEX('class summary'!$AD$2:$AH$100,MATCH(1,('Region Tertiary'!$A45='class summary'!$AD$2:$AD$100)*('Region Tertiary'!$C45='class summary'!$AE$2:$AE$100),0),MATCH('Region Tertiary'!F$2,'class summary'!$AD$2:$AH$2,0))</f>
        <v>0.16211669622776062</v>
      </c>
      <c r="G45" s="6">
        <f>SUMIF('class summary'!$AD$3:$AD$100,'Region Tertiary'!$A45,'class summary'!$AF$3:$AF$100)</f>
        <v>328134</v>
      </c>
      <c r="H45">
        <f t="shared" ref="H45:H48" si="15">RANK(F45,$F$44:$F$48,0)</f>
        <v>5</v>
      </c>
      <c r="J45">
        <v>4</v>
      </c>
      <c r="K45" t="str">
        <f t="shared" ref="K45:K48" si="16">INDEX($A$44:$A$48,MATCH($J45,$H$44:$H$48,0))</f>
        <v>Scottish Borders</v>
      </c>
      <c r="L45" s="1">
        <f t="shared" ref="L45:L48" si="17">INDEX($F$44:$F$48,MATCH($J45,$H$44:$H$48,0))</f>
        <v>0.50150495266239803</v>
      </c>
      <c r="M45" s="3">
        <f t="shared" ref="M45:M48" si="18">$F$49</f>
        <v>0.41591353930003211</v>
      </c>
    </row>
    <row r="46" spans="1:13" x14ac:dyDescent="0.35">
      <c r="A46" t="s">
        <v>41</v>
      </c>
      <c r="B46" t="s">
        <v>26</v>
      </c>
      <c r="C46" t="s">
        <v>16</v>
      </c>
      <c r="D46">
        <f t="array" ref="D46">INDEX('class summary'!$AD$2:$AH$100,MATCH(1,('Region Tertiary'!$A46='class summary'!$AD$2:$AD$100)*('Region Tertiary'!$C46='class summary'!$AE$2:$AE$100),0),MATCH('Region Tertiary'!D$2,'class summary'!$AD$2:$AH$2,0))</f>
        <v>34238</v>
      </c>
      <c r="E46">
        <f t="array" ref="E46">INDEX('class summary'!$AD$2:$AH$100,MATCH(1,('Region Tertiary'!$A46='class summary'!$AD$2:$AD$100)*('Region Tertiary'!$C46='class summary'!$AE$2:$AE$100),0),MATCH('Region Tertiary'!E$2,'class summary'!$AD$2:$AH$2,0))</f>
        <v>0.68682046138415243</v>
      </c>
      <c r="F46" s="1">
        <f t="array" ref="F46">INDEX('class summary'!$AD$2:$AH$100,MATCH(1,('Region Tertiary'!$A46='class summary'!$AD$2:$AD$100)*('Region Tertiary'!$C46='class summary'!$AE$2:$AE$100),0),MATCH('Region Tertiary'!F$2,'class summary'!$AD$2:$AH$2,0))</f>
        <v>0.68682046138415243</v>
      </c>
      <c r="G46" s="6">
        <f>SUMIF('class summary'!$AD$3:$AD$100,'Region Tertiary'!$A46,'class summary'!$AF$3:$AF$100)</f>
        <v>49850</v>
      </c>
      <c r="H46">
        <f t="shared" si="15"/>
        <v>2</v>
      </c>
      <c r="J46">
        <v>3</v>
      </c>
      <c r="K46" t="str">
        <f t="shared" si="16"/>
        <v>East Lothian</v>
      </c>
      <c r="L46" s="1">
        <f t="shared" si="17"/>
        <v>0.65086287458725312</v>
      </c>
      <c r="M46" s="3">
        <f t="shared" si="18"/>
        <v>0.41591353930003211</v>
      </c>
    </row>
    <row r="47" spans="1:13" x14ac:dyDescent="0.35">
      <c r="A47" t="s">
        <v>48</v>
      </c>
      <c r="B47" t="s">
        <v>26</v>
      </c>
      <c r="C47" t="s">
        <v>16</v>
      </c>
      <c r="D47">
        <f t="array" ref="D47">INDEX('class summary'!$AD$2:$AH$100,MATCH(1,('Region Tertiary'!$A47='class summary'!$AD$2:$AD$100)*('Region Tertiary'!$C47='class summary'!$AE$2:$AE$100),0),MATCH('Region Tertiary'!D$2,'class summary'!$AD$2:$AH$2,0))</f>
        <v>45820</v>
      </c>
      <c r="E47">
        <f t="array" ref="E47">INDEX('class summary'!$AD$2:$AH$100,MATCH(1,('Region Tertiary'!$A47='class summary'!$AD$2:$AD$100)*('Region Tertiary'!$C47='class summary'!$AE$2:$AE$100),0),MATCH('Region Tertiary'!E$2,'class summary'!$AD$2:$AH$2,0))</f>
        <v>0.50150495266239803</v>
      </c>
      <c r="F47" s="1">
        <f t="array" ref="F47">INDEX('class summary'!$AD$2:$AH$100,MATCH(1,('Region Tertiary'!$A47='class summary'!$AD$2:$AD$100)*('Region Tertiary'!$C47='class summary'!$AE$2:$AE$100),0),MATCH('Region Tertiary'!F$2,'class summary'!$AD$2:$AH$2,0))</f>
        <v>0.50150495266239803</v>
      </c>
      <c r="G47" s="6">
        <f>SUMIF('class summary'!$AD$3:$AD$100,'Region Tertiary'!$A47,'class summary'!$AF$3:$AF$100)</f>
        <v>91365</v>
      </c>
      <c r="H47">
        <f t="shared" si="15"/>
        <v>4</v>
      </c>
      <c r="J47">
        <v>2</v>
      </c>
      <c r="K47" t="str">
        <f t="shared" si="16"/>
        <v>Midlothian</v>
      </c>
      <c r="L47" s="1">
        <f t="shared" si="17"/>
        <v>0.68682046138415243</v>
      </c>
      <c r="M47" s="3">
        <f t="shared" si="18"/>
        <v>0.41591353930003211</v>
      </c>
    </row>
    <row r="48" spans="1:13" x14ac:dyDescent="0.35">
      <c r="A48" t="s">
        <v>54</v>
      </c>
      <c r="B48" t="s">
        <v>26</v>
      </c>
      <c r="C48" t="s">
        <v>16</v>
      </c>
      <c r="D48">
        <f t="array" ref="D48">INDEX('class summary'!$AD$2:$AH$100,MATCH(1,('Region Tertiary'!$A48='class summary'!$AD$2:$AD$100)*('Region Tertiary'!$C48='class summary'!$AE$2:$AE$100),0),MATCH('Region Tertiary'!D$2,'class summary'!$AD$2:$AH$2,0))</f>
        <v>89301</v>
      </c>
      <c r="E48">
        <f t="array" ref="E48">INDEX('class summary'!$AD$2:$AH$100,MATCH(1,('Region Tertiary'!$A48='class summary'!$AD$2:$AD$100)*('Region Tertiary'!$C48='class summary'!$AE$2:$AE$100),0),MATCH('Region Tertiary'!E$2,'class summary'!$AD$2:$AH$2,0))</f>
        <v>0.875336947039277</v>
      </c>
      <c r="F48" s="1">
        <f t="array" ref="F48">INDEX('class summary'!$AD$2:$AH$100,MATCH(1,('Region Tertiary'!$A48='class summary'!$AD$2:$AD$100)*('Region Tertiary'!$C48='class summary'!$AE$2:$AE$100),0),MATCH('Region Tertiary'!F$2,'class summary'!$AD$2:$AH$2,0))</f>
        <v>0.875336947039277</v>
      </c>
      <c r="G48" s="6">
        <f>SUMIF('class summary'!$AD$3:$AD$100,'Region Tertiary'!$A48,'class summary'!$AF$3:$AF$100)</f>
        <v>102019</v>
      </c>
      <c r="H48">
        <f t="shared" si="15"/>
        <v>1</v>
      </c>
      <c r="J48">
        <v>1</v>
      </c>
      <c r="K48" t="str">
        <f t="shared" si="16"/>
        <v>West Lothian</v>
      </c>
      <c r="L48" s="1">
        <f t="shared" si="17"/>
        <v>0.875336947039277</v>
      </c>
      <c r="M48" s="3">
        <f t="shared" si="18"/>
        <v>0.41591353930003211</v>
      </c>
    </row>
    <row r="49" spans="1:13" x14ac:dyDescent="0.35">
      <c r="A49" t="s">
        <v>26</v>
      </c>
      <c r="D49">
        <f>SUM(D44:D48)</f>
        <v>264343</v>
      </c>
      <c r="F49" s="1">
        <f>D49/G49</f>
        <v>0.41591353930003211</v>
      </c>
      <c r="G49" s="6">
        <f>SUM(G44:G48)</f>
        <v>635572</v>
      </c>
    </row>
    <row r="50" spans="1:13" x14ac:dyDescent="0.35">
      <c r="F50" s="1"/>
      <c r="G50" s="6"/>
    </row>
    <row r="51" spans="1:13" x14ac:dyDescent="0.35">
      <c r="F51" s="1"/>
      <c r="G51" s="6"/>
    </row>
    <row r="52" spans="1:13" x14ac:dyDescent="0.35">
      <c r="F52" s="1"/>
      <c r="G52" s="6"/>
    </row>
    <row r="53" spans="1:13" x14ac:dyDescent="0.35">
      <c r="F53" s="1"/>
      <c r="G53" s="6"/>
    </row>
    <row r="54" spans="1:13" x14ac:dyDescent="0.35">
      <c r="F54" s="1"/>
      <c r="G54" s="6"/>
    </row>
    <row r="55" spans="1:13" x14ac:dyDescent="0.35">
      <c r="G55" s="6"/>
    </row>
    <row r="56" spans="1:13" ht="43.5" x14ac:dyDescent="0.35">
      <c r="A56" t="s">
        <v>29</v>
      </c>
      <c r="B56" s="8" t="s">
        <v>10</v>
      </c>
      <c r="C56" s="8" t="s">
        <v>6</v>
      </c>
      <c r="D56" s="8" t="s">
        <v>7</v>
      </c>
      <c r="E56" s="8" t="s">
        <v>8</v>
      </c>
      <c r="F56" s="8" t="s">
        <v>9</v>
      </c>
      <c r="G56" s="8" t="s">
        <v>65</v>
      </c>
      <c r="H56" t="s">
        <v>60</v>
      </c>
      <c r="J56" t="s">
        <v>66</v>
      </c>
      <c r="K56" t="s">
        <v>67</v>
      </c>
      <c r="L56" t="s">
        <v>64</v>
      </c>
      <c r="M56" t="s">
        <v>29</v>
      </c>
    </row>
    <row r="57" spans="1:13" x14ac:dyDescent="0.35">
      <c r="A57" t="s">
        <v>28</v>
      </c>
      <c r="B57" t="s">
        <v>29</v>
      </c>
      <c r="C57" t="s">
        <v>16</v>
      </c>
      <c r="D57">
        <f t="array" ref="D57">INDEX('class summary'!$AD$2:$AH$100,MATCH(1,('Region Tertiary'!$A57='class summary'!$AD$2:$AD$100)*('Region Tertiary'!$C57='class summary'!$AE$2:$AE$100),0),MATCH('Region Tertiary'!D$2,'class summary'!$AD$2:$AH$2,0))</f>
        <v>80118</v>
      </c>
      <c r="E57">
        <f t="array" ref="E57">INDEX('class summary'!$AD$2:$AH$100,MATCH(1,('Region Tertiary'!$A57='class summary'!$AD$2:$AD$100)*('Region Tertiary'!$C57='class summary'!$AE$2:$AE$100),0),MATCH('Region Tertiary'!E$2,'class summary'!$AD$2:$AH$2,0))</f>
        <v>0.81336419565084972</v>
      </c>
      <c r="F57" s="1">
        <f t="array" ref="F57">INDEX('class summary'!$AD$2:$AH$100,MATCH(1,('Region Tertiary'!$A57='class summary'!$AD$2:$AD$100)*('Region Tertiary'!$C57='class summary'!$AE$2:$AE$100),0),MATCH('Region Tertiary'!F$2,'class summary'!$AD$2:$AH$2,0))</f>
        <v>0.81336419565084972</v>
      </c>
      <c r="G57" s="6">
        <f>SUMIF('class summary'!$AD$3:$AD$100,'Region Tertiary'!$A57,'class summary'!$AF$3:$AF$100)</f>
        <v>98502</v>
      </c>
      <c r="H57">
        <f>RANK(F57,$F$57:$F$63,0)</f>
        <v>4</v>
      </c>
      <c r="J57">
        <v>7</v>
      </c>
      <c r="K57" t="str">
        <f>INDEX($A$57:$A$63,MATCH($J57,$H$57:$H$63,0))</f>
        <v>South Ayrshire</v>
      </c>
      <c r="L57" s="1">
        <f>INDEX($F$57:$F$63,MATCH($J57,$H$57:$H$63,0))</f>
        <v>0.69611228860661933</v>
      </c>
      <c r="M57" s="3">
        <f>$F$64</f>
        <v>0.83488206441009227</v>
      </c>
    </row>
    <row r="58" spans="1:13" x14ac:dyDescent="0.35">
      <c r="A58" t="s">
        <v>31</v>
      </c>
      <c r="B58" t="s">
        <v>29</v>
      </c>
      <c r="C58" t="s">
        <v>16</v>
      </c>
      <c r="D58">
        <f t="array" ref="D58">INDEX('class summary'!$AD$2:$AH$100,MATCH(1,('Region Tertiary'!$A58='class summary'!$AD$2:$AD$100)*('Region Tertiary'!$C58='class summary'!$AE$2:$AE$100),0),MATCH('Region Tertiary'!D$2,'class summary'!$AD$2:$AH$2,0))</f>
        <v>62877</v>
      </c>
      <c r="E58">
        <f t="array" ref="E58">INDEX('class summary'!$AD$2:$AH$100,MATCH(1,('Region Tertiary'!$A58='class summary'!$AD$2:$AD$100)*('Region Tertiary'!$C58='class summary'!$AE$2:$AE$100),0),MATCH('Region Tertiary'!E$2,'class summary'!$AD$2:$AH$2,0))</f>
        <v>0.90804979492808036</v>
      </c>
      <c r="F58" s="1">
        <f t="array" ref="F58">INDEX('class summary'!$AD$2:$AH$100,MATCH(1,('Region Tertiary'!$A58='class summary'!$AD$2:$AD$100)*('Region Tertiary'!$C58='class summary'!$AE$2:$AE$100),0),MATCH('Region Tertiary'!F$2,'class summary'!$AD$2:$AH$2,0))</f>
        <v>0.90804979492808036</v>
      </c>
      <c r="G58" s="6">
        <f>SUMIF('class summary'!$AD$3:$AD$100,'Region Tertiary'!$A58,'class summary'!$AF$3:$AF$100)</f>
        <v>69244</v>
      </c>
      <c r="H58">
        <f t="shared" ref="H58:H63" si="19">RANK(F58,$F$57:$F$63,0)</f>
        <v>3</v>
      </c>
      <c r="J58">
        <v>6</v>
      </c>
      <c r="K58" t="str">
        <f t="shared" ref="K58:K63" si="20">INDEX($A$57:$A$63,MATCH($J58,$H$57:$H$63,0))</f>
        <v>North Lanarkshire</v>
      </c>
      <c r="L58" s="1">
        <f t="shared" ref="L58:L63" si="21">INDEX($F$57:$F$63,MATCH($J58,$H$57:$H$63,0))</f>
        <v>0.75059364838931941</v>
      </c>
      <c r="M58" s="3">
        <f t="shared" ref="M58:M62" si="22">$F$64</f>
        <v>0.83488206441009227</v>
      </c>
    </row>
    <row r="59" spans="1:13" x14ac:dyDescent="0.35">
      <c r="A59" t="s">
        <v>32</v>
      </c>
      <c r="B59" t="s">
        <v>29</v>
      </c>
      <c r="C59" t="s">
        <v>16</v>
      </c>
      <c r="D59">
        <f t="array" ref="D59">INDEX('class summary'!$AD$2:$AH$100,MATCH(1,('Region Tertiary'!$A59='class summary'!$AD$2:$AD$100)*('Region Tertiary'!$C59='class summary'!$AE$2:$AE$100),0),MATCH('Region Tertiary'!D$2,'class summary'!$AD$2:$AH$2,0))</f>
        <v>51353</v>
      </c>
      <c r="E59">
        <f t="array" ref="E59">INDEX('class summary'!$AD$2:$AH$100,MATCH(1,('Region Tertiary'!$A59='class summary'!$AD$2:$AD$100)*('Region Tertiary'!$C59='class summary'!$AE$2:$AE$100),0),MATCH('Region Tertiary'!E$2,'class summary'!$AD$2:$AH$2,0))</f>
        <v>0.92223838514447853</v>
      </c>
      <c r="F59" s="1">
        <f t="array" ref="F59">INDEX('class summary'!$AD$2:$AH$100,MATCH(1,('Region Tertiary'!$A59='class summary'!$AD$2:$AD$100)*('Region Tertiary'!$C59='class summary'!$AE$2:$AE$100),0),MATCH('Region Tertiary'!F$2,'class summary'!$AD$2:$AH$2,0))</f>
        <v>0.92223838514447853</v>
      </c>
      <c r="G59" s="6">
        <f>SUMIF('class summary'!$AD$3:$AD$100,'Region Tertiary'!$A59,'class summary'!$AF$3:$AF$100)</f>
        <v>55683</v>
      </c>
      <c r="H59">
        <f t="shared" si="19"/>
        <v>2</v>
      </c>
      <c r="J59">
        <v>5</v>
      </c>
      <c r="K59" t="str">
        <f t="shared" si="20"/>
        <v>North Ayrshire</v>
      </c>
      <c r="L59" s="1">
        <f t="shared" si="21"/>
        <v>0.79185459137651093</v>
      </c>
      <c r="M59" s="3">
        <f t="shared" si="22"/>
        <v>0.83488206441009227</v>
      </c>
    </row>
    <row r="60" spans="1:13" x14ac:dyDescent="0.35">
      <c r="A60" t="s">
        <v>43</v>
      </c>
      <c r="B60" t="s">
        <v>29</v>
      </c>
      <c r="C60" t="s">
        <v>16</v>
      </c>
      <c r="D60">
        <f t="array" ref="D60">INDEX('class summary'!$AD$2:$AH$100,MATCH(1,('Region Tertiary'!$A60='class summary'!$AD$2:$AD$100)*('Region Tertiary'!$C60='class summary'!$AE$2:$AE$100),0),MATCH('Region Tertiary'!D$2,'class summary'!$AD$2:$AH$2,0))</f>
        <v>70228</v>
      </c>
      <c r="E60">
        <f t="array" ref="E60">INDEX('class summary'!$AD$2:$AH$100,MATCH(1,('Region Tertiary'!$A60='class summary'!$AD$2:$AD$100)*('Region Tertiary'!$C60='class summary'!$AE$2:$AE$100),0),MATCH('Region Tertiary'!E$2,'class summary'!$AD$2:$AH$2,0))</f>
        <v>0.79185459137651093</v>
      </c>
      <c r="F60" s="1">
        <f t="array" ref="F60">INDEX('class summary'!$AD$2:$AH$100,MATCH(1,('Region Tertiary'!$A60='class summary'!$AD$2:$AD$100)*('Region Tertiary'!$C60='class summary'!$AE$2:$AE$100),0),MATCH('Region Tertiary'!F$2,'class summary'!$AD$2:$AH$2,0))</f>
        <v>0.79185459137651093</v>
      </c>
      <c r="G60" s="6">
        <f>SUMIF('class summary'!$AD$3:$AD$100,'Region Tertiary'!$A60,'class summary'!$AF$3:$AF$100)</f>
        <v>88688</v>
      </c>
      <c r="H60">
        <f t="shared" si="19"/>
        <v>5</v>
      </c>
      <c r="J60">
        <v>4</v>
      </c>
      <c r="K60" t="str">
        <f t="shared" si="20"/>
        <v>Dumfries and Galloway</v>
      </c>
      <c r="L60" s="1">
        <f t="shared" si="21"/>
        <v>0.81336419565084972</v>
      </c>
      <c r="M60" s="3">
        <f t="shared" si="22"/>
        <v>0.83488206441009227</v>
      </c>
    </row>
    <row r="61" spans="1:13" x14ac:dyDescent="0.35">
      <c r="A61" t="s">
        <v>44</v>
      </c>
      <c r="B61" t="s">
        <v>29</v>
      </c>
      <c r="C61" t="s">
        <v>16</v>
      </c>
      <c r="D61">
        <f t="array" ref="D61">INDEX('class summary'!$AD$2:$AH$100,MATCH(1,('Region Tertiary'!$A61='class summary'!$AD$2:$AD$100)*('Region Tertiary'!$C61='class summary'!$AE$2:$AE$100),0),MATCH('Region Tertiary'!D$2,'class summary'!$AD$2:$AH$2,0))</f>
        <v>131811</v>
      </c>
      <c r="E61">
        <f t="array" ref="E61">INDEX('class summary'!$AD$2:$AH$100,MATCH(1,('Region Tertiary'!$A61='class summary'!$AD$2:$AD$100)*('Region Tertiary'!$C61='class summary'!$AE$2:$AE$100),0),MATCH('Region Tertiary'!E$2,'class summary'!$AD$2:$AH$2,0))</f>
        <v>0.75059364838931941</v>
      </c>
      <c r="F61" s="1">
        <f t="array" ref="F61">INDEX('class summary'!$AD$2:$AH$100,MATCH(1,('Region Tertiary'!$A61='class summary'!$AD$2:$AD$100)*('Region Tertiary'!$C61='class summary'!$AE$2:$AE$100),0),MATCH('Region Tertiary'!F$2,'class summary'!$AD$2:$AH$2,0))</f>
        <v>0.75059364838931941</v>
      </c>
      <c r="G61" s="6">
        <f>SUMIF('class summary'!$AD$3:$AD$100,'Region Tertiary'!$A61,'class summary'!$AF$3:$AF$100)</f>
        <v>175609</v>
      </c>
      <c r="H61">
        <f t="shared" si="19"/>
        <v>6</v>
      </c>
      <c r="J61">
        <v>3</v>
      </c>
      <c r="K61" t="str">
        <f t="shared" si="20"/>
        <v>East Ayrshire</v>
      </c>
      <c r="L61" s="1">
        <f t="shared" si="21"/>
        <v>0.90804979492808036</v>
      </c>
      <c r="M61" s="3">
        <f t="shared" si="22"/>
        <v>0.83488206441009227</v>
      </c>
    </row>
    <row r="62" spans="1:13" x14ac:dyDescent="0.35">
      <c r="A62" t="s">
        <v>50</v>
      </c>
      <c r="B62" t="s">
        <v>29</v>
      </c>
      <c r="C62" t="s">
        <v>16</v>
      </c>
      <c r="D62">
        <f t="array" ref="D62">INDEX('class summary'!$AD$2:$AH$100,MATCH(1,('Region Tertiary'!$A62='class summary'!$AD$2:$AD$100)*('Region Tertiary'!$C62='class summary'!$AE$2:$AE$100),0),MATCH('Region Tertiary'!D$2,'class summary'!$AD$2:$AH$2,0))</f>
        <v>46966</v>
      </c>
      <c r="E62">
        <f t="array" ref="E62">INDEX('class summary'!$AD$2:$AH$100,MATCH(1,('Region Tertiary'!$A62='class summary'!$AD$2:$AD$100)*('Region Tertiary'!$C62='class summary'!$AE$2:$AE$100),0),MATCH('Region Tertiary'!E$2,'class summary'!$AD$2:$AH$2,0))</f>
        <v>0.69611228860661933</v>
      </c>
      <c r="F62" s="1">
        <f t="array" ref="F62">INDEX('class summary'!$AD$2:$AH$100,MATCH(1,('Region Tertiary'!$A62='class summary'!$AD$2:$AD$100)*('Region Tertiary'!$C62='class summary'!$AE$2:$AE$100),0),MATCH('Region Tertiary'!F$2,'class summary'!$AD$2:$AH$2,0))</f>
        <v>0.69611228860661933</v>
      </c>
      <c r="G62" s="6">
        <f>SUMIF('class summary'!$AD$3:$AD$100,'Region Tertiary'!$A62,'class summary'!$AF$3:$AF$100)</f>
        <v>67469</v>
      </c>
      <c r="H62">
        <f t="shared" si="19"/>
        <v>7</v>
      </c>
      <c r="J62">
        <v>2</v>
      </c>
      <c r="K62" t="str">
        <f t="shared" si="20"/>
        <v>East Dunbartonshire</v>
      </c>
      <c r="L62" s="1">
        <f t="shared" si="21"/>
        <v>0.92223838514447853</v>
      </c>
      <c r="M62" s="3">
        <f t="shared" si="22"/>
        <v>0.83488206441009227</v>
      </c>
    </row>
    <row r="63" spans="1:13" x14ac:dyDescent="0.35">
      <c r="A63" t="s">
        <v>51</v>
      </c>
      <c r="B63" t="s">
        <v>29</v>
      </c>
      <c r="C63" t="s">
        <v>16</v>
      </c>
      <c r="D63">
        <f t="array" ref="D63">INDEX('class summary'!$AD$2:$AH$100,MATCH(1,('Region Tertiary'!$A63='class summary'!$AD$2:$AD$100)*('Region Tertiary'!$C63='class summary'!$AE$2:$AE$100),0),MATCH('Region Tertiary'!D$2,'class summary'!$AD$2:$AH$2,0))</f>
        <v>174337</v>
      </c>
      <c r="E63">
        <f t="array" ref="E63">INDEX('class summary'!$AD$2:$AH$100,MATCH(1,('Region Tertiary'!$A63='class summary'!$AD$2:$AD$100)*('Region Tertiary'!$C63='class summary'!$AE$2:$AE$100),0),MATCH('Region Tertiary'!E$2,'class summary'!$AD$2:$AH$2,0))</f>
        <v>0.94410748518883558</v>
      </c>
      <c r="F63" s="1">
        <f t="array" ref="F63">INDEX('class summary'!$AD$2:$AH$100,MATCH(1,('Region Tertiary'!$A63='class summary'!$AD$2:$AD$100)*('Region Tertiary'!$C63='class summary'!$AE$2:$AE$100),0),MATCH('Region Tertiary'!F$2,'class summary'!$AD$2:$AH$2,0))</f>
        <v>0.94410748518883558</v>
      </c>
      <c r="G63" s="6">
        <f>SUMIF('class summary'!$AD$3:$AD$100,'Region Tertiary'!$A63,'class summary'!$AF$3:$AF$100)</f>
        <v>184658</v>
      </c>
      <c r="H63">
        <f t="shared" si="19"/>
        <v>1</v>
      </c>
      <c r="J63">
        <v>1</v>
      </c>
      <c r="K63" t="str">
        <f t="shared" si="20"/>
        <v>South Lanarkshire</v>
      </c>
      <c r="L63" s="1">
        <f t="shared" si="21"/>
        <v>0.94410748518883558</v>
      </c>
      <c r="M63" s="3">
        <f>$F$64</f>
        <v>0.83488206441009227</v>
      </c>
    </row>
    <row r="64" spans="1:13" x14ac:dyDescent="0.35">
      <c r="A64" t="s">
        <v>29</v>
      </c>
      <c r="D64">
        <f>SUM(D57:D63)</f>
        <v>617690</v>
      </c>
      <c r="F64" s="1">
        <f>D64/G64</f>
        <v>0.83488206441009227</v>
      </c>
      <c r="G64" s="6">
        <f>SUM(G57:G63)</f>
        <v>739853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"/>
  <sheetViews>
    <sheetView workbookViewId="0">
      <selection activeCell="F44" sqref="F44"/>
    </sheetView>
  </sheetViews>
  <sheetFormatPr defaultRowHeight="14.5" x14ac:dyDescent="0.35"/>
  <cols>
    <col min="1" max="1" width="18.54296875" customWidth="1"/>
    <col min="2" max="2" width="40.453125" customWidth="1"/>
    <col min="5" max="5" width="10.54296875" bestFit="1" customWidth="1"/>
  </cols>
  <sheetData>
    <row r="1" spans="1:11" x14ac:dyDescent="0.35">
      <c r="A1" s="19" t="s">
        <v>69</v>
      </c>
      <c r="B1" s="19"/>
      <c r="C1" s="19"/>
      <c r="D1" s="19"/>
      <c r="E1" s="19"/>
      <c r="F1" s="19"/>
      <c r="G1" s="19"/>
    </row>
    <row r="2" spans="1:11" x14ac:dyDescent="0.35">
      <c r="A2" t="s">
        <v>16</v>
      </c>
    </row>
    <row r="3" spans="1:11" x14ac:dyDescent="0.35">
      <c r="A3" s="13" t="s">
        <v>10</v>
      </c>
      <c r="B3" s="15">
        <v>43983</v>
      </c>
      <c r="C3" s="15">
        <v>44105</v>
      </c>
      <c r="D3" s="16">
        <v>44317</v>
      </c>
      <c r="E3" s="16">
        <v>44531</v>
      </c>
      <c r="F3" s="16">
        <v>44562</v>
      </c>
      <c r="G3" s="13" t="s">
        <v>70</v>
      </c>
      <c r="H3" s="13" t="s">
        <v>71</v>
      </c>
      <c r="I3" t="s">
        <v>72</v>
      </c>
      <c r="J3" t="s">
        <v>73</v>
      </c>
      <c r="K3" t="s">
        <v>74</v>
      </c>
    </row>
    <row r="4" spans="1:11" x14ac:dyDescent="0.35">
      <c r="A4" t="str">
        <f>'Region Tertiary'!AE3</f>
        <v>West</v>
      </c>
      <c r="B4" s="1">
        <f>SUMIFS('class summary'!$C$3:$C$101,'class summary'!$B$3:$B$101,$A$2,'class summary'!$N$3:$N$101,$A4)/SUMIF('class summary'!$N$3:$N$101,$A4,'class summary'!$C$3:$C$101)</f>
        <v>0.75546550440949156</v>
      </c>
      <c r="C4" s="1">
        <f>SUMIFS('class summary'!$J$3:$J$101,'class summary'!$I$3:$I$101,$A$2,'class summary'!$N$3:$N$101,$A4)/SUMIF('class summary'!$N$3:$N$101,$A4,'class summary'!$J$3:$J$101)</f>
        <v>0.7714454576156704</v>
      </c>
      <c r="D4" s="1">
        <f>SUMIFS('class summary'!$R$3:$R$101,'class summary'!$Q$3:$Q$101,$A$2,'class summary'!$V$3:$V$101,$A4)/SUMIF('class summary'!$V$3:$V$101,$A4,'class summary'!$R$3:$R$101)</f>
        <v>0.78528172706091559</v>
      </c>
      <c r="E4" s="1">
        <f>SUMIFS('class summary'!$Z$3:$Z$100,'class summary'!$Y$3:$Y$100,'Comparison Over Time'!$A$2,'class summary'!$AJ$3:$AJ$100,'Comparison Over Time'!$A4)/SUMIF('class summary'!$AJ$3:$AJ$100,'Comparison Over Time'!$A4,'class summary'!$Z$3:$Z$100)</f>
        <v>0.84933953036605148</v>
      </c>
      <c r="F4" s="1">
        <f>SUMIFS('class summary'!$AF$3:$AF$100,'class summary'!$AE$3:$AE$100,'Comparison Over Time'!$A$2,'class summary'!$AJ$3:$AJ$100,'Comparison Over Time'!$A4)/SUMIF('class summary'!$AJ$3:$AJ$100,'Comparison Over Time'!$A4,'class summary'!$AF$3:$AF$100)</f>
        <v>0.84939445825178228</v>
      </c>
      <c r="G4" s="1">
        <f>'class summary'!$C$100/SUM('class summary'!$C$98:$C$100)</f>
        <v>0.45955714488961258</v>
      </c>
      <c r="H4" s="1">
        <f>'class summary'!$J$100/SUM('class summary'!$J$98:$J$100)</f>
        <v>0.5545129041325676</v>
      </c>
      <c r="I4" s="1">
        <f>'class summary'!$R$100/SUM('class summary'!$R$98:$R$100)</f>
        <v>0.61985501524800168</v>
      </c>
      <c r="J4" s="1">
        <f>'class summary'!$Z$98/SUM('class summary'!$Z$98:$Z$100)</f>
        <v>5.4450435518608419E-2</v>
      </c>
      <c r="K4" s="1">
        <f>'class summary'!$AF$100/SUM('class summary'!$AF$98:$AF$100)</f>
        <v>0.72742807527917974</v>
      </c>
    </row>
    <row r="5" spans="1:11" x14ac:dyDescent="0.35">
      <c r="A5" t="str">
        <f>'Region Tertiary'!AE4</f>
        <v>South West</v>
      </c>
      <c r="B5" s="1">
        <f>SUMIFS('class summary'!$C$3:$C$101,'class summary'!$B$3:$B$101,$A$2,'class summary'!$N$3:$N$101,$A5)/SUMIF('class summary'!$N$3:$N$101,$A5,'class summary'!$C$3:$C$101)</f>
        <v>0.44653381715961538</v>
      </c>
      <c r="C5" s="1">
        <f>SUMIFS('class summary'!$J$3:$J$101,'class summary'!$I$3:$I$101,$A$2,'class summary'!$N$3:$N$101,$A5)/SUMIF('class summary'!$N$3:$N$101,$A5,'class summary'!$J$3:$J$101)</f>
        <v>0.63782803283394229</v>
      </c>
      <c r="D5" s="1">
        <f>SUMIFS('class summary'!$R$3:$R$101,'class summary'!$Q$3:$Q$101,$A$2,'class summary'!$V$3:$V$101,$A5)/SUMIF('class summary'!$V$3:$V$101,$A5,'class summary'!$R$3:$R$101)</f>
        <v>0.77621840139049392</v>
      </c>
      <c r="E5" s="1">
        <f>SUMIFS('class summary'!$Z$3:$Z$100,'class summary'!$Y$3:$Y$100,'Comparison Over Time'!$A$2,'class summary'!$AJ$3:$AJ$100,'Comparison Over Time'!$A5)/SUMIF('class summary'!$AJ$3:$AJ$100,'Comparison Over Time'!$A5,'class summary'!$Z$3:$Z$100)</f>
        <v>0.82160181865637427</v>
      </c>
      <c r="F5" s="1">
        <f>SUMIFS('class summary'!$AF$3:$AF$100,'class summary'!$AE$3:$AE$100,'Comparison Over Time'!$A$2,'class summary'!$AJ$3:$AJ$100,'Comparison Over Time'!$A5)/SUMIF('class summary'!$AJ$3:$AJ$100,'Comparison Over Time'!$A5,'class summary'!$AF$3:$AF$100)</f>
        <v>0.83488206441009227</v>
      </c>
      <c r="G5" s="1">
        <f>'class summary'!$C$100/SUM('class summary'!$C$98:$C$100)</f>
        <v>0.45955714488961258</v>
      </c>
      <c r="H5" s="1">
        <f>'class summary'!$J$100/SUM('class summary'!$J$98:$J$100)</f>
        <v>0.5545129041325676</v>
      </c>
      <c r="I5" s="1">
        <f>'class summary'!$R$100/SUM('class summary'!$R$98:$R$100)</f>
        <v>0.61985501524800168</v>
      </c>
      <c r="J5" s="1">
        <f>'class summary'!$Z$98/SUM('class summary'!$Z$98:$Z$100)</f>
        <v>5.4450435518608419E-2</v>
      </c>
      <c r="K5" s="1">
        <f>'class summary'!$AF$100/SUM('class summary'!$AF$98:$AF$100)</f>
        <v>0.72742807527917974</v>
      </c>
    </row>
    <row r="6" spans="1:11" x14ac:dyDescent="0.35">
      <c r="A6" t="str">
        <f>'Region Tertiary'!AE5</f>
        <v>North</v>
      </c>
      <c r="B6" s="1">
        <f>SUMIFS('class summary'!$C$3:$C$101,'class summary'!$B$3:$B$101,$A$2,'class summary'!$N$3:$N$101,$A6)/SUMIF('class summary'!$N$3:$N$101,$A6,'class summary'!$C$3:$C$101)</f>
        <v>0.46314572581024033</v>
      </c>
      <c r="C6" s="1">
        <f>SUMIFS('class summary'!$J$3:$J$101,'class summary'!$I$3:$I$101,$A$2,'class summary'!$N$3:$N$101,$A6)/SUMIF('class summary'!$N$3:$N$101,$A6,'class summary'!$J$3:$J$101)</f>
        <v>0.60933331766420273</v>
      </c>
      <c r="D6" s="1">
        <f>SUMIFS('class summary'!$R$3:$R$101,'class summary'!$Q$3:$Q$101,$A$2,'class summary'!$V$3:$V$101,$A6)/SUMIF('class summary'!$V$3:$V$101,$A6,'class summary'!$R$3:$R$101)</f>
        <v>0.61671609770532376</v>
      </c>
      <c r="E6" s="1">
        <f>SUMIFS('class summary'!$Z$3:$Z$100,'class summary'!$Y$3:$Y$100,'Comparison Over Time'!$A$2,'class summary'!$AJ$3:$AJ$100,'Comparison Over Time'!$A6)/SUMIF('class summary'!$AJ$3:$AJ$100,'Comparison Over Time'!$A6,'class summary'!$Z$3:$Z$100)</f>
        <v>0.78175163669955683</v>
      </c>
      <c r="F6" s="1">
        <f>SUMIFS('class summary'!$AF$3:$AF$100,'class summary'!$AE$3:$AE$100,'Comparison Over Time'!$A$2,'class summary'!$AJ$3:$AJ$100,'Comparison Over Time'!$A6)/SUMIF('class summary'!$AJ$3:$AJ$100,'Comparison Over Time'!$A6,'class summary'!$AF$3:$AF$100)</f>
        <v>0.78304798246054463</v>
      </c>
      <c r="G6" s="1">
        <f>'class summary'!$C$100/SUM('class summary'!$C$98:$C$100)</f>
        <v>0.45955714488961258</v>
      </c>
      <c r="H6" s="1">
        <f>'class summary'!$J$100/SUM('class summary'!$J$98:$J$100)</f>
        <v>0.5545129041325676</v>
      </c>
      <c r="I6" s="1">
        <f>'class summary'!$R$100/SUM('class summary'!$R$98:$R$100)</f>
        <v>0.61985501524800168</v>
      </c>
      <c r="J6" s="1">
        <f>'class summary'!$Z$98/SUM('class summary'!$Z$98:$Z$100)</f>
        <v>5.4450435518608419E-2</v>
      </c>
      <c r="K6" s="1">
        <f>'class summary'!$AF$100/SUM('class summary'!$AF$98:$AF$100)</f>
        <v>0.72742807527917974</v>
      </c>
    </row>
    <row r="7" spans="1:11" x14ac:dyDescent="0.35">
      <c r="A7" t="str">
        <f>'Region Tertiary'!AE6</f>
        <v>Tayforth</v>
      </c>
      <c r="B7" s="1">
        <f>SUMIFS('class summary'!$C$3:$C$101,'class summary'!$B$3:$B$101,$A$2,'class summary'!$N$3:$N$101,$A7)/SUMIF('class summary'!$N$3:$N$101,$A7,'class summary'!$C$3:$C$101)</f>
        <v>0.36464380403209201</v>
      </c>
      <c r="C7" s="1">
        <f>SUMIFS('class summary'!$J$3:$J$101,'class summary'!$I$3:$I$101,$A$2,'class summary'!$N$3:$N$101,$A7)/SUMIF('class summary'!$N$3:$N$101,$A7,'class summary'!$J$3:$J$101)</f>
        <v>0.43937780192518044</v>
      </c>
      <c r="D7" s="1">
        <f>SUMIFS('class summary'!$R$3:$R$101,'class summary'!$Q$3:$Q$101,$A$2,'class summary'!$V$3:$V$101,$A7)/SUMIF('class summary'!$V$3:$V$101,$A7,'class summary'!$R$3:$R$101)</f>
        <v>0.49634490922759206</v>
      </c>
      <c r="E7" s="1">
        <f>SUMIFS('class summary'!$Z$3:$Z$100,'class summary'!$Y$3:$Y$100,'Comparison Over Time'!$A$2,'class summary'!$AJ$3:$AJ$100,'Comparison Over Time'!$A7)/SUMIF('class summary'!$AJ$3:$AJ$100,'Comparison Over Time'!$A7,'class summary'!$Z$3:$Z$100)</f>
        <v>0.71866670943585498</v>
      </c>
      <c r="F7" s="1">
        <f>SUMIFS('class summary'!$AF$3:$AF$100,'class summary'!$AE$3:$AE$100,'Comparison Over Time'!$A$2,'class summary'!$AJ$3:$AJ$100,'Comparison Over Time'!$A7)/SUMIF('class summary'!$AJ$3:$AJ$100,'Comparison Over Time'!$A7,'class summary'!$AF$3:$AF$100)</f>
        <v>0.72108552200323384</v>
      </c>
      <c r="G7" s="1">
        <f>'class summary'!$C$100/SUM('class summary'!$C$98:$C$100)</f>
        <v>0.45955714488961258</v>
      </c>
      <c r="H7" s="1">
        <f>'class summary'!$J$100/SUM('class summary'!$J$98:$J$100)</f>
        <v>0.5545129041325676</v>
      </c>
      <c r="I7" s="1">
        <f>'class summary'!$R$100/SUM('class summary'!$R$98:$R$100)</f>
        <v>0.61985501524800168</v>
      </c>
      <c r="J7" s="1">
        <f>'class summary'!$Z$98/SUM('class summary'!$Z$98:$Z$100)</f>
        <v>5.4450435518608419E-2</v>
      </c>
      <c r="K7" s="1">
        <f>'class summary'!$AF$100/SUM('class summary'!$AF$98:$AF$100)</f>
        <v>0.72742807527917974</v>
      </c>
    </row>
    <row r="8" spans="1:11" x14ac:dyDescent="0.35">
      <c r="A8" t="str">
        <f>'Region Tertiary'!AE7</f>
        <v>South East</v>
      </c>
      <c r="B8" s="1">
        <f>SUMIFS('class summary'!$C$3:$C$101,'class summary'!$B$3:$B$101,$A$2,'class summary'!$N$3:$N$101,$A8)/SUMIF('class summary'!$N$3:$N$101,$A8,'class summary'!$C$3:$C$101)</f>
        <v>0.21033597530186524</v>
      </c>
      <c r="C8" s="1">
        <f>SUMIFS('class summary'!$J$3:$J$101,'class summary'!$I$3:$I$101,$A$2,'class summary'!$N$3:$N$101,$A8)/SUMIF('class summary'!$N$3:$N$101,$A8,'class summary'!$J$3:$J$101)</f>
        <v>0.26878238439836982</v>
      </c>
      <c r="D8" s="1">
        <f>SUMIFS('class summary'!$R$3:$R$101,'class summary'!$Q$3:$Q$101,$A$2,'class summary'!$V$3:$V$101,$A8)/SUMIF('class summary'!$V$3:$V$101,$A8,'class summary'!$R$3:$R$101)</f>
        <v>0.37630296088321785</v>
      </c>
      <c r="E8" s="1">
        <f>SUMIFS('class summary'!$Z$3:$Z$100,'class summary'!$Y$3:$Y$100,'Comparison Over Time'!$A$2,'class summary'!$AJ$3:$AJ$100,'Comparison Over Time'!$A8)/SUMIF('class summary'!$AJ$3:$AJ$100,'Comparison Over Time'!$A8,'class summary'!$Z$3:$Z$100)</f>
        <v>0.40057020558155004</v>
      </c>
      <c r="F8" s="1">
        <f>SUMIFS('class summary'!$AF$3:$AF$100,'class summary'!$AE$3:$AE$100,'Comparison Over Time'!$A$2,'class summary'!$AJ$3:$AJ$100,'Comparison Over Time'!$A8)/SUMIF('class summary'!$AJ$3:$AJ$100,'Comparison Over Time'!$A8,'class summary'!$AF$3:$AF$100)</f>
        <v>0.41591353930003211</v>
      </c>
      <c r="G8" s="1">
        <f>'class summary'!$C$100/SUM('class summary'!$C$98:$C$100)</f>
        <v>0.45955714488961258</v>
      </c>
      <c r="H8" s="1">
        <f>'class summary'!$J$100/SUM('class summary'!$J$98:$J$100)</f>
        <v>0.5545129041325676</v>
      </c>
      <c r="I8" s="1">
        <f>'class summary'!$R$100/SUM('class summary'!$R$98:$R$100)</f>
        <v>0.61985501524800168</v>
      </c>
      <c r="J8" s="1">
        <f>'class summary'!$Z$98/SUM('class summary'!$Z$98:$Z$100)</f>
        <v>5.4450435518608419E-2</v>
      </c>
      <c r="K8" s="1">
        <f>'class summary'!$AF$100/SUM('class summary'!$AF$98:$AF$100)</f>
        <v>0.72742807527917974</v>
      </c>
    </row>
    <row r="14" spans="1:11" x14ac:dyDescent="0.35">
      <c r="A14" s="21" t="s">
        <v>75</v>
      </c>
      <c r="B14" s="21"/>
      <c r="C14" s="21"/>
      <c r="D14" s="21"/>
      <c r="E14" s="21"/>
      <c r="F14" s="21"/>
      <c r="G14" s="21"/>
    </row>
    <row r="16" spans="1:11" x14ac:dyDescent="0.35">
      <c r="A16" s="9" t="s">
        <v>76</v>
      </c>
      <c r="B16" s="10" t="s">
        <v>17</v>
      </c>
      <c r="C16" t="s">
        <v>77</v>
      </c>
      <c r="D16" t="str">
        <f t="array" ref="D16">INDEX('Region Tertiary'!$B$3:$B$63,MATCH('Comparison Over Time'!B16,'Region Tertiary'!$A$3:$A$63,0))</f>
        <v>North</v>
      </c>
      <c r="E16" t="str">
        <f>CONCATENATE("% of properties uploaded as tertiary in ", D16," Region")</f>
        <v>% of properties uploaded as tertiary in North Region</v>
      </c>
    </row>
    <row r="17" spans="1:11" x14ac:dyDescent="0.35">
      <c r="A17" t="s">
        <v>16</v>
      </c>
    </row>
    <row r="18" spans="1:11" x14ac:dyDescent="0.35">
      <c r="B18" s="17">
        <v>43983</v>
      </c>
      <c r="C18" s="17">
        <v>44105</v>
      </c>
      <c r="D18" s="16">
        <v>44317</v>
      </c>
      <c r="E18" s="16">
        <v>44531</v>
      </c>
      <c r="F18" s="16">
        <v>44562</v>
      </c>
      <c r="G18" s="11" t="str">
        <f>CONCATENATE($D$16," Region Jun-20")</f>
        <v>North Region Jun-20</v>
      </c>
      <c r="H18" s="11" t="str">
        <f>CONCATENATE($D$16," Region Oct-20")</f>
        <v>North Region Oct-20</v>
      </c>
      <c r="I18" s="11" t="str">
        <f>CONCATENATE($D$16," Region May-21")</f>
        <v>North Region May-21</v>
      </c>
      <c r="J18" s="11" t="str">
        <f>CONCATENATE($D$16," Region Sep-21")</f>
        <v>North Region Sep-21</v>
      </c>
      <c r="K18" s="11" t="str">
        <f>CONCATENATE($D$16," Region Jan-22")</f>
        <v>North Region Jan-22</v>
      </c>
    </row>
    <row r="19" spans="1:11" x14ac:dyDescent="0.35">
      <c r="A19" t="str">
        <f t="array" ref="A19">IFERROR(INDEX('Tertiary Rank'!$J$4:$J$36,SMALL(IF('Comparison Over Time'!$D$16='Tertiary Rank'!$O$4:$O$36,ROW('Tertiary Rank'!$O$4:$O$36)-ROW('Tertiary Rank'!$O$4)+1),1)),"")</f>
        <v>Aberdeen City</v>
      </c>
      <c r="B19" s="1">
        <f t="array" ref="B19">INDEX('class summary'!$E$3:$E$100,MATCH(1,('Comparison Over Time'!$A19='class summary'!$A$3:$A$100)*('Comparison Over Time'!$A$17='class summary'!$B$3:$B$100),0))</f>
        <v>0.88225169318833796</v>
      </c>
      <c r="C19" s="1">
        <f t="array" ref="C19">INDEX('class summary'!$L$3:$L$100,MATCH(1,('Comparison Over Time'!$A19='class summary'!$H$3:$H$100)*('Comparison Over Time'!$A$17='class summary'!$I$3:$I$100),0))</f>
        <v>0.88315128093904804</v>
      </c>
      <c r="D19" s="1">
        <f t="array" ref="D19">INDEX('class summary'!$T$3:$T$100,MATCH(1,('Comparison Over Time'!$A19='class summary'!$P$3:$P$100)*('Comparison Over Time'!$A$17='class summary'!$Q$3:$Q$100),0))</f>
        <v>0.90382512923645897</v>
      </c>
      <c r="E19" s="1">
        <f t="array" ref="E19">INDEX('class summary'!$AB$3:$AB$100,MATCH(1,('Comparison Over Time'!$A19='class summary'!$X$3:$X$100)*('Comparison Over Time'!$A$17='class summary'!$Y$3:$Y$100),0))</f>
        <v>0.90863298722581165</v>
      </c>
      <c r="F19" s="1">
        <f t="array" ref="F19">INDEX('class summary'!$AH$3:$AH$100,MATCH(1,('Comparison Over Time'!$A19='class summary'!$AD$3:$AD$100)*('Comparison Over Time'!$A$17='class summary'!$AE$3:$AE$100),0))</f>
        <v>0.90875126603929246</v>
      </c>
      <c r="G19" s="1">
        <f>SUMIFS('class summary'!$C$3:$C$101,'class summary'!$B$3:$B$101,'Comparison Over Time'!$A$17,'class summary'!$N$3:$N$101,'Comparison Over Time'!$D$16)/SUMIF('class summary'!$N$3:$N$101,'Comparison Over Time'!$D$16,'class summary'!$C$3:$C$101)</f>
        <v>0.46314572581024033</v>
      </c>
      <c r="H19" s="1">
        <f>SUMIFS('class summary'!$J$3:$J$101,'class summary'!$I$3:$I$101,'Comparison Over Time'!$A$17,'class summary'!$N$3:$N$101,'Comparison Over Time'!$D$16)/SUMIF('class summary'!$N$3:$N$101,'Comparison Over Time'!$D$16,'class summary'!$J$3:$J$101)</f>
        <v>0.60933331766420273</v>
      </c>
      <c r="I19" s="1">
        <f>SUMIFS('class summary'!$R$3:$R$101,'class summary'!$Q$3:$Q$101,'Comparison Over Time'!$A$17,'class summary'!$V$3:$V$101,'Comparison Over Time'!$D$16)/SUMIF('class summary'!$V$3:$V$101,'Comparison Over Time'!$D$16,'class summary'!$R$3:$R$101)</f>
        <v>0.61671609770532376</v>
      </c>
      <c r="J19" s="1">
        <f>SUMIFS('class summary'!$Z$3:$Z$97,'class summary'!$Y$3:$Y$97,'Comparison Over Time'!$A$17,'class summary'!$V$3:$V$97,'Comparison Over Time'!$D$16)/SUMIF('class summary'!$V$3:$V$97,'Comparison Over Time'!$D$16,'class summary'!$Z$3:$Z$97)</f>
        <v>0.78175163669955683</v>
      </c>
      <c r="K19" s="1">
        <f>SUMIFS('class summary'!$AF$3:$AF$100,'class summary'!$AE$3:$AE$100,'Comparison Over Time'!$A$17,'class summary'!$AJ$3:$AJ$100,'Comparison Over Time'!$D$16)/SUMIF('class summary'!$AJ$3:$AJ$100,'Comparison Over Time'!$D$16,'class summary'!$AF$3:$AF$100)</f>
        <v>0.78304798246054463</v>
      </c>
    </row>
    <row r="20" spans="1:11" x14ac:dyDescent="0.35">
      <c r="A20" t="str">
        <f t="array" ref="A20">IFERROR(INDEX('Tertiary Rank'!$J$4:$J$36,SMALL(IF('Comparison Over Time'!$D$16='Tertiary Rank'!$O$4:$O$36,ROW('Tertiary Rank'!$O$4:$O$36)-ROW('Tertiary Rank'!$O$4)+1),2)),"")</f>
        <v>Moray</v>
      </c>
      <c r="B20" s="1">
        <f t="array" ref="B20">INDEX('class summary'!$E$3:$E$100,MATCH(1,('Comparison Over Time'!$A20='class summary'!$A$3:$A$100)*('Comparison Over Time'!$A$17='class summary'!$B$3:$B$100),0))</f>
        <v>0.83688806401557703</v>
      </c>
      <c r="C20" s="1">
        <f t="array" ref="C20">INDEX('class summary'!$L$3:$L$100,MATCH(1,('Comparison Over Time'!$A20='class summary'!$H$3:$H$100)*('Comparison Over Time'!$A$17='class summary'!$I$3:$I$100),0))</f>
        <v>0.88100816024905204</v>
      </c>
      <c r="D20" s="1">
        <f t="array" ref="D20">INDEX('class summary'!$T$3:$T$100,MATCH(1,('Comparison Over Time'!$A20='class summary'!$P$3:$P$100)*('Comparison Over Time'!$A$17='class summary'!$Q$3:$Q$100),0))</f>
        <v>0.88434272443928397</v>
      </c>
      <c r="E20" s="1">
        <f t="array" ref="E20">INDEX('class summary'!$AB$3:$AB$100,MATCH(1,('Comparison Over Time'!$A20='class summary'!$X$3:$X$100)*('Comparison Over Time'!$A$17='class summary'!$Y$3:$Y$100),0))</f>
        <v>0.88696406028989039</v>
      </c>
      <c r="F20" s="1">
        <f t="array" ref="F20">INDEX('class summary'!$AH$3:$AH$100,MATCH(1,('Comparison Over Time'!$A20='class summary'!$AD$3:$AD$100)*('Comparison Over Time'!$A$17='class summary'!$AE$3:$AE$100),0))</f>
        <v>0.88616389181159871</v>
      </c>
      <c r="G20" s="1">
        <f>SUMIFS('class summary'!$C$3:$C$101,'class summary'!$B$3:$B$101,'Comparison Over Time'!$A$17,'class summary'!$N$3:$N$101,'Comparison Over Time'!$D$16)/SUMIF('class summary'!$N$3:$N$101,'Comparison Over Time'!$D$16,'class summary'!$C$3:$C$101)</f>
        <v>0.46314572581024033</v>
      </c>
      <c r="H20" s="1">
        <f>SUMIFS('class summary'!$J$3:$J$101,'class summary'!$I$3:$I$101,'Comparison Over Time'!$A$17,'class summary'!$N$3:$N$101,'Comparison Over Time'!$D$16)/SUMIF('class summary'!$N$3:$N$101,'Comparison Over Time'!$D$16,'class summary'!$J$3:$J$101)</f>
        <v>0.60933331766420273</v>
      </c>
      <c r="I20" s="1">
        <f>SUMIFS('class summary'!$R$3:$R$101,'class summary'!$Q$3:$Q$101,'Comparison Over Time'!$A$17,'class summary'!$V$3:$V$101,'Comparison Over Time'!$D$16)/SUMIF('class summary'!$V$3:$V$101,'Comparison Over Time'!$D$16,'class summary'!$R$3:$R$101)</f>
        <v>0.61671609770532376</v>
      </c>
      <c r="J20" s="1">
        <f>SUMIFS('class summary'!$Z$3:$Z$97,'class summary'!$Y$3:$Y$97,'Comparison Over Time'!$A$17,'class summary'!$V$3:$V$97,'Comparison Over Time'!$D$16)/SUMIF('class summary'!$V$3:$V$97,'Comparison Over Time'!$D$16,'class summary'!$Z$3:$Z$97)</f>
        <v>0.78175163669955683</v>
      </c>
      <c r="K20" s="1">
        <f>SUMIFS('class summary'!$AF$3:$AF$100,'class summary'!$AE$3:$AE$100,'Comparison Over Time'!$A$17,'class summary'!$AJ$3:$AJ$100,'Comparison Over Time'!$D$16)/SUMIF('class summary'!$AJ$3:$AJ$100,'Comparison Over Time'!$D$16,'class summary'!$AF$3:$AF$100)</f>
        <v>0.78304798246054463</v>
      </c>
    </row>
    <row r="21" spans="1:11" x14ac:dyDescent="0.35">
      <c r="A21" t="str">
        <f t="array" ref="A21">IFERROR(INDEX('Tertiary Rank'!$J$4:$J$36,SMALL(IF('Comparison Over Time'!$D$16='Tertiary Rank'!$O$4:$O$36,ROW('Tertiary Rank'!$O$4:$O$36)-ROW('Tertiary Rank'!$O$4)+1),3)),"")</f>
        <v>Eilean Siar</v>
      </c>
      <c r="B21" s="1">
        <f t="array" ref="B21">INDEX('class summary'!$E$3:$E$100,MATCH(1,('Comparison Over Time'!$A21='class summary'!$A$3:$A$100)*('Comparison Over Time'!$A$17='class summary'!$B$3:$B$100),0))</f>
        <v>0.13372923736381401</v>
      </c>
      <c r="C21" s="1">
        <f t="array" ref="C21">INDEX('class summary'!$L$3:$L$100,MATCH(1,('Comparison Over Time'!$A21='class summary'!$H$3:$H$100)*('Comparison Over Time'!$A$17='class summary'!$I$3:$I$100),0))</f>
        <v>0.16316912680064</v>
      </c>
      <c r="D21" s="1">
        <f t="array" ref="D21">INDEX('class summary'!$T$3:$T$100,MATCH(1,('Comparison Over Time'!$A21='class summary'!$P$3:$P$100)*('Comparison Over Time'!$A$17='class summary'!$Q$3:$Q$100),0))</f>
        <v>0.169340542457011</v>
      </c>
      <c r="E21" s="1">
        <f t="array" ref="E21">INDEX('class summary'!$AB$3:$AB$100,MATCH(1,('Comparison Over Time'!$A21='class summary'!$X$3:$X$100)*('Comparison Over Time'!$A$17='class summary'!$Y$3:$Y$100),0))</f>
        <v>0.76622137404580148</v>
      </c>
      <c r="F21" s="1">
        <f t="array" ref="F21">INDEX('class summary'!$AH$3:$AH$100,MATCH(1,('Comparison Over Time'!$A21='class summary'!$AD$3:$AD$100)*('Comparison Over Time'!$A$17='class summary'!$AE$3:$AE$100),0))</f>
        <v>0.7675388871253005</v>
      </c>
      <c r="G21" s="1">
        <f>SUMIFS('class summary'!$C$3:$C$101,'class summary'!$B$3:$B$101,'Comparison Over Time'!$A$17,'class summary'!$N$3:$N$101,'Comparison Over Time'!$D$16)/SUMIF('class summary'!$N$3:$N$101,'Comparison Over Time'!$D$16,'class summary'!$C$3:$C$101)</f>
        <v>0.46314572581024033</v>
      </c>
      <c r="H21" s="1">
        <f>SUMIFS('class summary'!$J$3:$J$101,'class summary'!$I$3:$I$101,'Comparison Over Time'!$A$17,'class summary'!$N$3:$N$101,'Comparison Over Time'!$D$16)/SUMIF('class summary'!$N$3:$N$101,'Comparison Over Time'!$D$16,'class summary'!$J$3:$J$101)</f>
        <v>0.60933331766420273</v>
      </c>
      <c r="I21" s="1">
        <f>SUMIFS('class summary'!$R$3:$R$101,'class summary'!$Q$3:$Q$101,'Comparison Over Time'!$A$17,'class summary'!$V$3:$V$101,'Comparison Over Time'!$D$16)/SUMIF('class summary'!$V$3:$V$101,'Comparison Over Time'!$D$16,'class summary'!$R$3:$R$101)</f>
        <v>0.61671609770532376</v>
      </c>
      <c r="J21" s="1">
        <f>SUMIFS('class summary'!$Z$3:$Z$97,'class summary'!$Y$3:$Y$97,'Comparison Over Time'!$A$17,'class summary'!$V$3:$V$97,'Comparison Over Time'!$D$16)/SUMIF('class summary'!$V$3:$V$97,'Comparison Over Time'!$D$16,'class summary'!$Z$3:$Z$97)</f>
        <v>0.78175163669955683</v>
      </c>
      <c r="K21" s="1">
        <f>SUMIFS('class summary'!$AF$3:$AF$100,'class summary'!$AE$3:$AE$100,'Comparison Over Time'!$A$17,'class summary'!$AJ$3:$AJ$100,'Comparison Over Time'!$D$16)/SUMIF('class summary'!$AJ$3:$AJ$100,'Comparison Over Time'!$D$16,'class summary'!$AF$3:$AF$100)</f>
        <v>0.78304798246054463</v>
      </c>
    </row>
    <row r="22" spans="1:11" x14ac:dyDescent="0.35">
      <c r="A22" t="str">
        <f t="array" ref="A22">IFERROR(INDEX('Tertiary Rank'!$J$4:$J$36,SMALL(IF('Comparison Over Time'!$D$16='Tertiary Rank'!$O$4:$O$36,ROW('Tertiary Rank'!$O$4:$O$36)-ROW('Tertiary Rank'!$O$4)+1),4)),"")</f>
        <v>Orkney</v>
      </c>
      <c r="B22" s="1">
        <f t="array" ref="B22">INDEX('class summary'!$E$3:$E$100,MATCH(1,('Comparison Over Time'!$A22='class summary'!$A$3:$A$100)*('Comparison Over Time'!$A$17='class summary'!$B$3:$B$100),0))</f>
        <v>0.20380502362596301</v>
      </c>
      <c r="C22" s="1">
        <f t="array" ref="C22">INDEX('class summary'!$L$3:$L$100,MATCH(1,('Comparison Over Time'!$A22='class summary'!$H$3:$H$100)*('Comparison Over Time'!$A$17='class summary'!$I$3:$I$100),0))</f>
        <v>0.214378679888441</v>
      </c>
      <c r="D22" s="1">
        <f t="array" ref="D22">INDEX('class summary'!$T$3:$T$100,MATCH(1,('Comparison Over Time'!$A22='class summary'!$P$3:$P$100)*('Comparison Over Time'!$A$17='class summary'!$Q$3:$Q$100),0))</f>
        <v>0.21705474362150101</v>
      </c>
      <c r="E22" s="1">
        <f t="array" ref="E22">INDEX('class summary'!$AB$3:$AB$100,MATCH(1,('Comparison Over Time'!$A22='class summary'!$X$3:$X$100)*('Comparison Over Time'!$A$17='class summary'!$Y$3:$Y$100),0))</f>
        <v>0.74732965009208108</v>
      </c>
      <c r="F22" s="1">
        <f t="array" ref="F22">INDEX('class summary'!$AH$3:$AH$100,MATCH(1,('Comparison Over Time'!$A22='class summary'!$AD$3:$AD$100)*('Comparison Over Time'!$A$17='class summary'!$AE$3:$AE$100),0))</f>
        <v>0.76698136341343792</v>
      </c>
      <c r="G22" s="1">
        <f>SUMIFS('class summary'!$C$3:$C$101,'class summary'!$B$3:$B$101,'Comparison Over Time'!$A$17,'class summary'!$N$3:$N$101,'Comparison Over Time'!$D$16)/SUMIF('class summary'!$N$3:$N$101,'Comparison Over Time'!$D$16,'class summary'!$C$3:$C$101)</f>
        <v>0.46314572581024033</v>
      </c>
      <c r="H22" s="1">
        <f>SUMIFS('class summary'!$J$3:$J$101,'class summary'!$I$3:$I$101,'Comparison Over Time'!$A$17,'class summary'!$N$3:$N$101,'Comparison Over Time'!$D$16)/SUMIF('class summary'!$N$3:$N$101,'Comparison Over Time'!$D$16,'class summary'!$J$3:$J$101)</f>
        <v>0.60933331766420273</v>
      </c>
      <c r="I22" s="1">
        <f>SUMIFS('class summary'!$R$3:$R$101,'class summary'!$Q$3:$Q$101,'Comparison Over Time'!$A$17,'class summary'!$V$3:$V$101,'Comparison Over Time'!$D$16)/SUMIF('class summary'!$V$3:$V$101,'Comparison Over Time'!$D$16,'class summary'!$R$3:$R$101)</f>
        <v>0.61671609770532376</v>
      </c>
      <c r="J22" s="1">
        <f>SUMIFS('class summary'!$Z$3:$Z$97,'class summary'!$Y$3:$Y$97,'Comparison Over Time'!$A$17,'class summary'!$V$3:$V$97,'Comparison Over Time'!$D$16)/SUMIF('class summary'!$V$3:$V$97,'Comparison Over Time'!$D$16,'class summary'!$Z$3:$Z$97)</f>
        <v>0.78175163669955683</v>
      </c>
      <c r="K22" s="1">
        <f>SUMIFS('class summary'!$AF$3:$AF$100,'class summary'!$AE$3:$AE$100,'Comparison Over Time'!$A$17,'class summary'!$AJ$3:$AJ$100,'Comparison Over Time'!$D$16)/SUMIF('class summary'!$AJ$3:$AJ$100,'Comparison Over Time'!$D$16,'class summary'!$AF$3:$AF$100)</f>
        <v>0.78304798246054463</v>
      </c>
    </row>
    <row r="23" spans="1:11" x14ac:dyDescent="0.35">
      <c r="A23" t="str">
        <f t="array" ref="A23">IFERROR(INDEX('Tertiary Rank'!$J$4:$J$36,SMALL(IF('Comparison Over Time'!$D$16='Tertiary Rank'!$O$4:$O$36,ROW('Tertiary Rank'!$O$4:$O$36)-ROW('Tertiary Rank'!$O$4)+1),5)),"")</f>
        <v>Aberdeenshire</v>
      </c>
      <c r="B23" s="1">
        <f t="array" ref="B23">INDEX('class summary'!$E$3:$E$100,MATCH(1,('Comparison Over Time'!$A23='class summary'!$A$3:$A$100)*('Comparison Over Time'!$A$17='class summary'!$B$3:$B$100),0))</f>
        <v>0.28942077862545401</v>
      </c>
      <c r="C23" s="1">
        <f t="array" ref="C23">INDEX('class summary'!$L$3:$L$100,MATCH(1,('Comparison Over Time'!$A23='class summary'!$H$3:$H$100)*('Comparison Over Time'!$A$17='class summary'!$I$3:$I$100),0))</f>
        <v>0.292966201226673</v>
      </c>
      <c r="D23" s="1">
        <f t="array" ref="D23">INDEX('class summary'!$T$3:$T$100,MATCH(1,('Comparison Over Time'!$A23='class summary'!$P$3:$P$100)*('Comparison Over Time'!$A$17='class summary'!$Q$3:$Q$100),0))</f>
        <v>0.29621292459029203</v>
      </c>
      <c r="E23" s="1">
        <f t="array" ref="E23">INDEX('class summary'!$AB$3:$AB$100,MATCH(1,('Comparison Over Time'!$A23='class summary'!$X$3:$X$100)*('Comparison Over Time'!$A$17='class summary'!$Y$3:$Y$100),0))</f>
        <v>0.76387369129863314</v>
      </c>
      <c r="F23" s="1">
        <f t="array" ref="F23">INDEX('class summary'!$AH$3:$AH$100,MATCH(1,('Comparison Over Time'!$A23='class summary'!$AD$3:$AD$100)*('Comparison Over Time'!$A$17='class summary'!$AE$3:$AE$100),0))</f>
        <v>0.76611579858643541</v>
      </c>
      <c r="G23" s="1">
        <f>SUMIFS('class summary'!$C$3:$C$101,'class summary'!$B$3:$B$101,'Comparison Over Time'!$A$17,'class summary'!$N$3:$N$101,'Comparison Over Time'!$D$16)/SUMIF('class summary'!$N$3:$N$101,'Comparison Over Time'!$D$16,'class summary'!$C$3:$C$101)</f>
        <v>0.46314572581024033</v>
      </c>
      <c r="H23" s="1">
        <f>SUMIFS('class summary'!$J$3:$J$101,'class summary'!$I$3:$I$101,'Comparison Over Time'!$A$17,'class summary'!$N$3:$N$101,'Comparison Over Time'!$D$16)/SUMIF('class summary'!$N$3:$N$101,'Comparison Over Time'!$D$16,'class summary'!$J$3:$J$101)</f>
        <v>0.60933331766420273</v>
      </c>
      <c r="I23" s="1">
        <f>SUMIFS('class summary'!$R$3:$R$101,'class summary'!$Q$3:$Q$101,'Comparison Over Time'!$A$17,'class summary'!$V$3:$V$101,'Comparison Over Time'!$D$16)/SUMIF('class summary'!$V$3:$V$101,'Comparison Over Time'!$D$16,'class summary'!$R$3:$R$101)</f>
        <v>0.61671609770532376</v>
      </c>
      <c r="J23" s="1">
        <f>SUMIFS('class summary'!$Z$3:$Z$97,'class summary'!$Y$3:$Y$97,'Comparison Over Time'!$A$17,'class summary'!$V$3:$V$97,'Comparison Over Time'!$D$16)/SUMIF('class summary'!$V$3:$V$97,'Comparison Over Time'!$D$16,'class summary'!$Z$3:$Z$97)</f>
        <v>0.78175163669955683</v>
      </c>
      <c r="K23" s="1">
        <f>SUMIFS('class summary'!$AF$3:$AF$100,'class summary'!$AE$3:$AE$100,'Comparison Over Time'!$A$17,'class summary'!$AJ$3:$AJ$100,'Comparison Over Time'!$D$16)/SUMIF('class summary'!$AJ$3:$AJ$100,'Comparison Over Time'!$D$16,'class summary'!$AF$3:$AF$100)</f>
        <v>0.78304798246054463</v>
      </c>
    </row>
    <row r="24" spans="1:11" x14ac:dyDescent="0.35">
      <c r="A24" t="str">
        <f t="array" ref="A24">IFERROR(INDEX('Tertiary Rank'!$J$4:$J$36,SMALL(IF('Comparison Over Time'!$D$16='Tertiary Rank'!$O$4:$O$36,ROW('Tertiary Rank'!$O$4:$O$36)-ROW('Tertiary Rank'!$O$4)+1),6)),"")</f>
        <v>Shetland</v>
      </c>
      <c r="B24" s="1">
        <f t="array" ref="B24">INDEX('class summary'!$E$3:$E$100,MATCH(1,('Comparison Over Time'!$A24='class summary'!$A$3:$A$100)*('Comparison Over Time'!$A$17='class summary'!$B$3:$B$100),0))</f>
        <v>8.8054149643270893E-2</v>
      </c>
      <c r="C24" s="1">
        <f t="array" ref="C24">INDEX('class summary'!$L$3:$L$100,MATCH(1,('Comparison Over Time'!$A24='class summary'!$H$3:$H$100)*('Comparison Over Time'!$A$17='class summary'!$I$3:$I$100),0))</f>
        <v>0.58218387312389797</v>
      </c>
      <c r="D24" s="1">
        <f t="array" ref="D24">INDEX('class summary'!$T$3:$T$100,MATCH(1,('Comparison Over Time'!$A24='class summary'!$P$3:$P$100)*('Comparison Over Time'!$A$17='class summary'!$Q$3:$Q$100),0))</f>
        <v>0.590206496799903</v>
      </c>
      <c r="E24" s="1">
        <f t="array" ref="E24">INDEX('class summary'!$AB$3:$AB$100,MATCH(1,('Comparison Over Time'!$A24='class summary'!$X$3:$X$100)*('Comparison Over Time'!$A$17='class summary'!$Y$3:$Y$100),0))</f>
        <v>0.66306317188066188</v>
      </c>
      <c r="F24" s="1">
        <f t="array" ref="F24">INDEX('class summary'!$AH$3:$AH$100,MATCH(1,('Comparison Over Time'!$A24='class summary'!$AD$3:$AD$100)*('Comparison Over Time'!$A$17='class summary'!$AE$3:$AE$100),0))</f>
        <v>0.66855592402773589</v>
      </c>
      <c r="G24" s="1">
        <f>SUMIFS('class summary'!$C$3:$C$101,'class summary'!$B$3:$B$101,'Comparison Over Time'!$A$17,'class summary'!$N$3:$N$101,'Comparison Over Time'!$D$16)/SUMIF('class summary'!$N$3:$N$101,'Comparison Over Time'!$D$16,'class summary'!$C$3:$C$101)</f>
        <v>0.46314572581024033</v>
      </c>
      <c r="H24" s="1">
        <f>SUMIFS('class summary'!$J$3:$J$101,'class summary'!$I$3:$I$101,'Comparison Over Time'!$A$17,'class summary'!$N$3:$N$101,'Comparison Over Time'!$D$16)/SUMIF('class summary'!$N$3:$N$101,'Comparison Over Time'!$D$16,'class summary'!$J$3:$J$101)</f>
        <v>0.60933331766420273</v>
      </c>
      <c r="I24" s="1">
        <f>SUMIFS('class summary'!$R$3:$R$101,'class summary'!$Q$3:$Q$101,'Comparison Over Time'!$A$17,'class summary'!$V$3:$V$101,'Comparison Over Time'!$D$16)/SUMIF('class summary'!$V$3:$V$101,'Comparison Over Time'!$D$16,'class summary'!$R$3:$R$101)</f>
        <v>0.61671609770532376</v>
      </c>
      <c r="J24" s="1">
        <f>SUMIFS('class summary'!$Z$3:$Z$97,'class summary'!$Y$3:$Y$97,'Comparison Over Time'!$A$17,'class summary'!$V$3:$V$97,'Comparison Over Time'!$D$16)/SUMIF('class summary'!$V$3:$V$97,'Comparison Over Time'!$D$16,'class summary'!$Z$3:$Z$97)</f>
        <v>0.78175163669955683</v>
      </c>
      <c r="K24" s="1">
        <f>SUMIFS('class summary'!$AF$3:$AF$100,'class summary'!$AE$3:$AE$100,'Comparison Over Time'!$A$17,'class summary'!$AJ$3:$AJ$100,'Comparison Over Time'!$D$16)/SUMIF('class summary'!$AJ$3:$AJ$100,'Comparison Over Time'!$D$16,'class summary'!$AF$3:$AF$100)</f>
        <v>0.78304798246054463</v>
      </c>
    </row>
    <row r="25" spans="1:11" x14ac:dyDescent="0.35">
      <c r="A25" t="str">
        <f t="array" ref="A25">IFERROR(INDEX('Tertiary Rank'!$J$4:$J$36,SMALL(IF('Comparison Over Time'!$D$16='Tertiary Rank'!$O$4:$O$36,ROW('Tertiary Rank'!$O$4:$O$36)-ROW('Tertiary Rank'!$O$4)+1),7)),"")</f>
        <v>Highland</v>
      </c>
      <c r="B25" s="1">
        <f t="array" ref="B25">INDEX('class summary'!$E$3:$E$100,MATCH(1,('Comparison Over Time'!$A25='class summary'!$A$3:$A$100)*('Comparison Over Time'!$A$17='class summary'!$B$3:$B$100),0))</f>
        <v>0.20653527516794201</v>
      </c>
      <c r="C25" s="1">
        <f t="array" ref="C25">INDEX('class summary'!$L$3:$L$100,MATCH(1,('Comparison Over Time'!$A25='class summary'!$H$3:$H$100)*('Comparison Over Time'!$A$17='class summary'!$I$3:$I$100),0))</f>
        <v>0.64663775415034497</v>
      </c>
      <c r="D25" s="1">
        <f t="array" ref="D25">INDEX('class summary'!$T$3:$T$100,MATCH(1,('Comparison Over Time'!$A25='class summary'!$P$3:$P$100)*('Comparison Over Time'!$A$17='class summary'!$Q$3:$Q$100),0))</f>
        <v>0.65267749786532103</v>
      </c>
      <c r="E25" s="1">
        <f t="array" ref="E25">INDEX('class summary'!$AB$3:$AB$100,MATCH(1,('Comparison Over Time'!$A25='class summary'!$X$3:$X$100)*('Comparison Over Time'!$A$17='class summary'!$Y$3:$Y$100),0))</f>
        <v>0.66550305879099991</v>
      </c>
      <c r="F25" s="1">
        <f t="array" ref="F25">INDEX('class summary'!$AH$3:$AH$100,MATCH(1,('Comparison Over Time'!$A25='class summary'!$AD$3:$AD$100)*('Comparison Over Time'!$A$17='class summary'!$AE$3:$AE$100),0))</f>
        <v>0.66653069900781914</v>
      </c>
      <c r="G25" s="1">
        <f>SUMIFS('class summary'!$C$3:$C$101,'class summary'!$B$3:$B$101,'Comparison Over Time'!$A$17,'class summary'!$N$3:$N$101,'Comparison Over Time'!$D$16)/SUMIF('class summary'!$N$3:$N$101,'Comparison Over Time'!$D$16,'class summary'!$C$3:$C$101)</f>
        <v>0.46314572581024033</v>
      </c>
      <c r="H25" s="1">
        <f>SUMIFS('class summary'!$J$3:$J$101,'class summary'!$I$3:$I$101,'Comparison Over Time'!$A$17,'class summary'!$N$3:$N$101,'Comparison Over Time'!$D$16)/SUMIF('class summary'!$N$3:$N$101,'Comparison Over Time'!$D$16,'class summary'!$J$3:$J$101)</f>
        <v>0.60933331766420273</v>
      </c>
      <c r="I25" s="1">
        <f>SUMIFS('class summary'!$R$3:$R$101,'class summary'!$Q$3:$Q$101,'Comparison Over Time'!$A$17,'class summary'!$V$3:$V$101,'Comparison Over Time'!$D$16)/SUMIF('class summary'!$V$3:$V$101,'Comparison Over Time'!$D$16,'class summary'!$R$3:$R$101)</f>
        <v>0.61671609770532376</v>
      </c>
      <c r="J25" s="1">
        <f>SUMIFS('class summary'!$Z$3:$Z$97,'class summary'!$Y$3:$Y$97,'Comparison Over Time'!$A$17,'class summary'!$V$3:$V$97,'Comparison Over Time'!$D$16)/SUMIF('class summary'!$V$3:$V$97,'Comparison Over Time'!$D$16,'class summary'!$Z$3:$Z$97)</f>
        <v>0.78175163669955683</v>
      </c>
      <c r="K25" s="1">
        <f>SUMIFS('class summary'!$AF$3:$AF$100,'class summary'!$AE$3:$AE$100,'Comparison Over Time'!$A$17,'class summary'!$AJ$3:$AJ$100,'Comparison Over Time'!$D$16)/SUMIF('class summary'!$AJ$3:$AJ$100,'Comparison Over Time'!$D$16,'class summary'!$AF$3:$AF$100)</f>
        <v>0.78304798246054463</v>
      </c>
    </row>
    <row r="26" spans="1:11" x14ac:dyDescent="0.35">
      <c r="D26" s="12"/>
      <c r="E26" s="12"/>
    </row>
  </sheetData>
  <mergeCells count="2">
    <mergeCell ref="A14:G14"/>
    <mergeCell ref="A1:G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'Tertiary Rank'!$A$4:$A$35</xm:f>
          </x14:formula1>
          <xm:sqref>B16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6D0F-CD5E-447B-9761-78F5224679D8}">
  <dimension ref="A1:F491"/>
  <sheetViews>
    <sheetView tabSelected="1" topLeftCell="A475" workbookViewId="0">
      <selection activeCell="G478" sqref="G478"/>
    </sheetView>
  </sheetViews>
  <sheetFormatPr defaultRowHeight="14.5" x14ac:dyDescent="0.35"/>
  <cols>
    <col min="5" max="5" width="10.08984375" bestFit="1" customWidth="1"/>
  </cols>
  <sheetData>
    <row r="1" spans="1:6" x14ac:dyDescent="0.35">
      <c r="A1" t="s">
        <v>56</v>
      </c>
      <c r="B1" t="s">
        <v>6</v>
      </c>
      <c r="C1" t="s">
        <v>7</v>
      </c>
      <c r="D1" t="s">
        <v>8</v>
      </c>
      <c r="E1" t="s">
        <v>57</v>
      </c>
    </row>
    <row r="2" spans="1:6" x14ac:dyDescent="0.35">
      <c r="A2" t="s">
        <v>12</v>
      </c>
      <c r="B2" t="s">
        <v>13</v>
      </c>
      <c r="C2">
        <v>650</v>
      </c>
      <c r="D2">
        <v>4.3598704112363922E-3</v>
      </c>
      <c r="E2" s="18">
        <v>44562</v>
      </c>
      <c r="F2" s="16"/>
    </row>
    <row r="3" spans="1:6" x14ac:dyDescent="0.35">
      <c r="A3" t="s">
        <v>12</v>
      </c>
      <c r="B3" t="s">
        <v>15</v>
      </c>
      <c r="C3">
        <v>12954</v>
      </c>
      <c r="D3">
        <v>8.6888863549471118E-2</v>
      </c>
      <c r="E3" s="18">
        <v>44562</v>
      </c>
    </row>
    <row r="4" spans="1:6" x14ac:dyDescent="0.35">
      <c r="A4" t="s">
        <v>12</v>
      </c>
      <c r="B4" t="s">
        <v>16</v>
      </c>
      <c r="C4">
        <v>135483</v>
      </c>
      <c r="D4">
        <v>0.90875126603929246</v>
      </c>
      <c r="E4" s="18">
        <v>44562</v>
      </c>
    </row>
    <row r="5" spans="1:6" x14ac:dyDescent="0.35">
      <c r="A5" t="s">
        <v>17</v>
      </c>
      <c r="B5" t="s">
        <v>13</v>
      </c>
      <c r="C5">
        <v>24520</v>
      </c>
      <c r="D5">
        <v>0.15841225950667373</v>
      </c>
      <c r="E5" s="18">
        <v>44562</v>
      </c>
    </row>
    <row r="6" spans="1:6" x14ac:dyDescent="0.35">
      <c r="A6" t="s">
        <v>17</v>
      </c>
      <c r="B6" t="s">
        <v>15</v>
      </c>
      <c r="C6">
        <v>11682</v>
      </c>
      <c r="D6">
        <v>7.5471941906890799E-2</v>
      </c>
      <c r="E6" s="18">
        <v>44562</v>
      </c>
    </row>
    <row r="7" spans="1:6" x14ac:dyDescent="0.35">
      <c r="A7" t="s">
        <v>17</v>
      </c>
      <c r="B7" t="s">
        <v>16</v>
      </c>
      <c r="C7">
        <v>118584</v>
      </c>
      <c r="D7">
        <v>0.76611579858643541</v>
      </c>
      <c r="E7" s="18">
        <v>44562</v>
      </c>
    </row>
    <row r="8" spans="1:6" x14ac:dyDescent="0.35">
      <c r="A8" t="s">
        <v>21</v>
      </c>
      <c r="B8" t="s">
        <v>13</v>
      </c>
      <c r="C8">
        <v>2592</v>
      </c>
      <c r="D8">
        <v>3.4027805127801188E-2</v>
      </c>
      <c r="E8" s="18">
        <v>44562</v>
      </c>
    </row>
    <row r="9" spans="1:6" x14ac:dyDescent="0.35">
      <c r="A9" t="s">
        <v>21</v>
      </c>
      <c r="B9" t="s">
        <v>15</v>
      </c>
      <c r="C9">
        <v>22824</v>
      </c>
      <c r="D9">
        <v>0.29963372848647157</v>
      </c>
      <c r="E9" s="18">
        <v>44562</v>
      </c>
    </row>
    <row r="10" spans="1:6" x14ac:dyDescent="0.35">
      <c r="A10" t="s">
        <v>21</v>
      </c>
      <c r="B10" t="s">
        <v>16</v>
      </c>
      <c r="C10">
        <v>50757</v>
      </c>
      <c r="D10">
        <v>0.66633846638572725</v>
      </c>
      <c r="E10" s="18">
        <v>44562</v>
      </c>
    </row>
    <row r="11" spans="1:6" x14ac:dyDescent="0.35">
      <c r="A11" t="s">
        <v>23</v>
      </c>
      <c r="B11" t="s">
        <v>13</v>
      </c>
      <c r="C11">
        <v>813</v>
      </c>
      <c r="D11">
        <v>1.1499130139601986E-2</v>
      </c>
      <c r="E11" s="18">
        <v>44562</v>
      </c>
    </row>
    <row r="12" spans="1:6" x14ac:dyDescent="0.35">
      <c r="A12" t="s">
        <v>23</v>
      </c>
      <c r="B12" t="s">
        <v>15</v>
      </c>
      <c r="C12">
        <v>5370</v>
      </c>
      <c r="D12">
        <v>7.5953664021725292E-2</v>
      </c>
      <c r="E12" s="18">
        <v>44562</v>
      </c>
    </row>
    <row r="13" spans="1:6" x14ac:dyDescent="0.35">
      <c r="A13" t="s">
        <v>23</v>
      </c>
      <c r="B13" t="s">
        <v>16</v>
      </c>
      <c r="C13">
        <v>64518</v>
      </c>
      <c r="D13">
        <v>0.91254720583867277</v>
      </c>
      <c r="E13" s="18">
        <v>44562</v>
      </c>
    </row>
    <row r="14" spans="1:6" x14ac:dyDescent="0.35">
      <c r="A14" t="s">
        <v>25</v>
      </c>
      <c r="B14" t="s">
        <v>13</v>
      </c>
      <c r="C14">
        <v>18527</v>
      </c>
      <c r="D14">
        <v>5.6461689431756536E-2</v>
      </c>
      <c r="E14" s="18">
        <v>44562</v>
      </c>
    </row>
    <row r="15" spans="1:6" x14ac:dyDescent="0.35">
      <c r="A15" t="s">
        <v>25</v>
      </c>
      <c r="B15" t="s">
        <v>15</v>
      </c>
      <c r="C15">
        <v>256411</v>
      </c>
      <c r="D15">
        <v>0.78142161434048285</v>
      </c>
      <c r="E15" s="18">
        <v>44562</v>
      </c>
    </row>
    <row r="16" spans="1:6" x14ac:dyDescent="0.35">
      <c r="A16" t="s">
        <v>25</v>
      </c>
      <c r="B16" t="s">
        <v>16</v>
      </c>
      <c r="C16">
        <v>53196</v>
      </c>
      <c r="D16">
        <v>0.16211669622776062</v>
      </c>
      <c r="E16" s="18">
        <v>44562</v>
      </c>
    </row>
    <row r="17" spans="1:5" x14ac:dyDescent="0.35">
      <c r="A17" t="s">
        <v>27</v>
      </c>
      <c r="B17" t="s">
        <v>13</v>
      </c>
      <c r="C17">
        <v>14</v>
      </c>
      <c r="D17">
        <v>4.670870450071731E-4</v>
      </c>
      <c r="E17" s="18">
        <v>44562</v>
      </c>
    </row>
    <row r="18" spans="1:5" x14ac:dyDescent="0.35">
      <c r="A18" t="s">
        <v>27</v>
      </c>
      <c r="B18" t="s">
        <v>15</v>
      </c>
      <c r="C18">
        <v>2866</v>
      </c>
      <c r="D18">
        <v>9.5619390785039865E-2</v>
      </c>
      <c r="E18" s="18">
        <v>44562</v>
      </c>
    </row>
    <row r="19" spans="1:5" x14ac:dyDescent="0.35">
      <c r="A19" t="s">
        <v>27</v>
      </c>
      <c r="B19" t="s">
        <v>16</v>
      </c>
      <c r="C19">
        <v>27093</v>
      </c>
      <c r="D19">
        <v>0.90391352216995291</v>
      </c>
      <c r="E19" s="18">
        <v>44562</v>
      </c>
    </row>
    <row r="20" spans="1:5" x14ac:dyDescent="0.35">
      <c r="A20" t="s">
        <v>28</v>
      </c>
      <c r="B20" t="s">
        <v>13</v>
      </c>
      <c r="C20">
        <v>1804</v>
      </c>
      <c r="D20">
        <v>1.8314348947229497E-2</v>
      </c>
      <c r="E20" s="18">
        <v>44562</v>
      </c>
    </row>
    <row r="21" spans="1:5" x14ac:dyDescent="0.35">
      <c r="A21" t="s">
        <v>28</v>
      </c>
      <c r="B21" t="s">
        <v>15</v>
      </c>
      <c r="C21">
        <v>16580</v>
      </c>
      <c r="D21">
        <v>0.16832145540192078</v>
      </c>
      <c r="E21" s="18">
        <v>44562</v>
      </c>
    </row>
    <row r="22" spans="1:5" x14ac:dyDescent="0.35">
      <c r="A22" t="s">
        <v>28</v>
      </c>
      <c r="B22" t="s">
        <v>16</v>
      </c>
      <c r="C22">
        <v>80118</v>
      </c>
      <c r="D22">
        <v>0.81336419565084972</v>
      </c>
      <c r="E22" s="18">
        <v>44562</v>
      </c>
    </row>
    <row r="23" spans="1:5" x14ac:dyDescent="0.35">
      <c r="A23" t="s">
        <v>30</v>
      </c>
      <c r="B23" t="s">
        <v>13</v>
      </c>
      <c r="C23">
        <v>646</v>
      </c>
      <c r="D23">
        <v>6.8887561849513739E-3</v>
      </c>
      <c r="E23" s="18">
        <v>44562</v>
      </c>
    </row>
    <row r="24" spans="1:5" x14ac:dyDescent="0.35">
      <c r="A24" t="s">
        <v>30</v>
      </c>
      <c r="B24" t="s">
        <v>15</v>
      </c>
      <c r="C24">
        <v>7308</v>
      </c>
      <c r="D24">
        <v>7.7930387305920487E-2</v>
      </c>
      <c r="E24" s="18">
        <v>44562</v>
      </c>
    </row>
    <row r="25" spans="1:5" x14ac:dyDescent="0.35">
      <c r="A25" t="s">
        <v>30</v>
      </c>
      <c r="B25" t="s">
        <v>16</v>
      </c>
      <c r="C25">
        <v>85822</v>
      </c>
      <c r="D25">
        <v>0.91518085650912817</v>
      </c>
      <c r="E25" s="18">
        <v>44562</v>
      </c>
    </row>
    <row r="26" spans="1:5" x14ac:dyDescent="0.35">
      <c r="A26" t="s">
        <v>31</v>
      </c>
      <c r="B26" t="s">
        <v>13</v>
      </c>
      <c r="C26">
        <v>1507</v>
      </c>
      <c r="D26">
        <v>2.1763618508462826E-2</v>
      </c>
      <c r="E26" s="18">
        <v>44562</v>
      </c>
    </row>
    <row r="27" spans="1:5" x14ac:dyDescent="0.35">
      <c r="A27" t="s">
        <v>31</v>
      </c>
      <c r="B27" t="s">
        <v>15</v>
      </c>
      <c r="C27">
        <v>4860</v>
      </c>
      <c r="D27">
        <v>7.0186586563456763E-2</v>
      </c>
      <c r="E27" s="18">
        <v>44562</v>
      </c>
    </row>
    <row r="28" spans="1:5" x14ac:dyDescent="0.35">
      <c r="A28" t="s">
        <v>31</v>
      </c>
      <c r="B28" t="s">
        <v>16</v>
      </c>
      <c r="C28">
        <v>62877</v>
      </c>
      <c r="D28">
        <v>0.90804979492808036</v>
      </c>
      <c r="E28" s="18">
        <v>44562</v>
      </c>
    </row>
    <row r="29" spans="1:5" x14ac:dyDescent="0.35">
      <c r="A29" t="s">
        <v>32</v>
      </c>
      <c r="B29" t="s">
        <v>13</v>
      </c>
      <c r="C29">
        <v>1614</v>
      </c>
      <c r="D29">
        <v>2.8985507246376812E-2</v>
      </c>
      <c r="E29" s="18">
        <v>44562</v>
      </c>
    </row>
    <row r="30" spans="1:5" x14ac:dyDescent="0.35">
      <c r="A30" t="s">
        <v>32</v>
      </c>
      <c r="B30" t="s">
        <v>15</v>
      </c>
      <c r="C30">
        <v>2716</v>
      </c>
      <c r="D30">
        <v>4.8776107609144623E-2</v>
      </c>
      <c r="E30" s="18">
        <v>44562</v>
      </c>
    </row>
    <row r="31" spans="1:5" x14ac:dyDescent="0.35">
      <c r="A31" t="s">
        <v>32</v>
      </c>
      <c r="B31" t="s">
        <v>16</v>
      </c>
      <c r="C31">
        <v>51353</v>
      </c>
      <c r="D31">
        <v>0.92223838514447853</v>
      </c>
      <c r="E31" s="18">
        <v>44562</v>
      </c>
    </row>
    <row r="32" spans="1:5" x14ac:dyDescent="0.35">
      <c r="A32" t="s">
        <v>33</v>
      </c>
      <c r="B32" t="s">
        <v>13</v>
      </c>
      <c r="C32">
        <v>2601</v>
      </c>
      <c r="D32">
        <v>4.0511494610927665E-2</v>
      </c>
      <c r="E32" s="18">
        <v>44562</v>
      </c>
    </row>
    <row r="33" spans="1:5" x14ac:dyDescent="0.35">
      <c r="A33" t="s">
        <v>33</v>
      </c>
      <c r="B33" t="s">
        <v>15</v>
      </c>
      <c r="C33">
        <v>19815</v>
      </c>
      <c r="D33">
        <v>0.30862563080181921</v>
      </c>
      <c r="E33" s="18">
        <v>44562</v>
      </c>
    </row>
    <row r="34" spans="1:5" x14ac:dyDescent="0.35">
      <c r="A34" t="s">
        <v>33</v>
      </c>
      <c r="B34" t="s">
        <v>16</v>
      </c>
      <c r="C34">
        <v>41788</v>
      </c>
      <c r="D34">
        <v>0.65086287458725312</v>
      </c>
      <c r="E34" s="18">
        <v>44562</v>
      </c>
    </row>
    <row r="35" spans="1:5" x14ac:dyDescent="0.35">
      <c r="A35" t="s">
        <v>34</v>
      </c>
      <c r="B35" t="s">
        <v>13</v>
      </c>
      <c r="C35">
        <v>279</v>
      </c>
      <c r="D35">
        <v>6.0434085690768101E-3</v>
      </c>
      <c r="E35" s="18">
        <v>44562</v>
      </c>
    </row>
    <row r="36" spans="1:5" x14ac:dyDescent="0.35">
      <c r="A36" t="s">
        <v>34</v>
      </c>
      <c r="B36" t="s">
        <v>15</v>
      </c>
      <c r="C36">
        <v>2524</v>
      </c>
      <c r="D36">
        <v>5.4672269635662608E-2</v>
      </c>
      <c r="E36" s="18">
        <v>44562</v>
      </c>
    </row>
    <row r="37" spans="1:5" x14ac:dyDescent="0.35">
      <c r="A37" t="s">
        <v>34</v>
      </c>
      <c r="B37" t="s">
        <v>16</v>
      </c>
      <c r="C37">
        <v>43363</v>
      </c>
      <c r="D37">
        <v>0.93928432179526056</v>
      </c>
      <c r="E37" s="18">
        <v>44562</v>
      </c>
    </row>
    <row r="38" spans="1:5" x14ac:dyDescent="0.35">
      <c r="A38" t="s">
        <v>35</v>
      </c>
      <c r="B38" t="s">
        <v>13</v>
      </c>
      <c r="C38">
        <v>2302</v>
      </c>
      <c r="D38">
        <v>0.10439435853249286</v>
      </c>
      <c r="E38" s="18">
        <v>44562</v>
      </c>
    </row>
    <row r="39" spans="1:5" x14ac:dyDescent="0.35">
      <c r="A39" t="s">
        <v>35</v>
      </c>
      <c r="B39" t="s">
        <v>15</v>
      </c>
      <c r="C39">
        <v>2824</v>
      </c>
      <c r="D39">
        <v>0.12806675434220671</v>
      </c>
      <c r="E39" s="18">
        <v>44562</v>
      </c>
    </row>
    <row r="40" spans="1:5" x14ac:dyDescent="0.35">
      <c r="A40" t="s">
        <v>35</v>
      </c>
      <c r="B40" t="s">
        <v>16</v>
      </c>
      <c r="C40">
        <v>16925</v>
      </c>
      <c r="D40">
        <v>0.7675388871253005</v>
      </c>
      <c r="E40" s="18">
        <v>44562</v>
      </c>
    </row>
    <row r="41" spans="1:5" x14ac:dyDescent="0.35">
      <c r="A41" t="s">
        <v>36</v>
      </c>
      <c r="B41" t="s">
        <v>13</v>
      </c>
      <c r="C41">
        <v>7792</v>
      </c>
      <c r="D41">
        <v>8.6497047200390753E-2</v>
      </c>
      <c r="E41" s="18">
        <v>44562</v>
      </c>
    </row>
    <row r="42" spans="1:5" x14ac:dyDescent="0.35">
      <c r="A42" t="s">
        <v>36</v>
      </c>
      <c r="B42" t="s">
        <v>15</v>
      </c>
      <c r="C42">
        <v>27324</v>
      </c>
      <c r="D42">
        <v>0.30331690422272545</v>
      </c>
      <c r="E42" s="18">
        <v>44562</v>
      </c>
    </row>
    <row r="43" spans="1:5" x14ac:dyDescent="0.35">
      <c r="A43" t="s">
        <v>36</v>
      </c>
      <c r="B43" t="s">
        <v>16</v>
      </c>
      <c r="C43">
        <v>54968</v>
      </c>
      <c r="D43">
        <v>0.61018604857688374</v>
      </c>
      <c r="E43" s="18">
        <v>44562</v>
      </c>
    </row>
    <row r="44" spans="1:5" x14ac:dyDescent="0.35">
      <c r="A44" t="s">
        <v>37</v>
      </c>
      <c r="B44" t="s">
        <v>13</v>
      </c>
      <c r="C44">
        <v>7356</v>
      </c>
      <c r="D44">
        <v>3.105094533159421E-2</v>
      </c>
      <c r="E44" s="18">
        <v>44562</v>
      </c>
    </row>
    <row r="45" spans="1:5" x14ac:dyDescent="0.35">
      <c r="A45" t="s">
        <v>37</v>
      </c>
      <c r="B45" t="s">
        <v>15</v>
      </c>
      <c r="C45">
        <v>97176</v>
      </c>
      <c r="D45">
        <v>0.41019666442944519</v>
      </c>
      <c r="E45" s="18">
        <v>44562</v>
      </c>
    </row>
    <row r="46" spans="1:5" x14ac:dyDescent="0.35">
      <c r="A46" t="s">
        <v>37</v>
      </c>
      <c r="B46" t="s">
        <v>16</v>
      </c>
      <c r="C46">
        <v>132369</v>
      </c>
      <c r="D46">
        <v>0.55875239023896062</v>
      </c>
      <c r="E46" s="18">
        <v>44562</v>
      </c>
    </row>
    <row r="47" spans="1:5" x14ac:dyDescent="0.35">
      <c r="A47" t="s">
        <v>38</v>
      </c>
      <c r="B47" t="s">
        <v>13</v>
      </c>
      <c r="C47">
        <v>15277</v>
      </c>
      <c r="D47">
        <v>3.7699205890917346E-2</v>
      </c>
      <c r="E47" s="18">
        <v>44562</v>
      </c>
    </row>
    <row r="48" spans="1:5" x14ac:dyDescent="0.35">
      <c r="A48" t="s">
        <v>38</v>
      </c>
      <c r="B48" t="s">
        <v>15</v>
      </c>
      <c r="C48">
        <v>37878</v>
      </c>
      <c r="D48">
        <v>9.347191992774545E-2</v>
      </c>
      <c r="E48" s="18">
        <v>44562</v>
      </c>
    </row>
    <row r="49" spans="1:5" x14ac:dyDescent="0.35">
      <c r="A49" t="s">
        <v>38</v>
      </c>
      <c r="B49" t="s">
        <v>16</v>
      </c>
      <c r="C49">
        <v>352079</v>
      </c>
      <c r="D49">
        <v>0.86882887418133725</v>
      </c>
      <c r="E49" s="18">
        <v>44562</v>
      </c>
    </row>
    <row r="50" spans="1:5" x14ac:dyDescent="0.35">
      <c r="A50" t="s">
        <v>39</v>
      </c>
      <c r="B50" t="s">
        <v>13</v>
      </c>
      <c r="C50">
        <v>43396</v>
      </c>
      <c r="D50">
        <v>0.24931489535277862</v>
      </c>
      <c r="E50" s="18">
        <v>44562</v>
      </c>
    </row>
    <row r="51" spans="1:5" x14ac:dyDescent="0.35">
      <c r="A51" t="s">
        <v>39</v>
      </c>
      <c r="B51" t="s">
        <v>15</v>
      </c>
      <c r="C51">
        <v>14648</v>
      </c>
      <c r="D51">
        <v>8.4154405639402283E-2</v>
      </c>
      <c r="E51" s="18">
        <v>44562</v>
      </c>
    </row>
    <row r="52" spans="1:5" x14ac:dyDescent="0.35">
      <c r="A52" t="s">
        <v>39</v>
      </c>
      <c r="B52" t="s">
        <v>16</v>
      </c>
      <c r="C52">
        <v>116017</v>
      </c>
      <c r="D52">
        <v>0.66653069900781914</v>
      </c>
      <c r="E52" s="18">
        <v>44562</v>
      </c>
    </row>
    <row r="53" spans="1:5" x14ac:dyDescent="0.35">
      <c r="A53" t="s">
        <v>40</v>
      </c>
      <c r="B53" t="s">
        <v>13</v>
      </c>
      <c r="C53">
        <v>383</v>
      </c>
      <c r="D53">
        <v>7.8387228817028247E-3</v>
      </c>
      <c r="E53" s="18">
        <v>44562</v>
      </c>
    </row>
    <row r="54" spans="1:5" x14ac:dyDescent="0.35">
      <c r="A54" t="s">
        <v>40</v>
      </c>
      <c r="B54" t="s">
        <v>15</v>
      </c>
      <c r="C54">
        <v>8277</v>
      </c>
      <c r="D54">
        <v>0.16940237413016782</v>
      </c>
      <c r="E54" s="18">
        <v>44562</v>
      </c>
    </row>
    <row r="55" spans="1:5" x14ac:dyDescent="0.35">
      <c r="A55" t="s">
        <v>40</v>
      </c>
      <c r="B55" t="s">
        <v>16</v>
      </c>
      <c r="C55">
        <v>40200</v>
      </c>
      <c r="D55">
        <v>0.82275890298812937</v>
      </c>
      <c r="E55" s="18">
        <v>44562</v>
      </c>
    </row>
    <row r="56" spans="1:5" x14ac:dyDescent="0.35">
      <c r="A56" t="s">
        <v>41</v>
      </c>
      <c r="B56" t="s">
        <v>13</v>
      </c>
      <c r="C56">
        <v>1871</v>
      </c>
      <c r="D56">
        <v>3.753259779338014E-2</v>
      </c>
      <c r="E56" s="18">
        <v>44562</v>
      </c>
    </row>
    <row r="57" spans="1:5" x14ac:dyDescent="0.35">
      <c r="A57" t="s">
        <v>41</v>
      </c>
      <c r="B57" t="s">
        <v>15</v>
      </c>
      <c r="C57">
        <v>13741</v>
      </c>
      <c r="D57">
        <v>0.27564694082246738</v>
      </c>
      <c r="E57" s="18">
        <v>44562</v>
      </c>
    </row>
    <row r="58" spans="1:5" x14ac:dyDescent="0.35">
      <c r="A58" t="s">
        <v>41</v>
      </c>
      <c r="B58" t="s">
        <v>16</v>
      </c>
      <c r="C58">
        <v>34238</v>
      </c>
      <c r="D58">
        <v>0.68682046138415243</v>
      </c>
      <c r="E58" s="18">
        <v>44562</v>
      </c>
    </row>
    <row r="59" spans="1:5" x14ac:dyDescent="0.35">
      <c r="A59" t="s">
        <v>42</v>
      </c>
      <c r="B59" t="s">
        <v>13</v>
      </c>
      <c r="C59">
        <v>3514</v>
      </c>
      <c r="D59">
        <v>5.4372717707495202E-2</v>
      </c>
      <c r="E59" s="18">
        <v>44562</v>
      </c>
    </row>
    <row r="60" spans="1:5" x14ac:dyDescent="0.35">
      <c r="A60" t="s">
        <v>42</v>
      </c>
      <c r="B60" t="s">
        <v>15</v>
      </c>
      <c r="C60">
        <v>3843</v>
      </c>
      <c r="D60">
        <v>5.9463390480906111E-2</v>
      </c>
      <c r="E60" s="18">
        <v>44562</v>
      </c>
    </row>
    <row r="61" spans="1:5" x14ac:dyDescent="0.35">
      <c r="A61" t="s">
        <v>42</v>
      </c>
      <c r="B61" t="s">
        <v>16</v>
      </c>
      <c r="C61">
        <v>57271</v>
      </c>
      <c r="D61">
        <v>0.88616389181159871</v>
      </c>
      <c r="E61" s="18">
        <v>44562</v>
      </c>
    </row>
    <row r="62" spans="1:5" x14ac:dyDescent="0.35">
      <c r="A62" t="s">
        <v>43</v>
      </c>
      <c r="B62" t="s">
        <v>13</v>
      </c>
      <c r="C62">
        <v>13743</v>
      </c>
      <c r="D62">
        <v>0.15495895724337003</v>
      </c>
      <c r="E62" s="18">
        <v>44562</v>
      </c>
    </row>
    <row r="63" spans="1:5" x14ac:dyDescent="0.35">
      <c r="A63" t="s">
        <v>43</v>
      </c>
      <c r="B63" t="s">
        <v>15</v>
      </c>
      <c r="C63">
        <v>4717</v>
      </c>
      <c r="D63">
        <v>5.3186451380119071E-2</v>
      </c>
      <c r="E63" s="18">
        <v>44562</v>
      </c>
    </row>
    <row r="64" spans="1:5" x14ac:dyDescent="0.35">
      <c r="A64" t="s">
        <v>43</v>
      </c>
      <c r="B64" t="s">
        <v>16</v>
      </c>
      <c r="C64">
        <v>70228</v>
      </c>
      <c r="D64">
        <v>0.79185459137651093</v>
      </c>
      <c r="E64" s="18">
        <v>44562</v>
      </c>
    </row>
    <row r="65" spans="1:5" x14ac:dyDescent="0.35">
      <c r="A65" t="s">
        <v>44</v>
      </c>
      <c r="B65" t="s">
        <v>13</v>
      </c>
      <c r="C65">
        <v>526</v>
      </c>
      <c r="D65">
        <v>2.9952906741681803E-3</v>
      </c>
      <c r="E65" s="18">
        <v>44562</v>
      </c>
    </row>
    <row r="66" spans="1:5" x14ac:dyDescent="0.35">
      <c r="A66" t="s">
        <v>44</v>
      </c>
      <c r="B66" t="s">
        <v>15</v>
      </c>
      <c r="C66">
        <v>43272</v>
      </c>
      <c r="D66">
        <v>0.24641106093651235</v>
      </c>
      <c r="E66" s="18">
        <v>44562</v>
      </c>
    </row>
    <row r="67" spans="1:5" x14ac:dyDescent="0.35">
      <c r="A67" t="s">
        <v>44</v>
      </c>
      <c r="B67" t="s">
        <v>16</v>
      </c>
      <c r="C67">
        <v>131811</v>
      </c>
      <c r="D67">
        <v>0.75059364838931941</v>
      </c>
      <c r="E67" s="18">
        <v>44562</v>
      </c>
    </row>
    <row r="68" spans="1:5" x14ac:dyDescent="0.35">
      <c r="A68" t="s">
        <v>45</v>
      </c>
      <c r="B68" t="s">
        <v>13</v>
      </c>
      <c r="C68">
        <v>199</v>
      </c>
      <c r="D68">
        <v>1.219960765080922E-2</v>
      </c>
      <c r="E68" s="18">
        <v>44562</v>
      </c>
    </row>
    <row r="69" spans="1:5" x14ac:dyDescent="0.35">
      <c r="A69" t="s">
        <v>45</v>
      </c>
      <c r="B69" t="s">
        <v>15</v>
      </c>
      <c r="C69">
        <v>3602</v>
      </c>
      <c r="D69">
        <v>0.22081902893575281</v>
      </c>
      <c r="E69" s="18">
        <v>44562</v>
      </c>
    </row>
    <row r="70" spans="1:5" x14ac:dyDescent="0.35">
      <c r="A70" t="s">
        <v>45</v>
      </c>
      <c r="B70" t="s">
        <v>16</v>
      </c>
      <c r="C70">
        <v>12511</v>
      </c>
      <c r="D70">
        <v>0.76698136341343792</v>
      </c>
      <c r="E70" s="18">
        <v>44562</v>
      </c>
    </row>
    <row r="71" spans="1:5" x14ac:dyDescent="0.35">
      <c r="A71" t="s">
        <v>46</v>
      </c>
      <c r="B71" t="s">
        <v>13</v>
      </c>
      <c r="C71">
        <v>1896</v>
      </c>
      <c r="D71">
        <v>1.8384919711426577E-2</v>
      </c>
      <c r="E71" s="18">
        <v>44562</v>
      </c>
    </row>
    <row r="72" spans="1:5" x14ac:dyDescent="0.35">
      <c r="A72" t="s">
        <v>46</v>
      </c>
      <c r="B72" t="s">
        <v>15</v>
      </c>
      <c r="C72">
        <v>7940</v>
      </c>
      <c r="D72">
        <v>7.6991699635404545E-2</v>
      </c>
      <c r="E72" s="18">
        <v>44562</v>
      </c>
    </row>
    <row r="73" spans="1:5" x14ac:dyDescent="0.35">
      <c r="A73" t="s">
        <v>46</v>
      </c>
      <c r="B73" t="s">
        <v>16</v>
      </c>
      <c r="C73">
        <v>93292</v>
      </c>
      <c r="D73">
        <v>0.90462338065316883</v>
      </c>
      <c r="E73" s="18">
        <v>44562</v>
      </c>
    </row>
    <row r="74" spans="1:5" x14ac:dyDescent="0.35">
      <c r="A74" t="s">
        <v>47</v>
      </c>
      <c r="B74" t="s">
        <v>15</v>
      </c>
      <c r="C74">
        <v>8117</v>
      </c>
      <c r="D74">
        <v>7.4200360169297847E-2</v>
      </c>
      <c r="E74" s="18">
        <v>44562</v>
      </c>
    </row>
    <row r="75" spans="1:5" x14ac:dyDescent="0.35">
      <c r="A75" t="s">
        <v>47</v>
      </c>
      <c r="B75" t="s">
        <v>16</v>
      </c>
      <c r="C75">
        <v>101276</v>
      </c>
      <c r="D75">
        <v>0.92579963983070213</v>
      </c>
      <c r="E75" s="18">
        <v>44562</v>
      </c>
    </row>
    <row r="76" spans="1:5" x14ac:dyDescent="0.35">
      <c r="A76" t="s">
        <v>48</v>
      </c>
      <c r="B76" t="s">
        <v>13</v>
      </c>
      <c r="C76">
        <v>23195</v>
      </c>
      <c r="D76">
        <v>0.25387183275871505</v>
      </c>
      <c r="E76" s="18">
        <v>44562</v>
      </c>
    </row>
    <row r="77" spans="1:5" x14ac:dyDescent="0.35">
      <c r="A77" t="s">
        <v>48</v>
      </c>
      <c r="B77" t="s">
        <v>15</v>
      </c>
      <c r="C77">
        <v>22350</v>
      </c>
      <c r="D77">
        <v>0.24462321457888689</v>
      </c>
      <c r="E77" s="18">
        <v>44562</v>
      </c>
    </row>
    <row r="78" spans="1:5" x14ac:dyDescent="0.35">
      <c r="A78" t="s">
        <v>48</v>
      </c>
      <c r="B78" t="s">
        <v>16</v>
      </c>
      <c r="C78">
        <v>45820</v>
      </c>
      <c r="D78">
        <v>0.50150495266239803</v>
      </c>
      <c r="E78" s="18">
        <v>44562</v>
      </c>
    </row>
    <row r="79" spans="1:5" x14ac:dyDescent="0.35">
      <c r="A79" t="s">
        <v>49</v>
      </c>
      <c r="B79" t="s">
        <v>13</v>
      </c>
      <c r="C79">
        <v>32</v>
      </c>
      <c r="D79">
        <v>1.9294543261983721E-3</v>
      </c>
      <c r="E79" s="18">
        <v>44562</v>
      </c>
    </row>
    <row r="80" spans="1:5" x14ac:dyDescent="0.35">
      <c r="A80" t="s">
        <v>49</v>
      </c>
      <c r="B80" t="s">
        <v>15</v>
      </c>
      <c r="C80">
        <v>5465</v>
      </c>
      <c r="D80">
        <v>0.32951462164606571</v>
      </c>
      <c r="E80" s="18">
        <v>44562</v>
      </c>
    </row>
    <row r="81" spans="1:5" x14ac:dyDescent="0.35">
      <c r="A81" t="s">
        <v>49</v>
      </c>
      <c r="B81" t="s">
        <v>16</v>
      </c>
      <c r="C81">
        <v>11088</v>
      </c>
      <c r="D81">
        <v>0.66855592402773589</v>
      </c>
      <c r="E81" s="18">
        <v>44562</v>
      </c>
    </row>
    <row r="82" spans="1:5" x14ac:dyDescent="0.35">
      <c r="A82" t="s">
        <v>50</v>
      </c>
      <c r="B82" t="s">
        <v>13</v>
      </c>
      <c r="C82">
        <v>1684</v>
      </c>
      <c r="D82">
        <v>2.4959611080644446E-2</v>
      </c>
      <c r="E82" s="18">
        <v>44562</v>
      </c>
    </row>
    <row r="83" spans="1:5" x14ac:dyDescent="0.35">
      <c r="A83" t="s">
        <v>50</v>
      </c>
      <c r="B83" t="s">
        <v>15</v>
      </c>
      <c r="C83">
        <v>18819</v>
      </c>
      <c r="D83">
        <v>0.27892810031273624</v>
      </c>
      <c r="E83" s="18">
        <v>44562</v>
      </c>
    </row>
    <row r="84" spans="1:5" x14ac:dyDescent="0.35">
      <c r="A84" t="s">
        <v>50</v>
      </c>
      <c r="B84" t="s">
        <v>16</v>
      </c>
      <c r="C84">
        <v>46966</v>
      </c>
      <c r="D84">
        <v>0.69611228860661933</v>
      </c>
      <c r="E84" s="18">
        <v>44562</v>
      </c>
    </row>
    <row r="85" spans="1:5" x14ac:dyDescent="0.35">
      <c r="A85" t="s">
        <v>51</v>
      </c>
      <c r="B85" t="s">
        <v>13</v>
      </c>
      <c r="C85">
        <v>801</v>
      </c>
      <c r="D85">
        <v>4.3377487030077221E-3</v>
      </c>
      <c r="E85" s="18">
        <v>44562</v>
      </c>
    </row>
    <row r="86" spans="1:5" x14ac:dyDescent="0.35">
      <c r="A86" t="s">
        <v>51</v>
      </c>
      <c r="B86" t="s">
        <v>15</v>
      </c>
      <c r="C86">
        <v>9520</v>
      </c>
      <c r="D86">
        <v>5.1554766108156701E-2</v>
      </c>
      <c r="E86" s="18">
        <v>44562</v>
      </c>
    </row>
    <row r="87" spans="1:5" x14ac:dyDescent="0.35">
      <c r="A87" t="s">
        <v>51</v>
      </c>
      <c r="B87" t="s">
        <v>16</v>
      </c>
      <c r="C87">
        <v>174337</v>
      </c>
      <c r="D87">
        <v>0.94410748518883558</v>
      </c>
      <c r="E87" s="18">
        <v>44562</v>
      </c>
    </row>
    <row r="88" spans="1:5" x14ac:dyDescent="0.35">
      <c r="A88" t="s">
        <v>52</v>
      </c>
      <c r="B88" t="s">
        <v>13</v>
      </c>
      <c r="C88">
        <v>2205</v>
      </c>
      <c r="D88">
        <v>3.9057656540607562E-2</v>
      </c>
      <c r="E88" s="18">
        <v>44562</v>
      </c>
    </row>
    <row r="89" spans="1:5" x14ac:dyDescent="0.35">
      <c r="A89" t="s">
        <v>52</v>
      </c>
      <c r="B89" t="s">
        <v>15</v>
      </c>
      <c r="C89">
        <v>3533</v>
      </c>
      <c r="D89">
        <v>6.2580816579576648E-2</v>
      </c>
      <c r="E89" s="18">
        <v>44562</v>
      </c>
    </row>
    <row r="90" spans="1:5" x14ac:dyDescent="0.35">
      <c r="A90" t="s">
        <v>52</v>
      </c>
      <c r="B90" t="s">
        <v>16</v>
      </c>
      <c r="C90">
        <v>50717</v>
      </c>
      <c r="D90">
        <v>0.89836152687981574</v>
      </c>
      <c r="E90" s="18">
        <v>44562</v>
      </c>
    </row>
    <row r="91" spans="1:5" x14ac:dyDescent="0.35">
      <c r="A91" t="s">
        <v>53</v>
      </c>
      <c r="B91" t="s">
        <v>13</v>
      </c>
      <c r="C91">
        <v>246</v>
      </c>
      <c r="D91">
        <v>4.5253863134657839E-3</v>
      </c>
      <c r="E91" s="18">
        <v>44562</v>
      </c>
    </row>
    <row r="92" spans="1:5" x14ac:dyDescent="0.35">
      <c r="A92" t="s">
        <v>53</v>
      </c>
      <c r="B92" t="s">
        <v>15</v>
      </c>
      <c r="C92">
        <v>31488</v>
      </c>
      <c r="D92">
        <v>0.57924944812362034</v>
      </c>
      <c r="E92" s="18">
        <v>44562</v>
      </c>
    </row>
    <row r="93" spans="1:5" x14ac:dyDescent="0.35">
      <c r="A93" t="s">
        <v>53</v>
      </c>
      <c r="B93" t="s">
        <v>16</v>
      </c>
      <c r="C93">
        <v>22626</v>
      </c>
      <c r="D93">
        <v>0.41622516556291389</v>
      </c>
      <c r="E93" s="18">
        <v>44562</v>
      </c>
    </row>
    <row r="94" spans="1:5" x14ac:dyDescent="0.35">
      <c r="A94" t="s">
        <v>54</v>
      </c>
      <c r="B94" t="s">
        <v>13</v>
      </c>
      <c r="C94">
        <v>186</v>
      </c>
      <c r="D94">
        <v>1.8231897979788078E-3</v>
      </c>
      <c r="E94" s="18">
        <v>44562</v>
      </c>
    </row>
    <row r="95" spans="1:5" x14ac:dyDescent="0.35">
      <c r="A95" t="s">
        <v>54</v>
      </c>
      <c r="B95" t="s">
        <v>15</v>
      </c>
      <c r="C95">
        <v>12532</v>
      </c>
      <c r="D95">
        <v>0.1228398631627442</v>
      </c>
      <c r="E95" s="18">
        <v>44562</v>
      </c>
    </row>
    <row r="96" spans="1:5" x14ac:dyDescent="0.35">
      <c r="A96" t="s">
        <v>54</v>
      </c>
      <c r="B96" t="s">
        <v>16</v>
      </c>
      <c r="C96">
        <v>89301</v>
      </c>
      <c r="D96">
        <v>0.875336947039277</v>
      </c>
      <c r="E96" s="18">
        <v>44562</v>
      </c>
    </row>
    <row r="97" spans="1:5" x14ac:dyDescent="0.35">
      <c r="A97" t="s">
        <v>55</v>
      </c>
      <c r="B97" t="s">
        <v>13</v>
      </c>
      <c r="C97">
        <v>182171</v>
      </c>
      <c r="D97">
        <v>5.3672227330701539E-2</v>
      </c>
      <c r="E97" s="18">
        <v>44562</v>
      </c>
    </row>
    <row r="98" spans="1:5" x14ac:dyDescent="0.35">
      <c r="A98" t="s">
        <v>55</v>
      </c>
      <c r="B98" t="s">
        <v>15</v>
      </c>
      <c r="C98">
        <v>742976</v>
      </c>
      <c r="D98">
        <v>0.21889969739011866</v>
      </c>
      <c r="E98" s="18">
        <v>44562</v>
      </c>
    </row>
    <row r="99" spans="1:5" x14ac:dyDescent="0.35">
      <c r="A99" t="s">
        <v>55</v>
      </c>
      <c r="B99" t="s">
        <v>16</v>
      </c>
      <c r="C99">
        <v>2468992</v>
      </c>
      <c r="D99">
        <v>0.72742807527917974</v>
      </c>
      <c r="E99" s="18">
        <v>44562</v>
      </c>
    </row>
    <row r="100" spans="1:5" x14ac:dyDescent="0.35">
      <c r="A100" t="s">
        <v>12</v>
      </c>
      <c r="B100" t="s">
        <v>13</v>
      </c>
      <c r="C100">
        <v>650</v>
      </c>
      <c r="D100">
        <v>4.3655217805955914E-3</v>
      </c>
      <c r="E100" s="18">
        <v>44531</v>
      </c>
    </row>
    <row r="101" spans="1:5" x14ac:dyDescent="0.35">
      <c r="A101" t="s">
        <v>12</v>
      </c>
      <c r="B101" t="s">
        <v>15</v>
      </c>
      <c r="C101">
        <v>12954</v>
      </c>
      <c r="D101">
        <v>8.7001490993592751E-2</v>
      </c>
      <c r="E101" s="18">
        <v>44531</v>
      </c>
    </row>
    <row r="102" spans="1:5" x14ac:dyDescent="0.35">
      <c r="A102" t="s">
        <v>12</v>
      </c>
      <c r="B102" t="s">
        <v>16</v>
      </c>
      <c r="C102">
        <v>135290</v>
      </c>
      <c r="D102">
        <v>0.90863298722581165</v>
      </c>
      <c r="E102" s="18">
        <v>44531</v>
      </c>
    </row>
    <row r="103" spans="1:5" x14ac:dyDescent="0.35">
      <c r="A103" t="s">
        <v>17</v>
      </c>
      <c r="B103" t="s">
        <v>18</v>
      </c>
      <c r="C103">
        <v>24782</v>
      </c>
      <c r="D103">
        <v>0.16045633777282822</v>
      </c>
      <c r="E103" s="18">
        <v>44531</v>
      </c>
    </row>
    <row r="104" spans="1:5" x14ac:dyDescent="0.35">
      <c r="A104" t="s">
        <v>17</v>
      </c>
      <c r="B104" t="s">
        <v>19</v>
      </c>
      <c r="C104">
        <v>11687</v>
      </c>
      <c r="D104">
        <v>7.5669970928538596E-2</v>
      </c>
      <c r="E104" s="18">
        <v>44531</v>
      </c>
    </row>
    <row r="105" spans="1:5" x14ac:dyDescent="0.35">
      <c r="A105" t="s">
        <v>17</v>
      </c>
      <c r="B105" t="s">
        <v>20</v>
      </c>
      <c r="C105">
        <v>117978</v>
      </c>
      <c r="D105">
        <v>0.76387369129863314</v>
      </c>
      <c r="E105" s="18">
        <v>44531</v>
      </c>
    </row>
    <row r="106" spans="1:5" x14ac:dyDescent="0.35">
      <c r="A106" t="s">
        <v>21</v>
      </c>
      <c r="B106" t="s">
        <v>18</v>
      </c>
      <c r="C106">
        <v>2595</v>
      </c>
      <c r="D106">
        <v>3.4072556820419903E-2</v>
      </c>
      <c r="E106" s="18">
        <v>44531</v>
      </c>
    </row>
    <row r="107" spans="1:5" x14ac:dyDescent="0.35">
      <c r="A107" t="s">
        <v>21</v>
      </c>
      <c r="B107" t="s">
        <v>19</v>
      </c>
      <c r="C107">
        <v>22868</v>
      </c>
      <c r="D107">
        <v>0.30025866257008182</v>
      </c>
      <c r="E107" s="18">
        <v>44531</v>
      </c>
    </row>
    <row r="108" spans="1:5" x14ac:dyDescent="0.35">
      <c r="A108" t="s">
        <v>21</v>
      </c>
      <c r="B108" t="s">
        <v>20</v>
      </c>
      <c r="C108">
        <v>50698</v>
      </c>
      <c r="D108">
        <v>0.6656687806094983</v>
      </c>
      <c r="E108" s="18">
        <v>44531</v>
      </c>
    </row>
    <row r="109" spans="1:5" x14ac:dyDescent="0.35">
      <c r="A109" t="s">
        <v>23</v>
      </c>
      <c r="B109" t="s">
        <v>18</v>
      </c>
      <c r="C109">
        <v>792</v>
      </c>
      <c r="D109">
        <v>1.1224807959409281E-2</v>
      </c>
      <c r="E109" s="18">
        <v>44531</v>
      </c>
    </row>
    <row r="110" spans="1:5" x14ac:dyDescent="0.35">
      <c r="A110" t="s">
        <v>23</v>
      </c>
      <c r="B110" t="s">
        <v>19</v>
      </c>
      <c r="C110">
        <v>5367</v>
      </c>
      <c r="D110">
        <v>7.6065081209784863E-2</v>
      </c>
      <c r="E110" s="18">
        <v>44531</v>
      </c>
    </row>
    <row r="111" spans="1:5" x14ac:dyDescent="0.35">
      <c r="A111" t="s">
        <v>23</v>
      </c>
      <c r="B111" t="s">
        <v>20</v>
      </c>
      <c r="C111">
        <v>64399</v>
      </c>
      <c r="D111">
        <v>0.91271011083080589</v>
      </c>
      <c r="E111" s="18">
        <v>44531</v>
      </c>
    </row>
    <row r="112" spans="1:5" x14ac:dyDescent="0.35">
      <c r="A112" t="s">
        <v>25</v>
      </c>
      <c r="B112" t="s">
        <v>18</v>
      </c>
      <c r="C112">
        <v>18543</v>
      </c>
      <c r="D112">
        <v>5.664856079722852E-2</v>
      </c>
      <c r="E112" s="18">
        <v>44531</v>
      </c>
    </row>
    <row r="113" spans="1:5" x14ac:dyDescent="0.35">
      <c r="A113" t="s">
        <v>25</v>
      </c>
      <c r="B113" t="s">
        <v>19</v>
      </c>
      <c r="C113">
        <v>266067</v>
      </c>
      <c r="D113">
        <v>0.81283032010118106</v>
      </c>
      <c r="E113" s="18">
        <v>44531</v>
      </c>
    </row>
    <row r="114" spans="1:5" x14ac:dyDescent="0.35">
      <c r="A114" t="s">
        <v>25</v>
      </c>
      <c r="B114" t="s">
        <v>20</v>
      </c>
      <c r="C114">
        <v>42724</v>
      </c>
      <c r="D114">
        <v>0.13052111910159042</v>
      </c>
      <c r="E114" s="18">
        <v>44531</v>
      </c>
    </row>
    <row r="115" spans="1:5" x14ac:dyDescent="0.35">
      <c r="A115" t="s">
        <v>27</v>
      </c>
      <c r="B115" t="s">
        <v>18</v>
      </c>
      <c r="C115">
        <v>16</v>
      </c>
      <c r="D115">
        <v>5.3492026344822974E-4</v>
      </c>
      <c r="E115" s="18">
        <v>44531</v>
      </c>
    </row>
    <row r="116" spans="1:5" x14ac:dyDescent="0.35">
      <c r="A116" t="s">
        <v>27</v>
      </c>
      <c r="B116" t="s">
        <v>19</v>
      </c>
      <c r="C116">
        <v>2888</v>
      </c>
      <c r="D116">
        <v>9.6553107552405468E-2</v>
      </c>
      <c r="E116" s="18">
        <v>44531</v>
      </c>
    </row>
    <row r="117" spans="1:5" x14ac:dyDescent="0.35">
      <c r="A117" t="s">
        <v>27</v>
      </c>
      <c r="B117" t="s">
        <v>20</v>
      </c>
      <c r="C117">
        <v>27007</v>
      </c>
      <c r="D117">
        <v>0.90291197218414632</v>
      </c>
      <c r="E117" s="18">
        <v>44531</v>
      </c>
    </row>
    <row r="118" spans="1:5" x14ac:dyDescent="0.35">
      <c r="A118" t="s">
        <v>28</v>
      </c>
      <c r="B118" t="s">
        <v>18</v>
      </c>
      <c r="C118">
        <v>1807</v>
      </c>
      <c r="D118">
        <v>1.8367180988392184E-2</v>
      </c>
      <c r="E118" s="18">
        <v>44531</v>
      </c>
    </row>
    <row r="119" spans="1:5" x14ac:dyDescent="0.35">
      <c r="A119" t="s">
        <v>28</v>
      </c>
      <c r="B119" t="s">
        <v>19</v>
      </c>
      <c r="C119">
        <v>16582</v>
      </c>
      <c r="D119">
        <v>0.168547091947714</v>
      </c>
      <c r="E119" s="18">
        <v>44531</v>
      </c>
    </row>
    <row r="120" spans="1:5" x14ac:dyDescent="0.35">
      <c r="A120" t="s">
        <v>28</v>
      </c>
      <c r="B120" t="s">
        <v>20</v>
      </c>
      <c r="C120">
        <v>79993</v>
      </c>
      <c r="D120">
        <v>0.81308572706389382</v>
      </c>
      <c r="E120" s="18">
        <v>44531</v>
      </c>
    </row>
    <row r="121" spans="1:5" x14ac:dyDescent="0.35">
      <c r="A121" t="s">
        <v>30</v>
      </c>
      <c r="B121" t="s">
        <v>18</v>
      </c>
      <c r="C121">
        <v>646</v>
      </c>
      <c r="D121">
        <v>6.8963308530739916E-3</v>
      </c>
      <c r="E121" s="18">
        <v>44531</v>
      </c>
    </row>
    <row r="122" spans="1:5" x14ac:dyDescent="0.35">
      <c r="A122" t="s">
        <v>30</v>
      </c>
      <c r="B122" t="s">
        <v>19</v>
      </c>
      <c r="C122">
        <v>7304</v>
      </c>
      <c r="D122">
        <v>7.7973375465715838E-2</v>
      </c>
      <c r="E122" s="18">
        <v>44531</v>
      </c>
    </row>
    <row r="123" spans="1:5" x14ac:dyDescent="0.35">
      <c r="A123" t="s">
        <v>30</v>
      </c>
      <c r="B123" t="s">
        <v>20</v>
      </c>
      <c r="C123">
        <v>85723</v>
      </c>
      <c r="D123">
        <v>0.91513029368121013</v>
      </c>
      <c r="E123" s="18">
        <v>44531</v>
      </c>
    </row>
    <row r="124" spans="1:5" x14ac:dyDescent="0.35">
      <c r="A124" t="s">
        <v>31</v>
      </c>
      <c r="B124" t="s">
        <v>18</v>
      </c>
      <c r="C124">
        <v>2930</v>
      </c>
      <c r="D124">
        <v>4.228604416221677E-2</v>
      </c>
      <c r="E124" s="18">
        <v>44531</v>
      </c>
    </row>
    <row r="125" spans="1:5" x14ac:dyDescent="0.35">
      <c r="A125" t="s">
        <v>31</v>
      </c>
      <c r="B125" t="s">
        <v>19</v>
      </c>
      <c r="C125">
        <v>5701</v>
      </c>
      <c r="D125">
        <v>8.2277384904026557E-2</v>
      </c>
      <c r="E125" s="18">
        <v>44531</v>
      </c>
    </row>
    <row r="126" spans="1:5" x14ac:dyDescent="0.35">
      <c r="A126" t="s">
        <v>31</v>
      </c>
      <c r="B126" t="s">
        <v>20</v>
      </c>
      <c r="C126">
        <v>60659</v>
      </c>
      <c r="D126">
        <v>0.87543657093375671</v>
      </c>
      <c r="E126" s="18">
        <v>44531</v>
      </c>
    </row>
    <row r="127" spans="1:5" x14ac:dyDescent="0.35">
      <c r="A127" t="s">
        <v>32</v>
      </c>
      <c r="B127" t="s">
        <v>18</v>
      </c>
      <c r="C127">
        <v>1614</v>
      </c>
      <c r="D127">
        <v>2.8985507246376812E-2</v>
      </c>
      <c r="E127" s="18">
        <v>44531</v>
      </c>
    </row>
    <row r="128" spans="1:5" x14ac:dyDescent="0.35">
      <c r="A128" t="s">
        <v>32</v>
      </c>
      <c r="B128" t="s">
        <v>19</v>
      </c>
      <c r="C128">
        <v>2716</v>
      </c>
      <c r="D128">
        <v>4.8776107609144623E-2</v>
      </c>
      <c r="E128" s="18">
        <v>44531</v>
      </c>
    </row>
    <row r="129" spans="1:5" x14ac:dyDescent="0.35">
      <c r="A129" t="s">
        <v>32</v>
      </c>
      <c r="B129" t="s">
        <v>20</v>
      </c>
      <c r="C129">
        <v>51353</v>
      </c>
      <c r="D129">
        <v>0.92223838514447853</v>
      </c>
      <c r="E129" s="18">
        <v>44531</v>
      </c>
    </row>
    <row r="130" spans="1:5" x14ac:dyDescent="0.35">
      <c r="A130" t="s">
        <v>33</v>
      </c>
      <c r="B130" t="s">
        <v>18</v>
      </c>
      <c r="C130">
        <v>2834</v>
      </c>
      <c r="D130">
        <v>4.4145365048210976E-2</v>
      </c>
      <c r="E130" s="18">
        <v>44531</v>
      </c>
    </row>
    <row r="131" spans="1:5" x14ac:dyDescent="0.35">
      <c r="A131" t="s">
        <v>33</v>
      </c>
      <c r="B131" t="s">
        <v>19</v>
      </c>
      <c r="C131">
        <v>19935</v>
      </c>
      <c r="D131">
        <v>0.31052852937053133</v>
      </c>
      <c r="E131" s="18">
        <v>44531</v>
      </c>
    </row>
    <row r="132" spans="1:5" x14ac:dyDescent="0.35">
      <c r="A132" t="s">
        <v>33</v>
      </c>
      <c r="B132" t="s">
        <v>20</v>
      </c>
      <c r="C132">
        <v>41428</v>
      </c>
      <c r="D132">
        <v>0.64532610558125769</v>
      </c>
      <c r="E132" s="18">
        <v>44531</v>
      </c>
    </row>
    <row r="133" spans="1:5" x14ac:dyDescent="0.35">
      <c r="A133" t="s">
        <v>34</v>
      </c>
      <c r="B133" t="s">
        <v>18</v>
      </c>
      <c r="C133">
        <v>279</v>
      </c>
      <c r="D133">
        <v>6.0556074056388777E-3</v>
      </c>
      <c r="E133" s="18">
        <v>44531</v>
      </c>
    </row>
    <row r="134" spans="1:5" x14ac:dyDescent="0.35">
      <c r="A134" t="s">
        <v>34</v>
      </c>
      <c r="B134" t="s">
        <v>19</v>
      </c>
      <c r="C134">
        <v>2491</v>
      </c>
      <c r="D134">
        <v>5.406637292991557E-2</v>
      </c>
      <c r="E134" s="18">
        <v>44531</v>
      </c>
    </row>
    <row r="135" spans="1:5" x14ac:dyDescent="0.35">
      <c r="A135" t="s">
        <v>34</v>
      </c>
      <c r="B135" t="s">
        <v>20</v>
      </c>
      <c r="C135">
        <v>43303</v>
      </c>
      <c r="D135">
        <v>0.93987801966444551</v>
      </c>
      <c r="E135" s="18">
        <v>44531</v>
      </c>
    </row>
    <row r="136" spans="1:5" x14ac:dyDescent="0.35">
      <c r="A136" t="s">
        <v>35</v>
      </c>
      <c r="B136" t="s">
        <v>18</v>
      </c>
      <c r="C136">
        <v>2321</v>
      </c>
      <c r="D136">
        <v>0.10546165030897856</v>
      </c>
      <c r="E136" s="18">
        <v>44531</v>
      </c>
    </row>
    <row r="137" spans="1:5" x14ac:dyDescent="0.35">
      <c r="A137" t="s">
        <v>35</v>
      </c>
      <c r="B137" t="s">
        <v>19</v>
      </c>
      <c r="C137">
        <v>2824</v>
      </c>
      <c r="D137">
        <v>0.12831697564521993</v>
      </c>
      <c r="E137" s="18">
        <v>44531</v>
      </c>
    </row>
    <row r="138" spans="1:5" x14ac:dyDescent="0.35">
      <c r="A138" t="s">
        <v>35</v>
      </c>
      <c r="B138" t="s">
        <v>20</v>
      </c>
      <c r="C138">
        <v>16863</v>
      </c>
      <c r="D138">
        <v>0.76622137404580148</v>
      </c>
      <c r="E138" s="18">
        <v>44531</v>
      </c>
    </row>
    <row r="139" spans="1:5" x14ac:dyDescent="0.35">
      <c r="A139" t="s">
        <v>36</v>
      </c>
      <c r="B139" t="s">
        <v>18</v>
      </c>
      <c r="C139">
        <v>7811</v>
      </c>
      <c r="D139">
        <v>8.6675248008167075E-2</v>
      </c>
      <c r="E139" s="18">
        <v>44531</v>
      </c>
    </row>
    <row r="140" spans="1:5" x14ac:dyDescent="0.35">
      <c r="A140" t="s">
        <v>36</v>
      </c>
      <c r="B140" t="s">
        <v>19</v>
      </c>
      <c r="C140">
        <v>27629</v>
      </c>
      <c r="D140">
        <v>0.30658691937237842</v>
      </c>
      <c r="E140" s="18">
        <v>44531</v>
      </c>
    </row>
    <row r="141" spans="1:5" x14ac:dyDescent="0.35">
      <c r="A141" t="s">
        <v>36</v>
      </c>
      <c r="B141" t="s">
        <v>20</v>
      </c>
      <c r="C141">
        <v>54678</v>
      </c>
      <c r="D141">
        <v>0.60673783261945446</v>
      </c>
      <c r="E141" s="18">
        <v>44531</v>
      </c>
    </row>
    <row r="142" spans="1:5" x14ac:dyDescent="0.35">
      <c r="A142" t="s">
        <v>37</v>
      </c>
      <c r="B142" t="s">
        <v>18</v>
      </c>
      <c r="C142">
        <v>7356</v>
      </c>
      <c r="D142">
        <v>3.1090710825957955E-2</v>
      </c>
      <c r="E142" s="18">
        <v>44531</v>
      </c>
    </row>
    <row r="143" spans="1:5" x14ac:dyDescent="0.35">
      <c r="A143" t="s">
        <v>37</v>
      </c>
      <c r="B143" t="s">
        <v>19</v>
      </c>
      <c r="C143">
        <v>97172</v>
      </c>
      <c r="D143">
        <v>0.41070507781130866</v>
      </c>
      <c r="E143" s="18">
        <v>44531</v>
      </c>
    </row>
    <row r="144" spans="1:5" x14ac:dyDescent="0.35">
      <c r="A144" t="s">
        <v>37</v>
      </c>
      <c r="B144" t="s">
        <v>20</v>
      </c>
      <c r="C144">
        <v>132070</v>
      </c>
      <c r="D144">
        <v>0.55820421136273346</v>
      </c>
      <c r="E144" s="18">
        <v>44531</v>
      </c>
    </row>
    <row r="145" spans="1:5" x14ac:dyDescent="0.35">
      <c r="A145" t="s">
        <v>38</v>
      </c>
      <c r="B145" t="s">
        <v>18</v>
      </c>
      <c r="C145">
        <v>15291</v>
      </c>
      <c r="D145">
        <v>3.7818773604271834E-2</v>
      </c>
      <c r="E145" s="18">
        <v>44531</v>
      </c>
    </row>
    <row r="146" spans="1:5" x14ac:dyDescent="0.35">
      <c r="A146" t="s">
        <v>38</v>
      </c>
      <c r="B146" t="s">
        <v>19</v>
      </c>
      <c r="C146">
        <v>37794</v>
      </c>
      <c r="D146">
        <v>9.3474771408007959E-2</v>
      </c>
      <c r="E146" s="18">
        <v>44531</v>
      </c>
    </row>
    <row r="147" spans="1:5" x14ac:dyDescent="0.35">
      <c r="A147" t="s">
        <v>38</v>
      </c>
      <c r="B147" t="s">
        <v>20</v>
      </c>
      <c r="C147">
        <v>351238</v>
      </c>
      <c r="D147">
        <v>0.86870645498772026</v>
      </c>
      <c r="E147" s="18">
        <v>44531</v>
      </c>
    </row>
    <row r="148" spans="1:5" x14ac:dyDescent="0.35">
      <c r="A148" t="s">
        <v>39</v>
      </c>
      <c r="B148" t="s">
        <v>18</v>
      </c>
      <c r="C148">
        <v>43384</v>
      </c>
      <c r="D148">
        <v>0.24991071325706518</v>
      </c>
      <c r="E148" s="18">
        <v>44531</v>
      </c>
    </row>
    <row r="149" spans="1:5" x14ac:dyDescent="0.35">
      <c r="A149" t="s">
        <v>39</v>
      </c>
      <c r="B149" t="s">
        <v>19</v>
      </c>
      <c r="C149">
        <v>14684</v>
      </c>
      <c r="D149">
        <v>8.4586227951934934E-2</v>
      </c>
      <c r="E149" s="18">
        <v>44531</v>
      </c>
    </row>
    <row r="150" spans="1:5" x14ac:dyDescent="0.35">
      <c r="A150" t="s">
        <v>39</v>
      </c>
      <c r="B150" t="s">
        <v>20</v>
      </c>
      <c r="C150">
        <v>115530</v>
      </c>
      <c r="D150">
        <v>0.66550305879099991</v>
      </c>
      <c r="E150" s="18">
        <v>44531</v>
      </c>
    </row>
    <row r="151" spans="1:5" x14ac:dyDescent="0.35">
      <c r="A151" t="s">
        <v>40</v>
      </c>
      <c r="B151" t="s">
        <v>18</v>
      </c>
      <c r="C151">
        <v>383</v>
      </c>
      <c r="D151">
        <v>7.8321506717654032E-3</v>
      </c>
      <c r="E151" s="18">
        <v>44531</v>
      </c>
    </row>
    <row r="152" spans="1:5" x14ac:dyDescent="0.35">
      <c r="A152" t="s">
        <v>40</v>
      </c>
      <c r="B152" t="s">
        <v>19</v>
      </c>
      <c r="C152">
        <v>8304</v>
      </c>
      <c r="D152">
        <v>0.16981247827242796</v>
      </c>
      <c r="E152" s="18">
        <v>44531</v>
      </c>
    </row>
    <row r="153" spans="1:5" x14ac:dyDescent="0.35">
      <c r="A153" t="s">
        <v>40</v>
      </c>
      <c r="B153" t="s">
        <v>20</v>
      </c>
      <c r="C153">
        <v>40214</v>
      </c>
      <c r="D153">
        <v>0.82235537105580658</v>
      </c>
      <c r="E153" s="18">
        <v>44531</v>
      </c>
    </row>
    <row r="154" spans="1:5" x14ac:dyDescent="0.35">
      <c r="A154" t="s">
        <v>41</v>
      </c>
      <c r="B154" t="s">
        <v>18</v>
      </c>
      <c r="C154">
        <v>1858</v>
      </c>
      <c r="D154">
        <v>3.7334726520114131E-2</v>
      </c>
      <c r="E154" s="18">
        <v>44531</v>
      </c>
    </row>
    <row r="155" spans="1:5" x14ac:dyDescent="0.35">
      <c r="A155" t="s">
        <v>41</v>
      </c>
      <c r="B155" t="s">
        <v>19</v>
      </c>
      <c r="C155">
        <v>13799</v>
      </c>
      <c r="D155">
        <v>0.27727765944620825</v>
      </c>
      <c r="E155" s="18">
        <v>44531</v>
      </c>
    </row>
    <row r="156" spans="1:5" x14ac:dyDescent="0.35">
      <c r="A156" t="s">
        <v>41</v>
      </c>
      <c r="B156" t="s">
        <v>20</v>
      </c>
      <c r="C156">
        <v>34109</v>
      </c>
      <c r="D156">
        <v>0.68538761403367765</v>
      </c>
      <c r="E156" s="18">
        <v>44531</v>
      </c>
    </row>
    <row r="157" spans="1:5" x14ac:dyDescent="0.35">
      <c r="A157" t="s">
        <v>42</v>
      </c>
      <c r="B157" t="s">
        <v>18</v>
      </c>
      <c r="C157">
        <v>3582</v>
      </c>
      <c r="D157">
        <v>5.4479916044350485E-2</v>
      </c>
      <c r="E157" s="18">
        <v>44531</v>
      </c>
    </row>
    <row r="158" spans="1:5" x14ac:dyDescent="0.35">
      <c r="A158" t="s">
        <v>42</v>
      </c>
      <c r="B158" t="s">
        <v>19</v>
      </c>
      <c r="C158">
        <v>3850</v>
      </c>
      <c r="D158">
        <v>5.8556023665759176E-2</v>
      </c>
      <c r="E158" s="18">
        <v>44531</v>
      </c>
    </row>
    <row r="159" spans="1:5" x14ac:dyDescent="0.35">
      <c r="A159" t="s">
        <v>42</v>
      </c>
      <c r="B159" t="s">
        <v>20</v>
      </c>
      <c r="C159">
        <v>58317</v>
      </c>
      <c r="D159">
        <v>0.88696406028989039</v>
      </c>
      <c r="E159" s="18">
        <v>44531</v>
      </c>
    </row>
    <row r="160" spans="1:5" x14ac:dyDescent="0.35">
      <c r="A160" t="s">
        <v>43</v>
      </c>
      <c r="B160" t="s">
        <v>18</v>
      </c>
      <c r="C160">
        <v>13826</v>
      </c>
      <c r="D160">
        <v>0.15606022981240264</v>
      </c>
      <c r="E160" s="18">
        <v>44531</v>
      </c>
    </row>
    <row r="161" spans="1:5" x14ac:dyDescent="0.35">
      <c r="A161" t="s">
        <v>43</v>
      </c>
      <c r="B161" t="s">
        <v>19</v>
      </c>
      <c r="C161">
        <v>4723</v>
      </c>
      <c r="D161">
        <v>5.3310607941847075E-2</v>
      </c>
      <c r="E161" s="18">
        <v>44531</v>
      </c>
    </row>
    <row r="162" spans="1:5" x14ac:dyDescent="0.35">
      <c r="A162" t="s">
        <v>43</v>
      </c>
      <c r="B162" t="s">
        <v>20</v>
      </c>
      <c r="C162">
        <v>70045</v>
      </c>
      <c r="D162">
        <v>0.79062916224575031</v>
      </c>
      <c r="E162" s="18">
        <v>44531</v>
      </c>
    </row>
    <row r="163" spans="1:5" x14ac:dyDescent="0.35">
      <c r="A163" t="s">
        <v>44</v>
      </c>
      <c r="B163" t="s">
        <v>18</v>
      </c>
      <c r="C163">
        <v>528</v>
      </c>
      <c r="D163">
        <v>3.0068850834581457E-3</v>
      </c>
      <c r="E163" s="18">
        <v>44531</v>
      </c>
    </row>
    <row r="164" spans="1:5" x14ac:dyDescent="0.35">
      <c r="A164" t="s">
        <v>44</v>
      </c>
      <c r="B164" t="s">
        <v>19</v>
      </c>
      <c r="C164">
        <v>50656</v>
      </c>
      <c r="D164">
        <v>0.28847873255237844</v>
      </c>
      <c r="E164" s="18">
        <v>44531</v>
      </c>
    </row>
    <row r="165" spans="1:5" x14ac:dyDescent="0.35">
      <c r="A165" t="s">
        <v>44</v>
      </c>
      <c r="B165" t="s">
        <v>20</v>
      </c>
      <c r="C165">
        <v>124413</v>
      </c>
      <c r="D165">
        <v>0.70851438236416342</v>
      </c>
      <c r="E165" s="18">
        <v>44531</v>
      </c>
    </row>
    <row r="166" spans="1:5" x14ac:dyDescent="0.35">
      <c r="A166" t="s">
        <v>45</v>
      </c>
      <c r="B166" t="s">
        <v>18</v>
      </c>
      <c r="C166">
        <v>416</v>
      </c>
      <c r="D166">
        <v>2.5537139349294045E-2</v>
      </c>
      <c r="E166" s="18">
        <v>44531</v>
      </c>
    </row>
    <row r="167" spans="1:5" x14ac:dyDescent="0.35">
      <c r="A167" t="s">
        <v>45</v>
      </c>
      <c r="B167" t="s">
        <v>19</v>
      </c>
      <c r="C167">
        <v>3700</v>
      </c>
      <c r="D167">
        <v>0.22713321055862493</v>
      </c>
      <c r="E167" s="18">
        <v>44531</v>
      </c>
    </row>
    <row r="168" spans="1:5" x14ac:dyDescent="0.35">
      <c r="A168" t="s">
        <v>45</v>
      </c>
      <c r="B168" t="s">
        <v>20</v>
      </c>
      <c r="C168">
        <v>12174</v>
      </c>
      <c r="D168">
        <v>0.74732965009208108</v>
      </c>
      <c r="E168" s="18">
        <v>44531</v>
      </c>
    </row>
    <row r="169" spans="1:5" x14ac:dyDescent="0.35">
      <c r="A169" t="s">
        <v>46</v>
      </c>
      <c r="B169" t="s">
        <v>18</v>
      </c>
      <c r="C169">
        <v>1907</v>
      </c>
      <c r="D169">
        <v>1.8524274862549296E-2</v>
      </c>
      <c r="E169" s="18">
        <v>44531</v>
      </c>
    </row>
    <row r="170" spans="1:5" x14ac:dyDescent="0.35">
      <c r="A170" t="s">
        <v>46</v>
      </c>
      <c r="B170" t="s">
        <v>19</v>
      </c>
      <c r="C170">
        <v>9022</v>
      </c>
      <c r="D170">
        <v>8.7638179239601349E-2</v>
      </c>
      <c r="E170" s="18">
        <v>44531</v>
      </c>
    </row>
    <row r="171" spans="1:5" x14ac:dyDescent="0.35">
      <c r="A171" t="s">
        <v>46</v>
      </c>
      <c r="B171" t="s">
        <v>20</v>
      </c>
      <c r="C171">
        <v>92017</v>
      </c>
      <c r="D171">
        <v>0.89383754589784936</v>
      </c>
      <c r="E171" s="18">
        <v>44531</v>
      </c>
    </row>
    <row r="172" spans="1:5" x14ac:dyDescent="0.35">
      <c r="A172" t="s">
        <v>47</v>
      </c>
      <c r="B172" t="s">
        <v>19</v>
      </c>
      <c r="C172">
        <v>8116</v>
      </c>
      <c r="D172">
        <v>7.4473063617761223E-2</v>
      </c>
      <c r="E172" s="18">
        <v>44531</v>
      </c>
    </row>
    <row r="173" spans="1:5" x14ac:dyDescent="0.35">
      <c r="A173" t="s">
        <v>47</v>
      </c>
      <c r="B173" t="s">
        <v>20</v>
      </c>
      <c r="C173">
        <v>100863</v>
      </c>
      <c r="D173">
        <v>0.92552693638223882</v>
      </c>
      <c r="E173" s="18">
        <v>44531</v>
      </c>
    </row>
    <row r="174" spans="1:5" x14ac:dyDescent="0.35">
      <c r="A174" t="s">
        <v>48</v>
      </c>
      <c r="B174" t="s">
        <v>18</v>
      </c>
      <c r="C174">
        <v>23388</v>
      </c>
      <c r="D174">
        <v>0.24884292508538414</v>
      </c>
      <c r="E174" s="18">
        <v>44531</v>
      </c>
    </row>
    <row r="175" spans="1:5" x14ac:dyDescent="0.35">
      <c r="A175" t="s">
        <v>48</v>
      </c>
      <c r="B175" t="s">
        <v>19</v>
      </c>
      <c r="C175">
        <v>22710</v>
      </c>
      <c r="D175">
        <v>0.24162916147977911</v>
      </c>
      <c r="E175" s="18">
        <v>44531</v>
      </c>
    </row>
    <row r="176" spans="1:5" x14ac:dyDescent="0.35">
      <c r="A176" t="s">
        <v>48</v>
      </c>
      <c r="B176" t="s">
        <v>20</v>
      </c>
      <c r="C176">
        <v>47889</v>
      </c>
      <c r="D176">
        <v>0.50952791343483672</v>
      </c>
      <c r="E176" s="18">
        <v>44531</v>
      </c>
    </row>
    <row r="177" spans="1:5" x14ac:dyDescent="0.35">
      <c r="A177" t="s">
        <v>49</v>
      </c>
      <c r="B177" t="s">
        <v>18</v>
      </c>
      <c r="C177">
        <v>33</v>
      </c>
      <c r="D177">
        <v>1.9929943229858678E-3</v>
      </c>
      <c r="E177" s="18">
        <v>44531</v>
      </c>
    </row>
    <row r="178" spans="1:5" x14ac:dyDescent="0.35">
      <c r="A178" t="s">
        <v>49</v>
      </c>
      <c r="B178" t="s">
        <v>19</v>
      </c>
      <c r="C178">
        <v>5546</v>
      </c>
      <c r="D178">
        <v>0.33494383379635223</v>
      </c>
      <c r="E178" s="18">
        <v>44531</v>
      </c>
    </row>
    <row r="179" spans="1:5" x14ac:dyDescent="0.35">
      <c r="A179" t="s">
        <v>49</v>
      </c>
      <c r="B179" t="s">
        <v>20</v>
      </c>
      <c r="C179">
        <v>10979</v>
      </c>
      <c r="D179">
        <v>0.66306317188066188</v>
      </c>
      <c r="E179" s="18">
        <v>44531</v>
      </c>
    </row>
    <row r="180" spans="1:5" x14ac:dyDescent="0.35">
      <c r="A180" t="s">
        <v>50</v>
      </c>
      <c r="B180" t="s">
        <v>18</v>
      </c>
      <c r="C180">
        <v>1686</v>
      </c>
      <c r="D180">
        <v>2.502077644544699E-2</v>
      </c>
      <c r="E180" s="18">
        <v>44531</v>
      </c>
    </row>
    <row r="181" spans="1:5" x14ac:dyDescent="0.35">
      <c r="A181" t="s">
        <v>50</v>
      </c>
      <c r="B181" t="s">
        <v>19</v>
      </c>
      <c r="C181">
        <v>18830</v>
      </c>
      <c r="D181">
        <v>0.27944319126202066</v>
      </c>
      <c r="E181" s="18">
        <v>44531</v>
      </c>
    </row>
    <row r="182" spans="1:5" x14ac:dyDescent="0.35">
      <c r="A182" t="s">
        <v>50</v>
      </c>
      <c r="B182" t="s">
        <v>20</v>
      </c>
      <c r="C182">
        <v>46868</v>
      </c>
      <c r="D182">
        <v>0.69553603229253236</v>
      </c>
      <c r="E182" s="18">
        <v>44531</v>
      </c>
    </row>
    <row r="183" spans="1:5" x14ac:dyDescent="0.35">
      <c r="A183" t="s">
        <v>51</v>
      </c>
      <c r="B183" t="s">
        <v>18</v>
      </c>
      <c r="C183">
        <v>806</v>
      </c>
      <c r="D183">
        <v>4.3681611992390946E-3</v>
      </c>
      <c r="E183" s="18">
        <v>44531</v>
      </c>
    </row>
    <row r="184" spans="1:5" x14ac:dyDescent="0.35">
      <c r="A184" t="s">
        <v>51</v>
      </c>
      <c r="B184" t="s">
        <v>19</v>
      </c>
      <c r="C184">
        <v>9511</v>
      </c>
      <c r="D184">
        <v>5.1545386061988871E-2</v>
      </c>
      <c r="E184" s="18">
        <v>44531</v>
      </c>
    </row>
    <row r="185" spans="1:5" x14ac:dyDescent="0.35">
      <c r="A185" t="s">
        <v>51</v>
      </c>
      <c r="B185" t="s">
        <v>20</v>
      </c>
      <c r="C185">
        <v>174200</v>
      </c>
      <c r="D185">
        <v>0.94408645273877201</v>
      </c>
      <c r="E185" s="18">
        <v>44531</v>
      </c>
    </row>
    <row r="186" spans="1:5" x14ac:dyDescent="0.35">
      <c r="A186" t="s">
        <v>52</v>
      </c>
      <c r="B186" t="s">
        <v>18</v>
      </c>
      <c r="C186">
        <v>2206</v>
      </c>
      <c r="D186">
        <v>3.9082292497121092E-2</v>
      </c>
      <c r="E186" s="18">
        <v>44531</v>
      </c>
    </row>
    <row r="187" spans="1:5" x14ac:dyDescent="0.35">
      <c r="A187" t="s">
        <v>52</v>
      </c>
      <c r="B187" t="s">
        <v>19</v>
      </c>
      <c r="C187">
        <v>3533</v>
      </c>
      <c r="D187">
        <v>6.259190362299584E-2</v>
      </c>
      <c r="E187" s="18">
        <v>44531</v>
      </c>
    </row>
    <row r="188" spans="1:5" x14ac:dyDescent="0.35">
      <c r="A188" t="s">
        <v>52</v>
      </c>
      <c r="B188" t="s">
        <v>20</v>
      </c>
      <c r="C188">
        <v>50706</v>
      </c>
      <c r="D188">
        <v>0.89832580387988303</v>
      </c>
      <c r="E188" s="18">
        <v>44531</v>
      </c>
    </row>
    <row r="189" spans="1:5" x14ac:dyDescent="0.35">
      <c r="A189" t="s">
        <v>53</v>
      </c>
      <c r="B189" t="s">
        <v>18</v>
      </c>
      <c r="C189">
        <v>244</v>
      </c>
      <c r="D189">
        <v>4.5014297574024536E-3</v>
      </c>
      <c r="E189" s="18">
        <v>44531</v>
      </c>
    </row>
    <row r="190" spans="1:5" x14ac:dyDescent="0.35">
      <c r="A190" t="s">
        <v>53</v>
      </c>
      <c r="B190" t="s">
        <v>19</v>
      </c>
      <c r="C190">
        <v>31379</v>
      </c>
      <c r="D190">
        <v>0.57889493589152297</v>
      </c>
      <c r="E190" s="18">
        <v>44531</v>
      </c>
    </row>
    <row r="191" spans="1:5" x14ac:dyDescent="0.35">
      <c r="A191" t="s">
        <v>53</v>
      </c>
      <c r="B191" t="s">
        <v>20</v>
      </c>
      <c r="C191">
        <v>22582</v>
      </c>
      <c r="D191">
        <v>0.41660363435107461</v>
      </c>
      <c r="E191" s="18">
        <v>44531</v>
      </c>
    </row>
    <row r="192" spans="1:5" x14ac:dyDescent="0.35">
      <c r="A192" t="s">
        <v>54</v>
      </c>
      <c r="B192" t="s">
        <v>18</v>
      </c>
      <c r="C192">
        <v>247</v>
      </c>
      <c r="D192">
        <v>2.4208566108007449E-3</v>
      </c>
      <c r="E192" s="18">
        <v>44531</v>
      </c>
    </row>
    <row r="193" spans="1:5" x14ac:dyDescent="0.35">
      <c r="A193" t="s">
        <v>54</v>
      </c>
      <c r="B193" t="s">
        <v>19</v>
      </c>
      <c r="C193">
        <v>12644</v>
      </c>
      <c r="D193">
        <v>0.12392433597961384</v>
      </c>
      <c r="E193" s="18">
        <v>44531</v>
      </c>
    </row>
    <row r="194" spans="1:5" x14ac:dyDescent="0.35">
      <c r="A194" t="s">
        <v>54</v>
      </c>
      <c r="B194" t="s">
        <v>20</v>
      </c>
      <c r="C194">
        <v>89139</v>
      </c>
      <c r="D194">
        <v>0.87365480740958545</v>
      </c>
      <c r="E194" s="18">
        <v>44531</v>
      </c>
    </row>
    <row r="195" spans="1:5" x14ac:dyDescent="0.35">
      <c r="A195" t="s">
        <v>55</v>
      </c>
      <c r="B195" t="s">
        <v>18</v>
      </c>
      <c r="C195">
        <v>184761</v>
      </c>
      <c r="D195">
        <v>5.4450435518608419E-2</v>
      </c>
      <c r="E195" s="18">
        <v>44531</v>
      </c>
    </row>
    <row r="196" spans="1:5" x14ac:dyDescent="0.35">
      <c r="A196" t="s">
        <v>55</v>
      </c>
      <c r="B196" t="s">
        <v>19</v>
      </c>
      <c r="C196">
        <v>762986</v>
      </c>
      <c r="D196">
        <v>0.22485762685090988</v>
      </c>
      <c r="E196" s="18">
        <v>44531</v>
      </c>
    </row>
    <row r="197" spans="1:5" x14ac:dyDescent="0.35">
      <c r="A197" t="s">
        <v>55</v>
      </c>
      <c r="B197" t="s">
        <v>20</v>
      </c>
      <c r="C197">
        <v>2445449</v>
      </c>
      <c r="D197">
        <v>0.72069193763048167</v>
      </c>
      <c r="E197" s="18">
        <v>44531</v>
      </c>
    </row>
    <row r="198" spans="1:5" x14ac:dyDescent="0.35">
      <c r="A198" t="s">
        <v>12</v>
      </c>
      <c r="B198" t="s">
        <v>13</v>
      </c>
      <c r="C198">
        <v>682</v>
      </c>
      <c r="D198">
        <v>4.6025725816247996E-3</v>
      </c>
      <c r="E198" s="18">
        <v>44317</v>
      </c>
    </row>
    <row r="199" spans="1:5" x14ac:dyDescent="0.35">
      <c r="A199" t="s">
        <v>12</v>
      </c>
      <c r="B199" t="s">
        <v>15</v>
      </c>
      <c r="C199">
        <v>13569</v>
      </c>
      <c r="D199">
        <v>9.1572298181916298E-2</v>
      </c>
      <c r="E199" s="18">
        <v>44317</v>
      </c>
    </row>
    <row r="200" spans="1:5" x14ac:dyDescent="0.35">
      <c r="A200" t="s">
        <v>12</v>
      </c>
      <c r="B200" t="s">
        <v>16</v>
      </c>
      <c r="C200">
        <v>133927</v>
      </c>
      <c r="D200">
        <v>0.90382512923645897</v>
      </c>
      <c r="E200" s="18">
        <v>44317</v>
      </c>
    </row>
    <row r="201" spans="1:5" x14ac:dyDescent="0.35">
      <c r="A201" t="s">
        <v>17</v>
      </c>
      <c r="B201" t="s">
        <v>13</v>
      </c>
      <c r="C201">
        <v>95831</v>
      </c>
      <c r="D201">
        <v>0.62346542447643905</v>
      </c>
      <c r="E201" s="18">
        <v>44317</v>
      </c>
    </row>
    <row r="202" spans="1:5" x14ac:dyDescent="0.35">
      <c r="A202" t="s">
        <v>17</v>
      </c>
      <c r="B202" t="s">
        <v>15</v>
      </c>
      <c r="C202">
        <v>12346</v>
      </c>
      <c r="D202">
        <v>8.0321650933269095E-2</v>
      </c>
      <c r="E202" s="18">
        <v>44317</v>
      </c>
    </row>
    <row r="203" spans="1:5" x14ac:dyDescent="0.35">
      <c r="A203" t="s">
        <v>17</v>
      </c>
      <c r="B203" t="s">
        <v>16</v>
      </c>
      <c r="C203">
        <v>45530</v>
      </c>
      <c r="D203">
        <v>0.29621292459029203</v>
      </c>
      <c r="E203" s="18">
        <v>44317</v>
      </c>
    </row>
    <row r="204" spans="1:5" x14ac:dyDescent="0.35">
      <c r="A204" t="s">
        <v>21</v>
      </c>
      <c r="B204" t="s">
        <v>13</v>
      </c>
      <c r="C204">
        <v>2610</v>
      </c>
      <c r="D204">
        <v>3.4341201547327699E-2</v>
      </c>
      <c r="E204" s="18">
        <v>44317</v>
      </c>
    </row>
    <row r="205" spans="1:5" x14ac:dyDescent="0.35">
      <c r="A205" t="s">
        <v>21</v>
      </c>
      <c r="B205" t="s">
        <v>15</v>
      </c>
      <c r="C205">
        <v>22937</v>
      </c>
      <c r="D205">
        <v>0.30179468961343098</v>
      </c>
      <c r="E205" s="18">
        <v>44317</v>
      </c>
    </row>
    <row r="206" spans="1:5" x14ac:dyDescent="0.35">
      <c r="A206" t="s">
        <v>21</v>
      </c>
      <c r="B206" t="s">
        <v>16</v>
      </c>
      <c r="C206">
        <v>50455</v>
      </c>
      <c r="D206">
        <v>0.66386410883924096</v>
      </c>
      <c r="E206" s="18">
        <v>44317</v>
      </c>
    </row>
    <row r="207" spans="1:5" x14ac:dyDescent="0.35">
      <c r="A207" t="s">
        <v>23</v>
      </c>
      <c r="B207" t="s">
        <v>13</v>
      </c>
      <c r="C207">
        <v>1013</v>
      </c>
      <c r="D207">
        <v>1.41204349038193E-2</v>
      </c>
      <c r="E207" s="18">
        <v>44317</v>
      </c>
    </row>
    <row r="208" spans="1:5" x14ac:dyDescent="0.35">
      <c r="A208" t="s">
        <v>23</v>
      </c>
      <c r="B208" t="s">
        <v>15</v>
      </c>
      <c r="C208">
        <v>5961</v>
      </c>
      <c r="D208">
        <v>8.3091720100362407E-2</v>
      </c>
      <c r="E208" s="18">
        <v>44317</v>
      </c>
    </row>
    <row r="209" spans="1:5" x14ac:dyDescent="0.35">
      <c r="A209" t="s">
        <v>23</v>
      </c>
      <c r="B209" t="s">
        <v>16</v>
      </c>
      <c r="C209">
        <v>64766</v>
      </c>
      <c r="D209">
        <v>0.90278784499581799</v>
      </c>
      <c r="E209" s="18">
        <v>44317</v>
      </c>
    </row>
    <row r="210" spans="1:5" x14ac:dyDescent="0.35">
      <c r="A210" t="s">
        <v>25</v>
      </c>
      <c r="B210" t="s">
        <v>13</v>
      </c>
      <c r="C210">
        <v>28631</v>
      </c>
      <c r="D210">
        <v>8.2037014220589594E-2</v>
      </c>
      <c r="E210" s="18">
        <v>44317</v>
      </c>
    </row>
    <row r="211" spans="1:5" x14ac:dyDescent="0.35">
      <c r="A211" t="s">
        <v>25</v>
      </c>
      <c r="B211" t="s">
        <v>15</v>
      </c>
      <c r="C211">
        <v>280239</v>
      </c>
      <c r="D211">
        <v>0.80297477657657101</v>
      </c>
      <c r="E211" s="18">
        <v>44317</v>
      </c>
    </row>
    <row r="212" spans="1:5" x14ac:dyDescent="0.35">
      <c r="A212" t="s">
        <v>25</v>
      </c>
      <c r="B212" t="s">
        <v>16</v>
      </c>
      <c r="C212">
        <v>40131</v>
      </c>
      <c r="D212">
        <v>0.114988209202839</v>
      </c>
      <c r="E212" s="18">
        <v>44317</v>
      </c>
    </row>
    <row r="213" spans="1:5" x14ac:dyDescent="0.35">
      <c r="A213" t="s">
        <v>27</v>
      </c>
      <c r="B213" t="s">
        <v>13</v>
      </c>
      <c r="C213">
        <v>1747</v>
      </c>
      <c r="D213">
        <v>5.8084250423912E-2</v>
      </c>
      <c r="E213" s="18">
        <v>44317</v>
      </c>
    </row>
    <row r="214" spans="1:5" x14ac:dyDescent="0.35">
      <c r="A214" t="s">
        <v>27</v>
      </c>
      <c r="B214" t="s">
        <v>15</v>
      </c>
      <c r="C214">
        <v>27380</v>
      </c>
      <c r="D214">
        <v>0.91033015260830497</v>
      </c>
      <c r="E214" s="18">
        <v>44317</v>
      </c>
    </row>
    <row r="215" spans="1:5" x14ac:dyDescent="0.35">
      <c r="A215" t="s">
        <v>27</v>
      </c>
      <c r="B215" t="s">
        <v>16</v>
      </c>
      <c r="C215">
        <v>950</v>
      </c>
      <c r="D215">
        <v>3.1585596967782702E-2</v>
      </c>
      <c r="E215" s="18">
        <v>44317</v>
      </c>
    </row>
    <row r="216" spans="1:5" x14ac:dyDescent="0.35">
      <c r="A216" t="s">
        <v>28</v>
      </c>
      <c r="B216" t="s">
        <v>13</v>
      </c>
      <c r="C216">
        <v>3499</v>
      </c>
      <c r="D216">
        <v>3.5685146656875902E-2</v>
      </c>
      <c r="E216" s="18">
        <v>44317</v>
      </c>
    </row>
    <row r="217" spans="1:5" x14ac:dyDescent="0.35">
      <c r="A217" t="s">
        <v>28</v>
      </c>
      <c r="B217" t="s">
        <v>15</v>
      </c>
      <c r="C217">
        <v>18648</v>
      </c>
      <c r="D217">
        <v>0.190184799902093</v>
      </c>
      <c r="E217" s="18">
        <v>44317</v>
      </c>
    </row>
    <row r="218" spans="1:5" x14ac:dyDescent="0.35">
      <c r="A218" t="s">
        <v>28</v>
      </c>
      <c r="B218" t="s">
        <v>16</v>
      </c>
      <c r="C218">
        <v>75905</v>
      </c>
      <c r="D218">
        <v>0.77413005344103103</v>
      </c>
      <c r="E218" s="18">
        <v>44317</v>
      </c>
    </row>
    <row r="219" spans="1:5" x14ac:dyDescent="0.35">
      <c r="A219" t="s">
        <v>30</v>
      </c>
      <c r="B219" t="s">
        <v>13</v>
      </c>
      <c r="C219">
        <v>2022</v>
      </c>
      <c r="D219">
        <v>1.9784735812133102E-2</v>
      </c>
      <c r="E219" s="18">
        <v>44317</v>
      </c>
    </row>
    <row r="220" spans="1:5" x14ac:dyDescent="0.35">
      <c r="A220" t="s">
        <v>30</v>
      </c>
      <c r="B220" t="s">
        <v>15</v>
      </c>
      <c r="C220">
        <v>7527</v>
      </c>
      <c r="D220">
        <v>7.3649706457925596E-2</v>
      </c>
      <c r="E220" s="18">
        <v>44317</v>
      </c>
    </row>
    <row r="221" spans="1:5" x14ac:dyDescent="0.35">
      <c r="A221" t="s">
        <v>30</v>
      </c>
      <c r="B221" t="s">
        <v>16</v>
      </c>
      <c r="C221">
        <v>92651</v>
      </c>
      <c r="D221">
        <v>0.90656555772994096</v>
      </c>
      <c r="E221" s="18">
        <v>44317</v>
      </c>
    </row>
    <row r="222" spans="1:5" x14ac:dyDescent="0.35">
      <c r="A222" t="s">
        <v>31</v>
      </c>
      <c r="B222" t="s">
        <v>13</v>
      </c>
      <c r="C222">
        <v>4837</v>
      </c>
      <c r="D222">
        <v>6.6442307692307703E-2</v>
      </c>
      <c r="E222" s="18">
        <v>44317</v>
      </c>
    </row>
    <row r="223" spans="1:5" x14ac:dyDescent="0.35">
      <c r="A223" t="s">
        <v>31</v>
      </c>
      <c r="B223" t="s">
        <v>15</v>
      </c>
      <c r="C223">
        <v>22309</v>
      </c>
      <c r="D223">
        <v>0.30644230769230801</v>
      </c>
      <c r="E223" s="18">
        <v>44317</v>
      </c>
    </row>
    <row r="224" spans="1:5" x14ac:dyDescent="0.35">
      <c r="A224" t="s">
        <v>31</v>
      </c>
      <c r="B224" t="s">
        <v>16</v>
      </c>
      <c r="C224">
        <v>45654</v>
      </c>
      <c r="D224">
        <v>0.62711538461538496</v>
      </c>
      <c r="E224" s="18">
        <v>44317</v>
      </c>
    </row>
    <row r="225" spans="1:5" x14ac:dyDescent="0.35">
      <c r="A225" t="s">
        <v>32</v>
      </c>
      <c r="B225" t="s">
        <v>13</v>
      </c>
      <c r="C225">
        <v>1619</v>
      </c>
      <c r="D225">
        <v>2.89956300594598E-2</v>
      </c>
      <c r="E225" s="18">
        <v>44317</v>
      </c>
    </row>
    <row r="226" spans="1:5" x14ac:dyDescent="0.35">
      <c r="A226" t="s">
        <v>32</v>
      </c>
      <c r="B226" t="s">
        <v>15</v>
      </c>
      <c r="C226">
        <v>2740</v>
      </c>
      <c r="D226">
        <v>4.9072283114836301E-2</v>
      </c>
      <c r="E226" s="18">
        <v>44317</v>
      </c>
    </row>
    <row r="227" spans="1:5" x14ac:dyDescent="0.35">
      <c r="A227" t="s">
        <v>32</v>
      </c>
      <c r="B227" t="s">
        <v>16</v>
      </c>
      <c r="C227">
        <v>51477</v>
      </c>
      <c r="D227">
        <v>0.92193208682570404</v>
      </c>
      <c r="E227" s="18">
        <v>44317</v>
      </c>
    </row>
    <row r="228" spans="1:5" x14ac:dyDescent="0.35">
      <c r="A228" t="s">
        <v>33</v>
      </c>
      <c r="B228" t="s">
        <v>13</v>
      </c>
      <c r="C228">
        <v>2838</v>
      </c>
      <c r="D228">
        <v>4.4182896641913001E-2</v>
      </c>
      <c r="E228" s="18">
        <v>44317</v>
      </c>
    </row>
    <row r="229" spans="1:5" x14ac:dyDescent="0.35">
      <c r="A229" t="s">
        <v>33</v>
      </c>
      <c r="B229" t="s">
        <v>15</v>
      </c>
      <c r="C229">
        <v>20505</v>
      </c>
      <c r="D229">
        <v>0.31922843398253198</v>
      </c>
      <c r="E229" s="18">
        <v>44317</v>
      </c>
    </row>
    <row r="230" spans="1:5" x14ac:dyDescent="0.35">
      <c r="A230" t="s">
        <v>33</v>
      </c>
      <c r="B230" t="s">
        <v>16</v>
      </c>
      <c r="C230">
        <v>40890</v>
      </c>
      <c r="D230">
        <v>0.63658866937555503</v>
      </c>
      <c r="E230" s="18">
        <v>44317</v>
      </c>
    </row>
    <row r="231" spans="1:5" x14ac:dyDescent="0.35">
      <c r="A231" t="s">
        <v>34</v>
      </c>
      <c r="B231" t="s">
        <v>13</v>
      </c>
      <c r="C231">
        <v>500</v>
      </c>
      <c r="D231">
        <v>1.0888976000696901E-2</v>
      </c>
      <c r="E231" s="18">
        <v>44317</v>
      </c>
    </row>
    <row r="232" spans="1:5" x14ac:dyDescent="0.35">
      <c r="A232" t="s">
        <v>34</v>
      </c>
      <c r="B232" t="s">
        <v>15</v>
      </c>
      <c r="C232">
        <v>2503</v>
      </c>
      <c r="D232">
        <v>5.4510213859488697E-2</v>
      </c>
      <c r="E232" s="18">
        <v>44317</v>
      </c>
    </row>
    <row r="233" spans="1:5" x14ac:dyDescent="0.35">
      <c r="A233" t="s">
        <v>34</v>
      </c>
      <c r="B233" t="s">
        <v>16</v>
      </c>
      <c r="C233">
        <v>42915</v>
      </c>
      <c r="D233">
        <v>0.934600810139814</v>
      </c>
      <c r="E233" s="18">
        <v>44317</v>
      </c>
    </row>
    <row r="234" spans="1:5" x14ac:dyDescent="0.35">
      <c r="A234" t="s">
        <v>35</v>
      </c>
      <c r="B234" t="s">
        <v>13</v>
      </c>
      <c r="C234">
        <v>3334</v>
      </c>
      <c r="D234">
        <v>0.147757489806772</v>
      </c>
      <c r="E234" s="18">
        <v>44317</v>
      </c>
    </row>
    <row r="235" spans="1:5" x14ac:dyDescent="0.35">
      <c r="A235" t="s">
        <v>35</v>
      </c>
      <c r="B235" t="s">
        <v>15</v>
      </c>
      <c r="C235">
        <v>15409</v>
      </c>
      <c r="D235">
        <v>0.68290196773621703</v>
      </c>
      <c r="E235" s="18">
        <v>44317</v>
      </c>
    </row>
    <row r="236" spans="1:5" x14ac:dyDescent="0.35">
      <c r="A236" t="s">
        <v>35</v>
      </c>
      <c r="B236" t="s">
        <v>16</v>
      </c>
      <c r="C236">
        <v>3821</v>
      </c>
      <c r="D236">
        <v>0.169340542457011</v>
      </c>
      <c r="E236" s="18">
        <v>44317</v>
      </c>
    </row>
    <row r="237" spans="1:5" x14ac:dyDescent="0.35">
      <c r="A237" t="s">
        <v>36</v>
      </c>
      <c r="B237" t="s">
        <v>13</v>
      </c>
      <c r="C237">
        <v>9235</v>
      </c>
      <c r="D237">
        <v>0.101360992207222</v>
      </c>
      <c r="E237" s="18">
        <v>44317</v>
      </c>
    </row>
    <row r="238" spans="1:5" x14ac:dyDescent="0.35">
      <c r="A238" t="s">
        <v>36</v>
      </c>
      <c r="B238" t="s">
        <v>15</v>
      </c>
      <c r="C238">
        <v>29325</v>
      </c>
      <c r="D238">
        <v>0.32186368126440601</v>
      </c>
      <c r="E238" s="18">
        <v>44317</v>
      </c>
    </row>
    <row r="239" spans="1:5" x14ac:dyDescent="0.35">
      <c r="A239" t="s">
        <v>36</v>
      </c>
      <c r="B239" t="s">
        <v>16</v>
      </c>
      <c r="C239">
        <v>52550</v>
      </c>
      <c r="D239">
        <v>0.57677532652837205</v>
      </c>
      <c r="E239" s="18">
        <v>44317</v>
      </c>
    </row>
    <row r="240" spans="1:5" x14ac:dyDescent="0.35">
      <c r="A240" t="s">
        <v>37</v>
      </c>
      <c r="B240" t="s">
        <v>13</v>
      </c>
      <c r="C240">
        <v>7424</v>
      </c>
      <c r="D240">
        <v>3.1481104552547698E-2</v>
      </c>
      <c r="E240" s="18">
        <v>44317</v>
      </c>
    </row>
    <row r="241" spans="1:5" x14ac:dyDescent="0.35">
      <c r="A241" t="s">
        <v>37</v>
      </c>
      <c r="B241" t="s">
        <v>15</v>
      </c>
      <c r="C241">
        <v>220354</v>
      </c>
      <c r="D241">
        <v>0.93440023068050704</v>
      </c>
      <c r="E241" s="18">
        <v>44317</v>
      </c>
    </row>
    <row r="242" spans="1:5" x14ac:dyDescent="0.35">
      <c r="A242" t="s">
        <v>37</v>
      </c>
      <c r="B242" t="s">
        <v>16</v>
      </c>
      <c r="C242">
        <v>8046</v>
      </c>
      <c r="D242">
        <v>3.4118664766944799E-2</v>
      </c>
      <c r="E242" s="18">
        <v>44317</v>
      </c>
    </row>
    <row r="243" spans="1:5" x14ac:dyDescent="0.35">
      <c r="A243" t="s">
        <v>38</v>
      </c>
      <c r="B243" t="s">
        <v>13</v>
      </c>
      <c r="C243">
        <v>75381</v>
      </c>
      <c r="D243">
        <v>0.15959832061941501</v>
      </c>
      <c r="E243" s="18">
        <v>44317</v>
      </c>
    </row>
    <row r="244" spans="1:5" x14ac:dyDescent="0.35">
      <c r="A244" t="s">
        <v>38</v>
      </c>
      <c r="B244" t="s">
        <v>15</v>
      </c>
      <c r="C244">
        <v>37615</v>
      </c>
      <c r="D244">
        <v>7.9639310039655603E-2</v>
      </c>
      <c r="E244" s="18">
        <v>44317</v>
      </c>
    </row>
    <row r="245" spans="1:5" x14ac:dyDescent="0.35">
      <c r="A245" t="s">
        <v>38</v>
      </c>
      <c r="B245" t="s">
        <v>16</v>
      </c>
      <c r="C245">
        <v>359321</v>
      </c>
      <c r="D245">
        <v>0.76076236934093</v>
      </c>
      <c r="E245" s="18">
        <v>44317</v>
      </c>
    </row>
    <row r="246" spans="1:5" x14ac:dyDescent="0.35">
      <c r="A246" t="s">
        <v>39</v>
      </c>
      <c r="B246" t="s">
        <v>13</v>
      </c>
      <c r="C246">
        <v>44674</v>
      </c>
      <c r="D246">
        <v>0.25949569288498298</v>
      </c>
      <c r="E246" s="18">
        <v>44317</v>
      </c>
    </row>
    <row r="247" spans="1:5" x14ac:dyDescent="0.35">
      <c r="A247" t="s">
        <v>39</v>
      </c>
      <c r="B247" t="s">
        <v>15</v>
      </c>
      <c r="C247">
        <v>15120</v>
      </c>
      <c r="D247">
        <v>8.7826809249696505E-2</v>
      </c>
      <c r="E247" s="18">
        <v>44317</v>
      </c>
    </row>
    <row r="248" spans="1:5" x14ac:dyDescent="0.35">
      <c r="A248" t="s">
        <v>39</v>
      </c>
      <c r="B248" t="s">
        <v>16</v>
      </c>
      <c r="C248">
        <v>112363</v>
      </c>
      <c r="D248">
        <v>0.65267749786532103</v>
      </c>
      <c r="E248" s="18">
        <v>44317</v>
      </c>
    </row>
    <row r="249" spans="1:5" x14ac:dyDescent="0.35">
      <c r="A249" t="s">
        <v>40</v>
      </c>
      <c r="B249" t="s">
        <v>13</v>
      </c>
      <c r="C249">
        <v>385</v>
      </c>
      <c r="D249">
        <v>7.8553794046234502E-3</v>
      </c>
      <c r="E249" s="18">
        <v>44317</v>
      </c>
    </row>
    <row r="250" spans="1:5" x14ac:dyDescent="0.35">
      <c r="A250" t="s">
        <v>40</v>
      </c>
      <c r="B250" t="s">
        <v>15</v>
      </c>
      <c r="C250">
        <v>8343</v>
      </c>
      <c r="D250">
        <v>0.17022709187733401</v>
      </c>
      <c r="E250" s="18">
        <v>44317</v>
      </c>
    </row>
    <row r="251" spans="1:5" x14ac:dyDescent="0.35">
      <c r="A251" t="s">
        <v>40</v>
      </c>
      <c r="B251" t="s">
        <v>16</v>
      </c>
      <c r="C251">
        <v>40283</v>
      </c>
      <c r="D251">
        <v>0.82191752871804302</v>
      </c>
      <c r="E251" s="18">
        <v>44317</v>
      </c>
    </row>
    <row r="252" spans="1:5" x14ac:dyDescent="0.35">
      <c r="A252" t="s">
        <v>41</v>
      </c>
      <c r="B252" t="s">
        <v>13</v>
      </c>
      <c r="C252">
        <v>2891</v>
      </c>
      <c r="D252">
        <v>5.76229295808336E-2</v>
      </c>
      <c r="E252" s="18">
        <v>44317</v>
      </c>
    </row>
    <row r="253" spans="1:5" x14ac:dyDescent="0.35">
      <c r="A253" t="s">
        <v>41</v>
      </c>
      <c r="B253" t="s">
        <v>15</v>
      </c>
      <c r="C253">
        <v>13919</v>
      </c>
      <c r="D253">
        <v>0.27743118534611599</v>
      </c>
      <c r="E253" s="18">
        <v>44317</v>
      </c>
    </row>
    <row r="254" spans="1:5" x14ac:dyDescent="0.35">
      <c r="A254" t="s">
        <v>41</v>
      </c>
      <c r="B254" t="s">
        <v>16</v>
      </c>
      <c r="C254">
        <v>33361</v>
      </c>
      <c r="D254">
        <v>0.66494588507304997</v>
      </c>
      <c r="E254" s="18">
        <v>44317</v>
      </c>
    </row>
    <row r="255" spans="1:5" x14ac:dyDescent="0.35">
      <c r="A255" t="s">
        <v>42</v>
      </c>
      <c r="B255" t="s">
        <v>13</v>
      </c>
      <c r="C255">
        <v>3753</v>
      </c>
      <c r="D255">
        <v>5.7339729878384198E-2</v>
      </c>
      <c r="E255" s="18">
        <v>44317</v>
      </c>
    </row>
    <row r="256" spans="1:5" x14ac:dyDescent="0.35">
      <c r="A256" t="s">
        <v>42</v>
      </c>
      <c r="B256" t="s">
        <v>15</v>
      </c>
      <c r="C256">
        <v>3817</v>
      </c>
      <c r="D256">
        <v>5.8317545682332099E-2</v>
      </c>
      <c r="E256" s="18">
        <v>44317</v>
      </c>
    </row>
    <row r="257" spans="1:5" x14ac:dyDescent="0.35">
      <c r="A257" t="s">
        <v>42</v>
      </c>
      <c r="B257" t="s">
        <v>16</v>
      </c>
      <c r="C257">
        <v>57882</v>
      </c>
      <c r="D257">
        <v>0.88434272443928397</v>
      </c>
      <c r="E257" s="18">
        <v>44317</v>
      </c>
    </row>
    <row r="258" spans="1:5" x14ac:dyDescent="0.35">
      <c r="A258" t="s">
        <v>43</v>
      </c>
      <c r="B258" t="s">
        <v>13</v>
      </c>
      <c r="C258">
        <v>14006</v>
      </c>
      <c r="D258">
        <v>0.159641644060455</v>
      </c>
      <c r="E258" s="18">
        <v>44317</v>
      </c>
    </row>
    <row r="259" spans="1:5" x14ac:dyDescent="0.35">
      <c r="A259" t="s">
        <v>43</v>
      </c>
      <c r="B259" t="s">
        <v>15</v>
      </c>
      <c r="C259">
        <v>4722</v>
      </c>
      <c r="D259">
        <v>5.3821779469760897E-2</v>
      </c>
      <c r="E259" s="18">
        <v>44317</v>
      </c>
    </row>
    <row r="260" spans="1:5" x14ac:dyDescent="0.35">
      <c r="A260" t="s">
        <v>43</v>
      </c>
      <c r="B260" t="s">
        <v>16</v>
      </c>
      <c r="C260">
        <v>69006</v>
      </c>
      <c r="D260">
        <v>0.78653657646978403</v>
      </c>
      <c r="E260" s="18">
        <v>44317</v>
      </c>
    </row>
    <row r="261" spans="1:5" x14ac:dyDescent="0.35">
      <c r="A261" t="s">
        <v>44</v>
      </c>
      <c r="B261" t="s">
        <v>13</v>
      </c>
      <c r="C261">
        <v>1744</v>
      </c>
      <c r="D261">
        <v>9.8611299588365706E-3</v>
      </c>
      <c r="E261" s="18">
        <v>44317</v>
      </c>
    </row>
    <row r="262" spans="1:5" x14ac:dyDescent="0.35">
      <c r="A262" t="s">
        <v>44</v>
      </c>
      <c r="B262" t="s">
        <v>15</v>
      </c>
      <c r="C262">
        <v>52691</v>
      </c>
      <c r="D262">
        <v>0.29793165060840499</v>
      </c>
      <c r="E262" s="18">
        <v>44317</v>
      </c>
    </row>
    <row r="263" spans="1:5" x14ac:dyDescent="0.35">
      <c r="A263" t="s">
        <v>44</v>
      </c>
      <c r="B263" t="s">
        <v>16</v>
      </c>
      <c r="C263">
        <v>122421</v>
      </c>
      <c r="D263">
        <v>0.69220721943275898</v>
      </c>
      <c r="E263" s="18">
        <v>44317</v>
      </c>
    </row>
    <row r="264" spans="1:5" x14ac:dyDescent="0.35">
      <c r="A264" t="s">
        <v>45</v>
      </c>
      <c r="B264" t="s">
        <v>13</v>
      </c>
      <c r="C264">
        <v>663</v>
      </c>
      <c r="D264">
        <v>4.1057716125836002E-2</v>
      </c>
      <c r="E264" s="18">
        <v>44317</v>
      </c>
    </row>
    <row r="265" spans="1:5" x14ac:dyDescent="0.35">
      <c r="A265" t="s">
        <v>45</v>
      </c>
      <c r="B265" t="s">
        <v>15</v>
      </c>
      <c r="C265">
        <v>11980</v>
      </c>
      <c r="D265">
        <v>0.74188754025266301</v>
      </c>
      <c r="E265" s="18">
        <v>44317</v>
      </c>
    </row>
    <row r="266" spans="1:5" x14ac:dyDescent="0.35">
      <c r="A266" t="s">
        <v>45</v>
      </c>
      <c r="B266" t="s">
        <v>16</v>
      </c>
      <c r="C266">
        <v>3505</v>
      </c>
      <c r="D266">
        <v>0.21705474362150101</v>
      </c>
      <c r="E266" s="18">
        <v>44317</v>
      </c>
    </row>
    <row r="267" spans="1:5" x14ac:dyDescent="0.35">
      <c r="A267" t="s">
        <v>46</v>
      </c>
      <c r="B267" t="s">
        <v>13</v>
      </c>
      <c r="C267">
        <v>2036</v>
      </c>
      <c r="D267">
        <v>1.9925816459350699E-2</v>
      </c>
      <c r="E267" s="18">
        <v>44317</v>
      </c>
    </row>
    <row r="268" spans="1:5" x14ac:dyDescent="0.35">
      <c r="A268" t="s">
        <v>46</v>
      </c>
      <c r="B268" t="s">
        <v>15</v>
      </c>
      <c r="C268">
        <v>10488</v>
      </c>
      <c r="D268">
        <v>0.102643400307304</v>
      </c>
      <c r="E268" s="18">
        <v>44317</v>
      </c>
    </row>
    <row r="269" spans="1:5" x14ac:dyDescent="0.35">
      <c r="A269" t="s">
        <v>46</v>
      </c>
      <c r="B269" t="s">
        <v>16</v>
      </c>
      <c r="C269">
        <v>89655</v>
      </c>
      <c r="D269">
        <v>0.877430783233345</v>
      </c>
      <c r="E269" s="18">
        <v>44317</v>
      </c>
    </row>
    <row r="270" spans="1:5" x14ac:dyDescent="0.35">
      <c r="A270" t="s">
        <v>47</v>
      </c>
      <c r="B270" t="s">
        <v>15</v>
      </c>
      <c r="C270">
        <v>8083</v>
      </c>
      <c r="D270">
        <v>7.5084531638984903E-2</v>
      </c>
      <c r="E270" s="18">
        <v>44317</v>
      </c>
    </row>
    <row r="271" spans="1:5" x14ac:dyDescent="0.35">
      <c r="A271" t="s">
        <v>47</v>
      </c>
      <c r="B271" t="s">
        <v>16</v>
      </c>
      <c r="C271">
        <v>99569</v>
      </c>
      <c r="D271">
        <v>0.92491546836101501</v>
      </c>
      <c r="E271" s="18">
        <v>44317</v>
      </c>
    </row>
    <row r="272" spans="1:5" x14ac:dyDescent="0.35">
      <c r="A272" t="s">
        <v>48</v>
      </c>
      <c r="B272" t="s">
        <v>13</v>
      </c>
      <c r="C272">
        <v>27078</v>
      </c>
      <c r="D272">
        <v>0.27899644531451201</v>
      </c>
      <c r="E272" s="18">
        <v>44317</v>
      </c>
    </row>
    <row r="273" spans="1:5" x14ac:dyDescent="0.35">
      <c r="A273" t="s">
        <v>48</v>
      </c>
      <c r="B273" t="s">
        <v>15</v>
      </c>
      <c r="C273">
        <v>23146</v>
      </c>
      <c r="D273">
        <v>0.238483334191953</v>
      </c>
      <c r="E273" s="18">
        <v>44317</v>
      </c>
    </row>
    <row r="274" spans="1:5" x14ac:dyDescent="0.35">
      <c r="A274" t="s">
        <v>48</v>
      </c>
      <c r="B274" t="s">
        <v>16</v>
      </c>
      <c r="C274">
        <v>46831</v>
      </c>
      <c r="D274">
        <v>0.48252022049353499</v>
      </c>
      <c r="E274" s="18">
        <v>44317</v>
      </c>
    </row>
    <row r="275" spans="1:5" x14ac:dyDescent="0.35">
      <c r="A275" t="s">
        <v>49</v>
      </c>
      <c r="B275" t="s">
        <v>13</v>
      </c>
      <c r="C275">
        <v>31</v>
      </c>
      <c r="D275">
        <v>1.8717546190073701E-3</v>
      </c>
      <c r="E275" s="18">
        <v>44317</v>
      </c>
    </row>
    <row r="276" spans="1:5" x14ac:dyDescent="0.35">
      <c r="A276" t="s">
        <v>49</v>
      </c>
      <c r="B276" t="s">
        <v>15</v>
      </c>
      <c r="C276">
        <v>6756</v>
      </c>
      <c r="D276">
        <v>0.40792174858108898</v>
      </c>
      <c r="E276" s="18">
        <v>44317</v>
      </c>
    </row>
    <row r="277" spans="1:5" x14ac:dyDescent="0.35">
      <c r="A277" t="s">
        <v>49</v>
      </c>
      <c r="B277" t="s">
        <v>16</v>
      </c>
      <c r="C277">
        <v>9775</v>
      </c>
      <c r="D277">
        <v>0.590206496799903</v>
      </c>
      <c r="E277" s="18">
        <v>44317</v>
      </c>
    </row>
    <row r="278" spans="1:5" x14ac:dyDescent="0.35">
      <c r="A278" t="s">
        <v>50</v>
      </c>
      <c r="B278" t="s">
        <v>13</v>
      </c>
      <c r="C278">
        <v>1697</v>
      </c>
      <c r="D278">
        <v>2.5457163858928E-2</v>
      </c>
      <c r="E278" s="18">
        <v>44317</v>
      </c>
    </row>
    <row r="279" spans="1:5" x14ac:dyDescent="0.35">
      <c r="A279" t="s">
        <v>50</v>
      </c>
      <c r="B279" t="s">
        <v>15</v>
      </c>
      <c r="C279">
        <v>18769</v>
      </c>
      <c r="D279">
        <v>0.281558932509263</v>
      </c>
      <c r="E279" s="18">
        <v>44317</v>
      </c>
    </row>
    <row r="280" spans="1:5" x14ac:dyDescent="0.35">
      <c r="A280" t="s">
        <v>50</v>
      </c>
      <c r="B280" t="s">
        <v>16</v>
      </c>
      <c r="C280">
        <v>46195</v>
      </c>
      <c r="D280">
        <v>0.69298390363180895</v>
      </c>
      <c r="E280" s="18">
        <v>44317</v>
      </c>
    </row>
    <row r="281" spans="1:5" x14ac:dyDescent="0.35">
      <c r="A281" t="s">
        <v>51</v>
      </c>
      <c r="B281" t="s">
        <v>13</v>
      </c>
      <c r="C281">
        <v>9207</v>
      </c>
      <c r="D281">
        <v>5.01284927151164E-2</v>
      </c>
      <c r="E281" s="18">
        <v>44317</v>
      </c>
    </row>
    <row r="282" spans="1:5" x14ac:dyDescent="0.35">
      <c r="A282" t="s">
        <v>51</v>
      </c>
      <c r="B282" t="s">
        <v>15</v>
      </c>
      <c r="C282">
        <v>9470</v>
      </c>
      <c r="D282">
        <v>5.1560424243744199E-2</v>
      </c>
      <c r="E282" s="18">
        <v>44317</v>
      </c>
    </row>
    <row r="283" spans="1:5" x14ac:dyDescent="0.35">
      <c r="A283" t="s">
        <v>51</v>
      </c>
      <c r="B283" t="s">
        <v>16</v>
      </c>
      <c r="C283">
        <v>164991</v>
      </c>
      <c r="D283">
        <v>0.89831108304113905</v>
      </c>
      <c r="E283" s="18">
        <v>44317</v>
      </c>
    </row>
    <row r="284" spans="1:5" x14ac:dyDescent="0.35">
      <c r="A284" t="s">
        <v>52</v>
      </c>
      <c r="B284" t="s">
        <v>13</v>
      </c>
      <c r="C284">
        <v>3515</v>
      </c>
      <c r="D284">
        <v>6.1686146502404303E-2</v>
      </c>
      <c r="E284" s="18">
        <v>44317</v>
      </c>
    </row>
    <row r="285" spans="1:5" x14ac:dyDescent="0.35">
      <c r="A285" t="s">
        <v>52</v>
      </c>
      <c r="B285" t="s">
        <v>15</v>
      </c>
      <c r="C285">
        <v>3125</v>
      </c>
      <c r="D285">
        <v>5.4841879891895699E-2</v>
      </c>
      <c r="E285" s="18">
        <v>44317</v>
      </c>
    </row>
    <row r="286" spans="1:5" x14ac:dyDescent="0.35">
      <c r="A286" t="s">
        <v>52</v>
      </c>
      <c r="B286" t="s">
        <v>16</v>
      </c>
      <c r="C286">
        <v>50342</v>
      </c>
      <c r="D286">
        <v>0.88347197360569996</v>
      </c>
      <c r="E286" s="18">
        <v>44317</v>
      </c>
    </row>
    <row r="287" spans="1:5" x14ac:dyDescent="0.35">
      <c r="A287" t="s">
        <v>53</v>
      </c>
      <c r="B287" t="s">
        <v>13</v>
      </c>
      <c r="C287">
        <v>306</v>
      </c>
      <c r="D287">
        <v>5.4263978294408696E-3</v>
      </c>
      <c r="E287" s="18">
        <v>44317</v>
      </c>
    </row>
    <row r="288" spans="1:5" x14ac:dyDescent="0.35">
      <c r="A288" t="s">
        <v>53</v>
      </c>
      <c r="B288" t="s">
        <v>15</v>
      </c>
      <c r="C288">
        <v>32335</v>
      </c>
      <c r="D288">
        <v>0.57340710397049199</v>
      </c>
      <c r="E288" s="18">
        <v>44317</v>
      </c>
    </row>
    <row r="289" spans="1:5" x14ac:dyDescent="0.35">
      <c r="A289" t="s">
        <v>53</v>
      </c>
      <c r="B289" t="s">
        <v>16</v>
      </c>
      <c r="C289">
        <v>23750</v>
      </c>
      <c r="D289">
        <v>0.42116649820006702</v>
      </c>
      <c r="E289" s="18">
        <v>44317</v>
      </c>
    </row>
    <row r="290" spans="1:5" x14ac:dyDescent="0.35">
      <c r="A290" t="s">
        <v>54</v>
      </c>
      <c r="B290" t="s">
        <v>13</v>
      </c>
      <c r="C290">
        <v>358</v>
      </c>
      <c r="D290">
        <v>3.5339874829717101E-3</v>
      </c>
      <c r="E290" s="18">
        <v>44317</v>
      </c>
    </row>
    <row r="291" spans="1:5" x14ac:dyDescent="0.35">
      <c r="A291" t="s">
        <v>54</v>
      </c>
      <c r="B291" t="s">
        <v>15</v>
      </c>
      <c r="C291">
        <v>13134</v>
      </c>
      <c r="D291">
        <v>0.129651931847348</v>
      </c>
      <c r="E291" s="18">
        <v>44317</v>
      </c>
    </row>
    <row r="292" spans="1:5" x14ac:dyDescent="0.35">
      <c r="A292" t="s">
        <v>54</v>
      </c>
      <c r="B292" t="s">
        <v>16</v>
      </c>
      <c r="C292">
        <v>87810</v>
      </c>
      <c r="D292">
        <v>0.86681408066968102</v>
      </c>
      <c r="E292" s="18">
        <v>44317</v>
      </c>
    </row>
    <row r="293" spans="1:5" x14ac:dyDescent="0.35">
      <c r="A293" t="s">
        <v>55</v>
      </c>
      <c r="B293" t="s">
        <v>13</v>
      </c>
      <c r="C293">
        <v>353547</v>
      </c>
      <c r="D293">
        <v>0.101142312775708</v>
      </c>
      <c r="E293" s="18">
        <v>44317</v>
      </c>
    </row>
    <row r="294" spans="1:5" x14ac:dyDescent="0.35">
      <c r="A294" t="s">
        <v>55</v>
      </c>
      <c r="B294" t="s">
        <v>15</v>
      </c>
      <c r="C294">
        <v>975265</v>
      </c>
      <c r="D294">
        <v>0.27900267197628997</v>
      </c>
      <c r="E294" s="18">
        <v>44317</v>
      </c>
    </row>
    <row r="295" spans="1:5" x14ac:dyDescent="0.35">
      <c r="A295" t="s">
        <v>55</v>
      </c>
      <c r="B295" t="s">
        <v>16</v>
      </c>
      <c r="C295">
        <v>2166728</v>
      </c>
      <c r="D295">
        <v>0.61985501524800202</v>
      </c>
      <c r="E295" s="18">
        <v>44317</v>
      </c>
    </row>
    <row r="296" spans="1:5" x14ac:dyDescent="0.35">
      <c r="A296" t="s">
        <v>12</v>
      </c>
      <c r="B296" t="s">
        <v>13</v>
      </c>
      <c r="C296">
        <v>1281</v>
      </c>
      <c r="D296">
        <v>8.4191016995938308E-3</v>
      </c>
      <c r="E296" s="18">
        <v>44105</v>
      </c>
    </row>
    <row r="297" spans="1:5" x14ac:dyDescent="0.35">
      <c r="A297" t="s">
        <v>12</v>
      </c>
      <c r="B297" t="s">
        <v>15</v>
      </c>
      <c r="C297">
        <v>16498</v>
      </c>
      <c r="D297">
        <v>0.10842961736135701</v>
      </c>
      <c r="E297" s="18">
        <v>44105</v>
      </c>
    </row>
    <row r="298" spans="1:5" x14ac:dyDescent="0.35">
      <c r="A298" t="s">
        <v>12</v>
      </c>
      <c r="B298" t="s">
        <v>16</v>
      </c>
      <c r="C298">
        <v>134375</v>
      </c>
      <c r="D298">
        <v>0.88315128093904804</v>
      </c>
      <c r="E298" s="18">
        <v>44105</v>
      </c>
    </row>
    <row r="299" spans="1:5" x14ac:dyDescent="0.35">
      <c r="A299" t="s">
        <v>17</v>
      </c>
      <c r="B299" t="s">
        <v>13</v>
      </c>
      <c r="C299">
        <v>96040</v>
      </c>
      <c r="D299">
        <v>0.62664752707816695</v>
      </c>
      <c r="E299" s="18">
        <v>44105</v>
      </c>
    </row>
    <row r="300" spans="1:5" x14ac:dyDescent="0.35">
      <c r="A300" t="s">
        <v>17</v>
      </c>
      <c r="B300" t="s">
        <v>15</v>
      </c>
      <c r="C300">
        <v>12320</v>
      </c>
      <c r="D300">
        <v>8.0386271695158495E-2</v>
      </c>
      <c r="E300" s="18">
        <v>44105</v>
      </c>
    </row>
    <row r="301" spans="1:5" x14ac:dyDescent="0.35">
      <c r="A301" t="s">
        <v>17</v>
      </c>
      <c r="B301" t="s">
        <v>16</v>
      </c>
      <c r="C301">
        <v>44900</v>
      </c>
      <c r="D301">
        <v>0.292966201226673</v>
      </c>
      <c r="E301" s="18">
        <v>44105</v>
      </c>
    </row>
    <row r="302" spans="1:5" x14ac:dyDescent="0.35">
      <c r="A302" t="s">
        <v>21</v>
      </c>
      <c r="B302" t="s">
        <v>13</v>
      </c>
      <c r="C302">
        <v>3861</v>
      </c>
      <c r="D302">
        <v>4.9839290554931602E-2</v>
      </c>
      <c r="E302" s="18">
        <v>44105</v>
      </c>
    </row>
    <row r="303" spans="1:5" x14ac:dyDescent="0.35">
      <c r="A303" t="s">
        <v>21</v>
      </c>
      <c r="B303" t="s">
        <v>15</v>
      </c>
      <c r="C303">
        <v>59801</v>
      </c>
      <c r="D303">
        <v>0.77193458028372597</v>
      </c>
      <c r="E303" s="18">
        <v>44105</v>
      </c>
    </row>
    <row r="304" spans="1:5" x14ac:dyDescent="0.35">
      <c r="A304" t="s">
        <v>21</v>
      </c>
      <c r="B304" t="s">
        <v>16</v>
      </c>
      <c r="C304">
        <v>13807</v>
      </c>
      <c r="D304">
        <v>0.17822612916134101</v>
      </c>
      <c r="E304" s="18">
        <v>44105</v>
      </c>
    </row>
    <row r="305" spans="1:5" x14ac:dyDescent="0.35">
      <c r="A305" t="s">
        <v>23</v>
      </c>
      <c r="B305" t="s">
        <v>13</v>
      </c>
      <c r="C305">
        <v>1065</v>
      </c>
      <c r="D305">
        <v>1.48940633522131E-2</v>
      </c>
      <c r="E305" s="18">
        <v>44105</v>
      </c>
    </row>
    <row r="306" spans="1:5" x14ac:dyDescent="0.35">
      <c r="A306" t="s">
        <v>23</v>
      </c>
      <c r="B306" t="s">
        <v>15</v>
      </c>
      <c r="C306">
        <v>5957</v>
      </c>
      <c r="D306">
        <v>8.3308859520313194E-2</v>
      </c>
      <c r="E306" s="18">
        <v>44105</v>
      </c>
    </row>
    <row r="307" spans="1:5" x14ac:dyDescent="0.35">
      <c r="A307" t="s">
        <v>23</v>
      </c>
      <c r="B307" t="s">
        <v>16</v>
      </c>
      <c r="C307">
        <v>64483</v>
      </c>
      <c r="D307">
        <v>0.90179707712747303</v>
      </c>
      <c r="E307" s="18">
        <v>44105</v>
      </c>
    </row>
    <row r="308" spans="1:5" x14ac:dyDescent="0.35">
      <c r="A308" t="s">
        <v>25</v>
      </c>
      <c r="B308" t="s">
        <v>13</v>
      </c>
      <c r="C308">
        <v>28689</v>
      </c>
      <c r="D308">
        <v>8.2400822600843193E-2</v>
      </c>
      <c r="E308" s="18">
        <v>44105</v>
      </c>
    </row>
    <row r="309" spans="1:5" x14ac:dyDescent="0.35">
      <c r="A309" t="s">
        <v>25</v>
      </c>
      <c r="B309" t="s">
        <v>15</v>
      </c>
      <c r="C309">
        <v>280192</v>
      </c>
      <c r="D309">
        <v>0.80477016578394001</v>
      </c>
      <c r="E309" s="18">
        <v>44105</v>
      </c>
    </row>
    <row r="310" spans="1:5" x14ac:dyDescent="0.35">
      <c r="A310" t="s">
        <v>25</v>
      </c>
      <c r="B310" t="s">
        <v>16</v>
      </c>
      <c r="C310">
        <v>39283</v>
      </c>
      <c r="D310">
        <v>0.112829011615215</v>
      </c>
      <c r="E310" s="18">
        <v>44105</v>
      </c>
    </row>
    <row r="311" spans="1:5" x14ac:dyDescent="0.35">
      <c r="A311" t="s">
        <v>27</v>
      </c>
      <c r="B311" t="s">
        <v>13</v>
      </c>
      <c r="C311">
        <v>1749</v>
      </c>
      <c r="D311">
        <v>5.8162349107113098E-2</v>
      </c>
      <c r="E311" s="18">
        <v>44105</v>
      </c>
    </row>
    <row r="312" spans="1:5" x14ac:dyDescent="0.35">
      <c r="A312" t="s">
        <v>27</v>
      </c>
      <c r="B312" t="s">
        <v>15</v>
      </c>
      <c r="C312">
        <v>27384</v>
      </c>
      <c r="D312">
        <v>0.91064480728941499</v>
      </c>
      <c r="E312" s="18">
        <v>44105</v>
      </c>
    </row>
    <row r="313" spans="1:5" x14ac:dyDescent="0.35">
      <c r="A313" t="s">
        <v>27</v>
      </c>
      <c r="B313" t="s">
        <v>16</v>
      </c>
      <c r="C313">
        <v>938</v>
      </c>
      <c r="D313">
        <v>3.1192843603471701E-2</v>
      </c>
      <c r="E313" s="18">
        <v>44105</v>
      </c>
    </row>
    <row r="314" spans="1:5" x14ac:dyDescent="0.35">
      <c r="A314" t="s">
        <v>28</v>
      </c>
      <c r="B314" t="s">
        <v>13</v>
      </c>
      <c r="C314">
        <v>5090</v>
      </c>
      <c r="D314">
        <v>5.20093596411456E-2</v>
      </c>
      <c r="E314" s="18">
        <v>44105</v>
      </c>
    </row>
    <row r="315" spans="1:5" x14ac:dyDescent="0.35">
      <c r="A315" t="s">
        <v>28</v>
      </c>
      <c r="B315" t="s">
        <v>15</v>
      </c>
      <c r="C315">
        <v>18663</v>
      </c>
      <c r="D315">
        <v>0.19069757936791701</v>
      </c>
      <c r="E315" s="18">
        <v>44105</v>
      </c>
    </row>
    <row r="316" spans="1:5" x14ac:dyDescent="0.35">
      <c r="A316" t="s">
        <v>28</v>
      </c>
      <c r="B316" t="s">
        <v>16</v>
      </c>
      <c r="C316">
        <v>74114</v>
      </c>
      <c r="D316">
        <v>0.75729306099093596</v>
      </c>
      <c r="E316" s="18">
        <v>44105</v>
      </c>
    </row>
    <row r="317" spans="1:5" x14ac:dyDescent="0.35">
      <c r="A317" t="s">
        <v>30</v>
      </c>
      <c r="B317" t="s">
        <v>13</v>
      </c>
      <c r="C317">
        <v>2022</v>
      </c>
      <c r="D317">
        <v>1.9876142730757801E-2</v>
      </c>
      <c r="E317" s="18">
        <v>44105</v>
      </c>
    </row>
    <row r="318" spans="1:5" x14ac:dyDescent="0.35">
      <c r="A318" t="s">
        <v>30</v>
      </c>
      <c r="B318" t="s">
        <v>15</v>
      </c>
      <c r="C318">
        <v>7411</v>
      </c>
      <c r="D318">
        <v>7.2849700186768895E-2</v>
      </c>
      <c r="E318" s="18">
        <v>44105</v>
      </c>
    </row>
    <row r="319" spans="1:5" x14ac:dyDescent="0.35">
      <c r="A319" t="s">
        <v>30</v>
      </c>
      <c r="B319" t="s">
        <v>16</v>
      </c>
      <c r="C319">
        <v>92297</v>
      </c>
      <c r="D319">
        <v>0.90727415708247305</v>
      </c>
      <c r="E319" s="18">
        <v>44105</v>
      </c>
    </row>
    <row r="320" spans="1:5" x14ac:dyDescent="0.35">
      <c r="A320" t="s">
        <v>31</v>
      </c>
      <c r="B320" t="s">
        <v>13</v>
      </c>
      <c r="C320">
        <v>5086</v>
      </c>
      <c r="D320">
        <v>7.0039660680841595E-2</v>
      </c>
      <c r="E320" s="18">
        <v>44105</v>
      </c>
    </row>
    <row r="321" spans="1:5" x14ac:dyDescent="0.35">
      <c r="A321" t="s">
        <v>31</v>
      </c>
      <c r="B321" t="s">
        <v>15</v>
      </c>
      <c r="C321">
        <v>59310</v>
      </c>
      <c r="D321">
        <v>0.81676214608350695</v>
      </c>
      <c r="E321" s="18">
        <v>44105</v>
      </c>
    </row>
    <row r="322" spans="1:5" x14ac:dyDescent="0.35">
      <c r="A322" t="s">
        <v>31</v>
      </c>
      <c r="B322" t="s">
        <v>16</v>
      </c>
      <c r="C322">
        <v>8220</v>
      </c>
      <c r="D322">
        <v>0.11319819323565</v>
      </c>
      <c r="E322" s="18">
        <v>44105</v>
      </c>
    </row>
    <row r="323" spans="1:5" x14ac:dyDescent="0.35">
      <c r="A323" t="s">
        <v>32</v>
      </c>
      <c r="B323" t="s">
        <v>13</v>
      </c>
      <c r="C323">
        <v>1611</v>
      </c>
      <c r="D323">
        <v>2.8910862659942901E-2</v>
      </c>
      <c r="E323" s="18">
        <v>44105</v>
      </c>
    </row>
    <row r="324" spans="1:5" x14ac:dyDescent="0.35">
      <c r="A324" t="s">
        <v>32</v>
      </c>
      <c r="B324" t="s">
        <v>15</v>
      </c>
      <c r="C324">
        <v>2735</v>
      </c>
      <c r="D324">
        <v>4.9082066651113497E-2</v>
      </c>
      <c r="E324" s="18">
        <v>44105</v>
      </c>
    </row>
    <row r="325" spans="1:5" x14ac:dyDescent="0.35">
      <c r="A325" t="s">
        <v>32</v>
      </c>
      <c r="B325" t="s">
        <v>16</v>
      </c>
      <c r="C325">
        <v>51377</v>
      </c>
      <c r="D325">
        <v>0.92200707068894305</v>
      </c>
      <c r="E325" s="18">
        <v>44105</v>
      </c>
    </row>
    <row r="326" spans="1:5" x14ac:dyDescent="0.35">
      <c r="A326" t="s">
        <v>33</v>
      </c>
      <c r="B326" t="s">
        <v>13</v>
      </c>
      <c r="C326">
        <v>3163</v>
      </c>
      <c r="D326">
        <v>4.9222676979100197E-2</v>
      </c>
      <c r="E326" s="18">
        <v>44105</v>
      </c>
    </row>
    <row r="327" spans="1:5" x14ac:dyDescent="0.35">
      <c r="A327" t="s">
        <v>33</v>
      </c>
      <c r="B327" t="s">
        <v>15</v>
      </c>
      <c r="C327">
        <v>20722</v>
      </c>
      <c r="D327">
        <v>0.32247622901072198</v>
      </c>
      <c r="E327" s="18">
        <v>44105</v>
      </c>
    </row>
    <row r="328" spans="1:5" x14ac:dyDescent="0.35">
      <c r="A328" t="s">
        <v>33</v>
      </c>
      <c r="B328" t="s">
        <v>16</v>
      </c>
      <c r="C328">
        <v>40374</v>
      </c>
      <c r="D328">
        <v>0.62830109401017697</v>
      </c>
      <c r="E328" s="18">
        <v>44105</v>
      </c>
    </row>
    <row r="329" spans="1:5" x14ac:dyDescent="0.35">
      <c r="A329" t="s">
        <v>34</v>
      </c>
      <c r="B329" t="s">
        <v>13</v>
      </c>
      <c r="C329">
        <v>503</v>
      </c>
      <c r="D329">
        <v>1.09564573395194E-2</v>
      </c>
      <c r="E329" s="18">
        <v>44105</v>
      </c>
    </row>
    <row r="330" spans="1:5" x14ac:dyDescent="0.35">
      <c r="A330" t="s">
        <v>34</v>
      </c>
      <c r="B330" t="s">
        <v>15</v>
      </c>
      <c r="C330">
        <v>2504</v>
      </c>
      <c r="D330">
        <v>5.4542682262737098E-2</v>
      </c>
      <c r="E330" s="18">
        <v>44105</v>
      </c>
    </row>
    <row r="331" spans="1:5" x14ac:dyDescent="0.35">
      <c r="A331" t="s">
        <v>34</v>
      </c>
      <c r="B331" t="s">
        <v>16</v>
      </c>
      <c r="C331">
        <v>42902</v>
      </c>
      <c r="D331">
        <v>0.93450086039774305</v>
      </c>
      <c r="E331" s="18">
        <v>44105</v>
      </c>
    </row>
    <row r="332" spans="1:5" x14ac:dyDescent="0.35">
      <c r="A332" t="s">
        <v>35</v>
      </c>
      <c r="B332" t="s">
        <v>13</v>
      </c>
      <c r="C332">
        <v>3354</v>
      </c>
      <c r="D332">
        <v>0.149119686999822</v>
      </c>
      <c r="E332" s="18">
        <v>44105</v>
      </c>
    </row>
    <row r="333" spans="1:5" x14ac:dyDescent="0.35">
      <c r="A333" t="s">
        <v>35</v>
      </c>
      <c r="B333" t="s">
        <v>15</v>
      </c>
      <c r="C333">
        <v>15468</v>
      </c>
      <c r="D333">
        <v>0.68771118619953697</v>
      </c>
      <c r="E333" s="18">
        <v>44105</v>
      </c>
    </row>
    <row r="334" spans="1:5" x14ac:dyDescent="0.35">
      <c r="A334" t="s">
        <v>35</v>
      </c>
      <c r="B334" t="s">
        <v>16</v>
      </c>
      <c r="C334">
        <v>3670</v>
      </c>
      <c r="D334">
        <v>0.16316912680064</v>
      </c>
      <c r="E334" s="18">
        <v>44105</v>
      </c>
    </row>
    <row r="335" spans="1:5" x14ac:dyDescent="0.35">
      <c r="A335" t="s">
        <v>36</v>
      </c>
      <c r="B335" t="s">
        <v>13</v>
      </c>
      <c r="C335">
        <v>9270</v>
      </c>
      <c r="D335">
        <v>0.101903966229883</v>
      </c>
      <c r="E335" s="18">
        <v>44105</v>
      </c>
    </row>
    <row r="336" spans="1:5" x14ac:dyDescent="0.35">
      <c r="A336" t="s">
        <v>36</v>
      </c>
      <c r="B336" t="s">
        <v>15</v>
      </c>
      <c r="C336">
        <v>29356</v>
      </c>
      <c r="D336">
        <v>0.32270688593791202</v>
      </c>
      <c r="E336" s="18">
        <v>44105</v>
      </c>
    </row>
    <row r="337" spans="1:5" x14ac:dyDescent="0.35">
      <c r="A337" t="s">
        <v>36</v>
      </c>
      <c r="B337" t="s">
        <v>16</v>
      </c>
      <c r="C337">
        <v>52342</v>
      </c>
      <c r="D337">
        <v>0.57538914783220396</v>
      </c>
      <c r="E337" s="18">
        <v>44105</v>
      </c>
    </row>
    <row r="338" spans="1:5" x14ac:dyDescent="0.35">
      <c r="A338" t="s">
        <v>37</v>
      </c>
      <c r="B338" t="s">
        <v>13</v>
      </c>
      <c r="C338">
        <v>7414</v>
      </c>
      <c r="D338">
        <v>3.15154091392136E-2</v>
      </c>
      <c r="E338" s="18">
        <v>44105</v>
      </c>
    </row>
    <row r="339" spans="1:5" x14ac:dyDescent="0.35">
      <c r="A339" t="s">
        <v>37</v>
      </c>
      <c r="B339" t="s">
        <v>15</v>
      </c>
      <c r="C339">
        <v>220519</v>
      </c>
      <c r="D339">
        <v>0.93738150903294304</v>
      </c>
      <c r="E339" s="18">
        <v>44105</v>
      </c>
    </row>
    <row r="340" spans="1:5" x14ac:dyDescent="0.35">
      <c r="A340" t="s">
        <v>37</v>
      </c>
      <c r="B340" t="s">
        <v>16</v>
      </c>
      <c r="C340">
        <v>7317</v>
      </c>
      <c r="D340">
        <v>3.1103081827842698E-2</v>
      </c>
      <c r="E340" s="18">
        <v>44105</v>
      </c>
    </row>
    <row r="341" spans="1:5" x14ac:dyDescent="0.35">
      <c r="A341" t="s">
        <v>38</v>
      </c>
      <c r="B341" t="s">
        <v>13</v>
      </c>
      <c r="C341">
        <v>75769</v>
      </c>
      <c r="D341">
        <v>0.16116400360746599</v>
      </c>
      <c r="E341" s="18">
        <v>44105</v>
      </c>
    </row>
    <row r="342" spans="1:5" x14ac:dyDescent="0.35">
      <c r="A342" t="s">
        <v>38</v>
      </c>
      <c r="B342" t="s">
        <v>15</v>
      </c>
      <c r="C342">
        <v>37888</v>
      </c>
      <c r="D342">
        <v>8.0589446458046096E-2</v>
      </c>
      <c r="E342" s="18">
        <v>44105</v>
      </c>
    </row>
    <row r="343" spans="1:5" x14ac:dyDescent="0.35">
      <c r="A343" t="s">
        <v>38</v>
      </c>
      <c r="B343" t="s">
        <v>16</v>
      </c>
      <c r="C343">
        <v>356479</v>
      </c>
      <c r="D343">
        <v>0.75824654993448704</v>
      </c>
      <c r="E343" s="18">
        <v>44105</v>
      </c>
    </row>
    <row r="344" spans="1:5" x14ac:dyDescent="0.35">
      <c r="A344" t="s">
        <v>39</v>
      </c>
      <c r="B344" t="s">
        <v>13</v>
      </c>
      <c r="C344">
        <v>45471</v>
      </c>
      <c r="D344">
        <v>0.26505665920537202</v>
      </c>
      <c r="E344" s="18">
        <v>44105</v>
      </c>
    </row>
    <row r="345" spans="1:5" x14ac:dyDescent="0.35">
      <c r="A345" t="s">
        <v>39</v>
      </c>
      <c r="B345" t="s">
        <v>15</v>
      </c>
      <c r="C345">
        <v>15149</v>
      </c>
      <c r="D345">
        <v>8.8305586644282702E-2</v>
      </c>
      <c r="E345" s="18">
        <v>44105</v>
      </c>
    </row>
    <row r="346" spans="1:5" x14ac:dyDescent="0.35">
      <c r="A346" t="s">
        <v>39</v>
      </c>
      <c r="B346" t="s">
        <v>16</v>
      </c>
      <c r="C346">
        <v>110932</v>
      </c>
      <c r="D346">
        <v>0.64663775415034497</v>
      </c>
      <c r="E346" s="18">
        <v>44105</v>
      </c>
    </row>
    <row r="347" spans="1:5" x14ac:dyDescent="0.35">
      <c r="A347" t="s">
        <v>40</v>
      </c>
      <c r="B347" t="s">
        <v>13</v>
      </c>
      <c r="C347">
        <v>578</v>
      </c>
      <c r="D347">
        <v>1.18795601685335E-2</v>
      </c>
      <c r="E347" s="18">
        <v>44105</v>
      </c>
    </row>
    <row r="348" spans="1:5" x14ac:dyDescent="0.35">
      <c r="A348" t="s">
        <v>40</v>
      </c>
      <c r="B348" t="s">
        <v>15</v>
      </c>
      <c r="C348">
        <v>18654</v>
      </c>
      <c r="D348">
        <v>0.38339327921076899</v>
      </c>
      <c r="E348" s="18">
        <v>44105</v>
      </c>
    </row>
    <row r="349" spans="1:5" x14ac:dyDescent="0.35">
      <c r="A349" t="s">
        <v>40</v>
      </c>
      <c r="B349" t="s">
        <v>16</v>
      </c>
      <c r="C349">
        <v>29423</v>
      </c>
      <c r="D349">
        <v>0.60472716062069598</v>
      </c>
      <c r="E349" s="18">
        <v>44105</v>
      </c>
    </row>
    <row r="350" spans="1:5" x14ac:dyDescent="0.35">
      <c r="A350" t="s">
        <v>41</v>
      </c>
      <c r="B350" t="s">
        <v>13</v>
      </c>
      <c r="C350">
        <v>2919</v>
      </c>
      <c r="D350">
        <v>5.8478243448994299E-2</v>
      </c>
      <c r="E350" s="18">
        <v>44105</v>
      </c>
    </row>
    <row r="351" spans="1:5" x14ac:dyDescent="0.35">
      <c r="A351" t="s">
        <v>41</v>
      </c>
      <c r="B351" t="s">
        <v>15</v>
      </c>
      <c r="C351">
        <v>42039</v>
      </c>
      <c r="D351">
        <v>0.84219488741085002</v>
      </c>
      <c r="E351" s="18">
        <v>44105</v>
      </c>
    </row>
    <row r="352" spans="1:5" x14ac:dyDescent="0.35">
      <c r="A352" t="s">
        <v>41</v>
      </c>
      <c r="B352" t="s">
        <v>16</v>
      </c>
      <c r="C352">
        <v>4958</v>
      </c>
      <c r="D352">
        <v>9.9326869140155399E-2</v>
      </c>
      <c r="E352" s="18">
        <v>44105</v>
      </c>
    </row>
    <row r="353" spans="1:5" x14ac:dyDescent="0.35">
      <c r="A353" t="s">
        <v>42</v>
      </c>
      <c r="B353" t="s">
        <v>13</v>
      </c>
      <c r="C353">
        <v>3820</v>
      </c>
      <c r="D353">
        <v>6.0061948711498198E-2</v>
      </c>
      <c r="E353" s="18">
        <v>44105</v>
      </c>
    </row>
    <row r="354" spans="1:5" x14ac:dyDescent="0.35">
      <c r="A354" t="s">
        <v>42</v>
      </c>
      <c r="B354" t="s">
        <v>15</v>
      </c>
      <c r="C354">
        <v>3748</v>
      </c>
      <c r="D354">
        <v>5.8929891039448998E-2</v>
      </c>
      <c r="E354" s="18">
        <v>44105</v>
      </c>
    </row>
    <row r="355" spans="1:5" x14ac:dyDescent="0.35">
      <c r="A355" t="s">
        <v>42</v>
      </c>
      <c r="B355" t="s">
        <v>16</v>
      </c>
      <c r="C355">
        <v>56033</v>
      </c>
      <c r="D355">
        <v>0.88100816024905204</v>
      </c>
      <c r="E355" s="18">
        <v>44105</v>
      </c>
    </row>
    <row r="356" spans="1:5" x14ac:dyDescent="0.35">
      <c r="A356" t="s">
        <v>43</v>
      </c>
      <c r="B356" t="s">
        <v>13</v>
      </c>
      <c r="C356">
        <v>19341</v>
      </c>
      <c r="D356">
        <v>0.21564998271767299</v>
      </c>
      <c r="E356" s="18">
        <v>44105</v>
      </c>
    </row>
    <row r="357" spans="1:5" x14ac:dyDescent="0.35">
      <c r="A357" t="s">
        <v>43</v>
      </c>
      <c r="B357" t="s">
        <v>15</v>
      </c>
      <c r="C357">
        <v>5372</v>
      </c>
      <c r="D357">
        <v>5.9897198033159703E-2</v>
      </c>
      <c r="E357" s="18">
        <v>44105</v>
      </c>
    </row>
    <row r="358" spans="1:5" x14ac:dyDescent="0.35">
      <c r="A358" t="s">
        <v>43</v>
      </c>
      <c r="B358" t="s">
        <v>16</v>
      </c>
      <c r="C358">
        <v>64974</v>
      </c>
      <c r="D358">
        <v>0.72445281924916605</v>
      </c>
      <c r="E358" s="18">
        <v>44105</v>
      </c>
    </row>
    <row r="359" spans="1:5" x14ac:dyDescent="0.35">
      <c r="A359" t="s">
        <v>44</v>
      </c>
      <c r="B359" t="s">
        <v>13</v>
      </c>
      <c r="C359">
        <v>1829</v>
      </c>
      <c r="D359">
        <v>1.03725380108999E-2</v>
      </c>
      <c r="E359" s="18">
        <v>44105</v>
      </c>
    </row>
    <row r="360" spans="1:5" x14ac:dyDescent="0.35">
      <c r="A360" t="s">
        <v>44</v>
      </c>
      <c r="B360" t="s">
        <v>15</v>
      </c>
      <c r="C360">
        <v>52868</v>
      </c>
      <c r="D360">
        <v>0.29982249292523699</v>
      </c>
      <c r="E360" s="18">
        <v>44105</v>
      </c>
    </row>
    <row r="361" spans="1:5" x14ac:dyDescent="0.35">
      <c r="A361" t="s">
        <v>44</v>
      </c>
      <c r="B361" t="s">
        <v>16</v>
      </c>
      <c r="C361">
        <v>121634</v>
      </c>
      <c r="D361">
        <v>0.68980496906386202</v>
      </c>
      <c r="E361" s="18">
        <v>44105</v>
      </c>
    </row>
    <row r="362" spans="1:5" x14ac:dyDescent="0.35">
      <c r="A362" t="s">
        <v>45</v>
      </c>
      <c r="B362" t="s">
        <v>13</v>
      </c>
      <c r="C362">
        <v>664</v>
      </c>
      <c r="D362">
        <v>4.1152773473814602E-2</v>
      </c>
      <c r="E362" s="18">
        <v>44105</v>
      </c>
    </row>
    <row r="363" spans="1:5" x14ac:dyDescent="0.35">
      <c r="A363" t="s">
        <v>45</v>
      </c>
      <c r="B363" t="s">
        <v>15</v>
      </c>
      <c r="C363">
        <v>12012</v>
      </c>
      <c r="D363">
        <v>0.74446854663774398</v>
      </c>
      <c r="E363" s="18">
        <v>44105</v>
      </c>
    </row>
    <row r="364" spans="1:5" x14ac:dyDescent="0.35">
      <c r="A364" t="s">
        <v>45</v>
      </c>
      <c r="B364" t="s">
        <v>16</v>
      </c>
      <c r="C364">
        <v>3459</v>
      </c>
      <c r="D364">
        <v>0.214378679888441</v>
      </c>
      <c r="E364" s="18">
        <v>44105</v>
      </c>
    </row>
    <row r="365" spans="1:5" x14ac:dyDescent="0.35">
      <c r="A365" t="s">
        <v>46</v>
      </c>
      <c r="B365" t="s">
        <v>13</v>
      </c>
      <c r="C365">
        <v>2623</v>
      </c>
      <c r="D365">
        <v>2.5376094422676899E-2</v>
      </c>
      <c r="E365" s="18">
        <v>44105</v>
      </c>
    </row>
    <row r="366" spans="1:5" x14ac:dyDescent="0.35">
      <c r="A366" t="s">
        <v>46</v>
      </c>
      <c r="B366" t="s">
        <v>15</v>
      </c>
      <c r="C366">
        <v>11983</v>
      </c>
      <c r="D366">
        <v>0.11592898950321601</v>
      </c>
      <c r="E366" s="18">
        <v>44105</v>
      </c>
    </row>
    <row r="367" spans="1:5" x14ac:dyDescent="0.35">
      <c r="A367" t="s">
        <v>46</v>
      </c>
      <c r="B367" t="s">
        <v>16</v>
      </c>
      <c r="C367">
        <v>88759</v>
      </c>
      <c r="D367">
        <v>0.85869491607410597</v>
      </c>
      <c r="E367" s="18">
        <v>44105</v>
      </c>
    </row>
    <row r="368" spans="1:5" x14ac:dyDescent="0.35">
      <c r="A368" t="s">
        <v>47</v>
      </c>
      <c r="B368" t="s">
        <v>15</v>
      </c>
      <c r="C368">
        <v>8532</v>
      </c>
      <c r="D368">
        <v>7.5596746469139303E-2</v>
      </c>
      <c r="E368" s="18">
        <v>44105</v>
      </c>
    </row>
    <row r="369" spans="1:5" x14ac:dyDescent="0.35">
      <c r="A369" t="s">
        <v>47</v>
      </c>
      <c r="B369" t="s">
        <v>16</v>
      </c>
      <c r="C369">
        <v>104330</v>
      </c>
      <c r="D369">
        <v>0.92440325353085995</v>
      </c>
      <c r="E369" s="18">
        <v>44105</v>
      </c>
    </row>
    <row r="370" spans="1:5" x14ac:dyDescent="0.35">
      <c r="A370" t="s">
        <v>48</v>
      </c>
      <c r="B370" t="s">
        <v>13</v>
      </c>
      <c r="C370">
        <v>46488</v>
      </c>
      <c r="D370">
        <v>0.47313622716401199</v>
      </c>
      <c r="E370" s="18">
        <v>44105</v>
      </c>
    </row>
    <row r="371" spans="1:5" x14ac:dyDescent="0.35">
      <c r="A371" t="s">
        <v>48</v>
      </c>
      <c r="B371" t="s">
        <v>15</v>
      </c>
      <c r="C371">
        <v>44806</v>
      </c>
      <c r="D371">
        <v>0.45601750547045899</v>
      </c>
      <c r="E371" s="18">
        <v>44105</v>
      </c>
    </row>
    <row r="372" spans="1:5" x14ac:dyDescent="0.35">
      <c r="A372" t="s">
        <v>48</v>
      </c>
      <c r="B372" t="s">
        <v>16</v>
      </c>
      <c r="C372">
        <v>6961</v>
      </c>
      <c r="D372">
        <v>7.0846267365528404E-2</v>
      </c>
      <c r="E372" s="18">
        <v>44105</v>
      </c>
    </row>
    <row r="373" spans="1:5" x14ac:dyDescent="0.35">
      <c r="A373" t="s">
        <v>49</v>
      </c>
      <c r="B373" t="s">
        <v>13</v>
      </c>
      <c r="C373">
        <v>26</v>
      </c>
      <c r="D373">
        <v>1.5798748253023E-3</v>
      </c>
      <c r="E373" s="18">
        <v>44105</v>
      </c>
    </row>
    <row r="374" spans="1:5" x14ac:dyDescent="0.35">
      <c r="A374" t="s">
        <v>49</v>
      </c>
      <c r="B374" t="s">
        <v>15</v>
      </c>
      <c r="C374">
        <v>6850</v>
      </c>
      <c r="D374">
        <v>0.416236252050799</v>
      </c>
      <c r="E374" s="18">
        <v>44105</v>
      </c>
    </row>
    <row r="375" spans="1:5" x14ac:dyDescent="0.35">
      <c r="A375" t="s">
        <v>49</v>
      </c>
      <c r="B375" t="s">
        <v>16</v>
      </c>
      <c r="C375">
        <v>9581</v>
      </c>
      <c r="D375">
        <v>0.58218387312389797</v>
      </c>
      <c r="E375" s="18">
        <v>44105</v>
      </c>
    </row>
    <row r="376" spans="1:5" x14ac:dyDescent="0.35">
      <c r="A376" t="s">
        <v>50</v>
      </c>
      <c r="B376" t="s">
        <v>13</v>
      </c>
      <c r="C376">
        <v>3489</v>
      </c>
      <c r="D376">
        <v>5.1350356906321198E-2</v>
      </c>
      <c r="E376" s="18">
        <v>44105</v>
      </c>
    </row>
    <row r="377" spans="1:5" x14ac:dyDescent="0.35">
      <c r="A377" t="s">
        <v>50</v>
      </c>
      <c r="B377" t="s">
        <v>15</v>
      </c>
      <c r="C377">
        <v>51463</v>
      </c>
      <c r="D377">
        <v>0.75742144381484999</v>
      </c>
      <c r="E377" s="18">
        <v>44105</v>
      </c>
    </row>
    <row r="378" spans="1:5" x14ac:dyDescent="0.35">
      <c r="A378" t="s">
        <v>50</v>
      </c>
      <c r="B378" t="s">
        <v>16</v>
      </c>
      <c r="C378">
        <v>12993</v>
      </c>
      <c r="D378">
        <v>0.191228199278828</v>
      </c>
      <c r="E378" s="18">
        <v>44105</v>
      </c>
    </row>
    <row r="379" spans="1:5" x14ac:dyDescent="0.35">
      <c r="A379" t="s">
        <v>51</v>
      </c>
      <c r="B379" t="s">
        <v>13</v>
      </c>
      <c r="C379">
        <v>33575</v>
      </c>
      <c r="D379">
        <v>0.18461191633492399</v>
      </c>
      <c r="E379" s="18">
        <v>44105</v>
      </c>
    </row>
    <row r="380" spans="1:5" x14ac:dyDescent="0.35">
      <c r="A380" t="s">
        <v>51</v>
      </c>
      <c r="B380" t="s">
        <v>15</v>
      </c>
      <c r="C380">
        <v>8313</v>
      </c>
      <c r="D380">
        <v>4.5708975740647001E-2</v>
      </c>
      <c r="E380" s="18">
        <v>44105</v>
      </c>
    </row>
    <row r="381" spans="1:5" x14ac:dyDescent="0.35">
      <c r="A381" t="s">
        <v>51</v>
      </c>
      <c r="B381" t="s">
        <v>16</v>
      </c>
      <c r="C381">
        <v>139980</v>
      </c>
      <c r="D381">
        <v>0.76967910792442795</v>
      </c>
      <c r="E381" s="18">
        <v>44105</v>
      </c>
    </row>
    <row r="382" spans="1:5" x14ac:dyDescent="0.35">
      <c r="A382" t="s">
        <v>52</v>
      </c>
      <c r="B382" t="s">
        <v>13</v>
      </c>
      <c r="C382">
        <v>3526</v>
      </c>
      <c r="D382">
        <v>6.1996694447374899E-2</v>
      </c>
      <c r="E382" s="18">
        <v>44105</v>
      </c>
    </row>
    <row r="383" spans="1:5" x14ac:dyDescent="0.35">
      <c r="A383" t="s">
        <v>52</v>
      </c>
      <c r="B383" t="s">
        <v>15</v>
      </c>
      <c r="C383">
        <v>3121</v>
      </c>
      <c r="D383">
        <v>5.4875690122024097E-2</v>
      </c>
      <c r="E383" s="18">
        <v>44105</v>
      </c>
    </row>
    <row r="384" spans="1:5" x14ac:dyDescent="0.35">
      <c r="A384" t="s">
        <v>52</v>
      </c>
      <c r="B384" t="s">
        <v>16</v>
      </c>
      <c r="C384">
        <v>50227</v>
      </c>
      <c r="D384">
        <v>0.88312761543060103</v>
      </c>
      <c r="E384" s="18">
        <v>44105</v>
      </c>
    </row>
    <row r="385" spans="1:5" x14ac:dyDescent="0.35">
      <c r="A385" t="s">
        <v>53</v>
      </c>
      <c r="B385" t="s">
        <v>13</v>
      </c>
      <c r="C385">
        <v>299</v>
      </c>
      <c r="D385">
        <v>5.3084775854416299E-3</v>
      </c>
      <c r="E385" s="18">
        <v>44105</v>
      </c>
    </row>
    <row r="386" spans="1:5" x14ac:dyDescent="0.35">
      <c r="A386" t="s">
        <v>53</v>
      </c>
      <c r="B386" t="s">
        <v>15</v>
      </c>
      <c r="C386">
        <v>32327</v>
      </c>
      <c r="D386">
        <v>0.57393697292498802</v>
      </c>
      <c r="E386" s="18">
        <v>44105</v>
      </c>
    </row>
    <row r="387" spans="1:5" x14ac:dyDescent="0.35">
      <c r="A387" t="s">
        <v>53</v>
      </c>
      <c r="B387" t="s">
        <v>16</v>
      </c>
      <c r="C387">
        <v>23699</v>
      </c>
      <c r="D387">
        <v>0.42075454948956897</v>
      </c>
      <c r="E387" s="18">
        <v>44105</v>
      </c>
    </row>
    <row r="388" spans="1:5" x14ac:dyDescent="0.35">
      <c r="A388" t="s">
        <v>54</v>
      </c>
      <c r="B388" t="s">
        <v>13</v>
      </c>
      <c r="C388">
        <v>1283</v>
      </c>
      <c r="D388">
        <v>1.26799956514434E-2</v>
      </c>
      <c r="E388" s="18">
        <v>44105</v>
      </c>
    </row>
    <row r="389" spans="1:5" x14ac:dyDescent="0.35">
      <c r="A389" t="s">
        <v>54</v>
      </c>
      <c r="B389" t="s">
        <v>15</v>
      </c>
      <c r="C389">
        <v>13602</v>
      </c>
      <c r="D389">
        <v>0.134429696688178</v>
      </c>
      <c r="E389" s="18">
        <v>44105</v>
      </c>
    </row>
    <row r="390" spans="1:5" x14ac:dyDescent="0.35">
      <c r="A390" t="s">
        <v>54</v>
      </c>
      <c r="B390" t="s">
        <v>16</v>
      </c>
      <c r="C390">
        <v>86298</v>
      </c>
      <c r="D390">
        <v>0.85289030766037699</v>
      </c>
      <c r="E390" s="18">
        <v>44105</v>
      </c>
    </row>
    <row r="391" spans="1:5" x14ac:dyDescent="0.35">
      <c r="A391" t="s">
        <v>55</v>
      </c>
      <c r="B391" t="s">
        <v>13</v>
      </c>
      <c r="C391">
        <v>411898</v>
      </c>
      <c r="D391">
        <v>0.11766550952641</v>
      </c>
      <c r="E391" s="18">
        <v>44105</v>
      </c>
    </row>
    <row r="392" spans="1:5" x14ac:dyDescent="0.35">
      <c r="A392" t="s">
        <v>55</v>
      </c>
      <c r="B392" t="s">
        <v>15</v>
      </c>
      <c r="C392">
        <v>1147567</v>
      </c>
      <c r="D392">
        <v>0.32782158634102099</v>
      </c>
      <c r="E392" s="18">
        <v>44105</v>
      </c>
    </row>
    <row r="393" spans="1:5" x14ac:dyDescent="0.35">
      <c r="A393" t="s">
        <v>55</v>
      </c>
      <c r="B393" t="s">
        <v>16</v>
      </c>
      <c r="C393">
        <v>1941119</v>
      </c>
      <c r="D393">
        <v>0.55451290413256704</v>
      </c>
      <c r="E393" s="18">
        <v>44105</v>
      </c>
    </row>
    <row r="394" spans="1:5" x14ac:dyDescent="0.35">
      <c r="A394" t="s">
        <v>12</v>
      </c>
      <c r="B394" t="s">
        <v>13</v>
      </c>
      <c r="C394">
        <v>1290</v>
      </c>
      <c r="D394">
        <v>8.5071585430996303E-3</v>
      </c>
      <c r="E394" s="18">
        <v>43983</v>
      </c>
    </row>
    <row r="395" spans="1:5" x14ac:dyDescent="0.35">
      <c r="A395" t="s">
        <v>12</v>
      </c>
      <c r="B395" t="s">
        <v>15</v>
      </c>
      <c r="C395">
        <v>16565</v>
      </c>
      <c r="D395">
        <v>0.109241148268562</v>
      </c>
      <c r="E395" s="18">
        <v>43983</v>
      </c>
    </row>
    <row r="396" spans="1:5" x14ac:dyDescent="0.35">
      <c r="A396" t="s">
        <v>12</v>
      </c>
      <c r="B396" t="s">
        <v>16</v>
      </c>
      <c r="C396">
        <v>133782</v>
      </c>
      <c r="D396">
        <v>0.88225169318833796</v>
      </c>
      <c r="E396" s="18">
        <v>43983</v>
      </c>
    </row>
    <row r="397" spans="1:5" x14ac:dyDescent="0.35">
      <c r="A397" t="s">
        <v>17</v>
      </c>
      <c r="B397" t="s">
        <v>13</v>
      </c>
      <c r="C397">
        <v>96190</v>
      </c>
      <c r="D397">
        <v>0.62990733767721996</v>
      </c>
      <c r="E397" s="18">
        <v>43983</v>
      </c>
    </row>
    <row r="398" spans="1:5" x14ac:dyDescent="0.35">
      <c r="A398" t="s">
        <v>17</v>
      </c>
      <c r="B398" t="s">
        <v>15</v>
      </c>
      <c r="C398">
        <v>12319</v>
      </c>
      <c r="D398">
        <v>8.0671883697324906E-2</v>
      </c>
      <c r="E398" s="18">
        <v>43983</v>
      </c>
    </row>
    <row r="399" spans="1:5" x14ac:dyDescent="0.35">
      <c r="A399" t="s">
        <v>17</v>
      </c>
      <c r="B399" t="s">
        <v>16</v>
      </c>
      <c r="C399">
        <v>44196</v>
      </c>
      <c r="D399">
        <v>0.28942077862545401</v>
      </c>
      <c r="E399" s="18">
        <v>43983</v>
      </c>
    </row>
    <row r="400" spans="1:5" x14ac:dyDescent="0.35">
      <c r="A400" t="s">
        <v>21</v>
      </c>
      <c r="B400" t="s">
        <v>13</v>
      </c>
      <c r="C400">
        <v>3837</v>
      </c>
      <c r="D400">
        <v>4.9684052416222098E-2</v>
      </c>
      <c r="E400" s="18">
        <v>43983</v>
      </c>
    </row>
    <row r="401" spans="1:5" x14ac:dyDescent="0.35">
      <c r="A401" t="s">
        <v>21</v>
      </c>
      <c r="B401" t="s">
        <v>15</v>
      </c>
      <c r="C401">
        <v>60501</v>
      </c>
      <c r="D401">
        <v>0.78340757238307301</v>
      </c>
      <c r="E401" s="18">
        <v>43983</v>
      </c>
    </row>
    <row r="402" spans="1:5" x14ac:dyDescent="0.35">
      <c r="A402" t="s">
        <v>21</v>
      </c>
      <c r="B402" t="s">
        <v>16</v>
      </c>
      <c r="C402">
        <v>12890</v>
      </c>
      <c r="D402">
        <v>0.16690837520070401</v>
      </c>
      <c r="E402" s="18">
        <v>43983</v>
      </c>
    </row>
    <row r="403" spans="1:5" x14ac:dyDescent="0.35">
      <c r="A403" t="s">
        <v>23</v>
      </c>
      <c r="B403" t="s">
        <v>13</v>
      </c>
      <c r="C403">
        <v>1075</v>
      </c>
      <c r="D403">
        <v>1.50305504676948E-2</v>
      </c>
      <c r="E403" s="18">
        <v>43983</v>
      </c>
    </row>
    <row r="404" spans="1:5" x14ac:dyDescent="0.35">
      <c r="A404" t="s">
        <v>23</v>
      </c>
      <c r="B404" t="s">
        <v>15</v>
      </c>
      <c r="C404">
        <v>5959</v>
      </c>
      <c r="D404">
        <v>8.3318186266970504E-2</v>
      </c>
      <c r="E404" s="18">
        <v>43983</v>
      </c>
    </row>
    <row r="405" spans="1:5" x14ac:dyDescent="0.35">
      <c r="A405" t="s">
        <v>23</v>
      </c>
      <c r="B405" t="s">
        <v>16</v>
      </c>
      <c r="C405">
        <v>64487</v>
      </c>
      <c r="D405">
        <v>0.90165126326533396</v>
      </c>
      <c r="E405" s="18">
        <v>43983</v>
      </c>
    </row>
    <row r="406" spans="1:5" x14ac:dyDescent="0.35">
      <c r="A406" t="s">
        <v>25</v>
      </c>
      <c r="B406" t="s">
        <v>13</v>
      </c>
      <c r="C406">
        <v>28838</v>
      </c>
      <c r="D406">
        <v>8.3096570443923198E-2</v>
      </c>
      <c r="E406" s="18">
        <v>43983</v>
      </c>
    </row>
    <row r="407" spans="1:5" x14ac:dyDescent="0.35">
      <c r="A407" t="s">
        <v>25</v>
      </c>
      <c r="B407" t="s">
        <v>15</v>
      </c>
      <c r="C407">
        <v>280240</v>
      </c>
      <c r="D407">
        <v>0.80751033016176699</v>
      </c>
      <c r="E407" s="18">
        <v>43983</v>
      </c>
    </row>
    <row r="408" spans="1:5" x14ac:dyDescent="0.35">
      <c r="A408" t="s">
        <v>25</v>
      </c>
      <c r="B408" t="s">
        <v>16</v>
      </c>
      <c r="C408">
        <v>37964</v>
      </c>
      <c r="D408">
        <v>0.109393099394309</v>
      </c>
      <c r="E408" s="18">
        <v>43983</v>
      </c>
    </row>
    <row r="409" spans="1:5" x14ac:dyDescent="0.35">
      <c r="A409" t="s">
        <v>27</v>
      </c>
      <c r="B409" t="s">
        <v>13</v>
      </c>
      <c r="C409">
        <v>1793</v>
      </c>
      <c r="D409">
        <v>5.9657294959241297E-2</v>
      </c>
      <c r="E409" s="18">
        <v>43983</v>
      </c>
    </row>
    <row r="410" spans="1:5" x14ac:dyDescent="0.35">
      <c r="A410" t="s">
        <v>27</v>
      </c>
      <c r="B410" t="s">
        <v>15</v>
      </c>
      <c r="C410">
        <v>27627</v>
      </c>
      <c r="D410">
        <v>0.91921477291632003</v>
      </c>
      <c r="E410" s="18">
        <v>43983</v>
      </c>
    </row>
    <row r="411" spans="1:5" x14ac:dyDescent="0.35">
      <c r="A411" t="s">
        <v>27</v>
      </c>
      <c r="B411" t="s">
        <v>16</v>
      </c>
      <c r="C411">
        <v>635</v>
      </c>
      <c r="D411">
        <v>2.11279321244385E-2</v>
      </c>
      <c r="E411" s="18">
        <v>43983</v>
      </c>
    </row>
    <row r="412" spans="1:5" x14ac:dyDescent="0.35">
      <c r="A412" t="s">
        <v>28</v>
      </c>
      <c r="B412" t="s">
        <v>13</v>
      </c>
      <c r="C412">
        <v>6350</v>
      </c>
      <c r="D412">
        <v>6.4973601276961404E-2</v>
      </c>
      <c r="E412" s="18">
        <v>43983</v>
      </c>
    </row>
    <row r="413" spans="1:5" x14ac:dyDescent="0.35">
      <c r="A413" t="s">
        <v>28</v>
      </c>
      <c r="B413" t="s">
        <v>15</v>
      </c>
      <c r="C413">
        <v>67086</v>
      </c>
      <c r="D413">
        <v>0.68642819138050903</v>
      </c>
      <c r="E413" s="18">
        <v>43983</v>
      </c>
    </row>
    <row r="414" spans="1:5" x14ac:dyDescent="0.35">
      <c r="A414" t="s">
        <v>28</v>
      </c>
      <c r="B414" t="s">
        <v>16</v>
      </c>
      <c r="C414">
        <v>24296</v>
      </c>
      <c r="D414">
        <v>0.24859820734252799</v>
      </c>
      <c r="E414" s="18">
        <v>43983</v>
      </c>
    </row>
    <row r="415" spans="1:5" x14ac:dyDescent="0.35">
      <c r="A415" t="s">
        <v>30</v>
      </c>
      <c r="B415" t="s">
        <v>13</v>
      </c>
      <c r="C415">
        <v>2022</v>
      </c>
      <c r="D415">
        <v>1.98919812295251E-2</v>
      </c>
      <c r="E415" s="18">
        <v>43983</v>
      </c>
    </row>
    <row r="416" spans="1:5" x14ac:dyDescent="0.35">
      <c r="A416" t="s">
        <v>30</v>
      </c>
      <c r="B416" t="s">
        <v>15</v>
      </c>
      <c r="C416">
        <v>7410</v>
      </c>
      <c r="D416">
        <v>7.2897913407903595E-2</v>
      </c>
      <c r="E416" s="18">
        <v>43983</v>
      </c>
    </row>
    <row r="417" spans="1:5" x14ac:dyDescent="0.35">
      <c r="A417" t="s">
        <v>30</v>
      </c>
      <c r="B417" t="s">
        <v>16</v>
      </c>
      <c r="C417">
        <v>92217</v>
      </c>
      <c r="D417">
        <v>0.90721010536257096</v>
      </c>
      <c r="E417" s="18">
        <v>43983</v>
      </c>
    </row>
    <row r="418" spans="1:5" x14ac:dyDescent="0.35">
      <c r="A418" t="s">
        <v>31</v>
      </c>
      <c r="B418" t="s">
        <v>13</v>
      </c>
      <c r="C418">
        <v>5130</v>
      </c>
      <c r="D418">
        <v>7.0939639079029199E-2</v>
      </c>
      <c r="E418" s="18">
        <v>43983</v>
      </c>
    </row>
    <row r="419" spans="1:5" x14ac:dyDescent="0.35">
      <c r="A419" t="s">
        <v>31</v>
      </c>
      <c r="B419" t="s">
        <v>15</v>
      </c>
      <c r="C419">
        <v>59336</v>
      </c>
      <c r="D419">
        <v>0.82052133029108698</v>
      </c>
      <c r="E419" s="18">
        <v>43983</v>
      </c>
    </row>
    <row r="420" spans="1:5" x14ac:dyDescent="0.35">
      <c r="A420" t="s">
        <v>31</v>
      </c>
      <c r="B420" t="s">
        <v>16</v>
      </c>
      <c r="C420">
        <v>7849</v>
      </c>
      <c r="D420">
        <v>0.108539030629883</v>
      </c>
      <c r="E420" s="18">
        <v>43983</v>
      </c>
    </row>
    <row r="421" spans="1:5" x14ac:dyDescent="0.35">
      <c r="A421" t="s">
        <v>32</v>
      </c>
      <c r="B421" t="s">
        <v>13</v>
      </c>
      <c r="C421">
        <v>1608</v>
      </c>
      <c r="D421">
        <v>2.8910463861920099E-2</v>
      </c>
      <c r="E421" s="18">
        <v>43983</v>
      </c>
    </row>
    <row r="422" spans="1:5" x14ac:dyDescent="0.35">
      <c r="A422" t="s">
        <v>32</v>
      </c>
      <c r="B422" t="s">
        <v>15</v>
      </c>
      <c r="C422">
        <v>2712</v>
      </c>
      <c r="D422">
        <v>4.8759439050701098E-2</v>
      </c>
      <c r="E422" s="18">
        <v>43983</v>
      </c>
    </row>
    <row r="423" spans="1:5" x14ac:dyDescent="0.35">
      <c r="A423" t="s">
        <v>32</v>
      </c>
      <c r="B423" t="s">
        <v>16</v>
      </c>
      <c r="C423">
        <v>51300</v>
      </c>
      <c r="D423">
        <v>0.92233009708737801</v>
      </c>
      <c r="E423" s="18">
        <v>43983</v>
      </c>
    </row>
    <row r="424" spans="1:5" x14ac:dyDescent="0.35">
      <c r="A424" t="s">
        <v>33</v>
      </c>
      <c r="B424" t="s">
        <v>13</v>
      </c>
      <c r="C424">
        <v>3367</v>
      </c>
      <c r="D424">
        <v>5.2616774233876597E-2</v>
      </c>
      <c r="E424" s="18">
        <v>43983</v>
      </c>
    </row>
    <row r="425" spans="1:5" x14ac:dyDescent="0.35">
      <c r="A425" t="s">
        <v>33</v>
      </c>
      <c r="B425" t="s">
        <v>15</v>
      </c>
      <c r="C425">
        <v>53715</v>
      </c>
      <c r="D425">
        <v>0.83941491772280397</v>
      </c>
      <c r="E425" s="18">
        <v>43983</v>
      </c>
    </row>
    <row r="426" spans="1:5" x14ac:dyDescent="0.35">
      <c r="A426" t="s">
        <v>33</v>
      </c>
      <c r="B426" t="s">
        <v>16</v>
      </c>
      <c r="C426">
        <v>6909</v>
      </c>
      <c r="D426">
        <v>0.107968308043318</v>
      </c>
      <c r="E426" s="18">
        <v>43983</v>
      </c>
    </row>
    <row r="427" spans="1:5" x14ac:dyDescent="0.35">
      <c r="A427" t="s">
        <v>34</v>
      </c>
      <c r="B427" t="s">
        <v>13</v>
      </c>
      <c r="C427">
        <v>504</v>
      </c>
      <c r="D427">
        <v>1.09976433621366E-2</v>
      </c>
      <c r="E427" s="18">
        <v>43983</v>
      </c>
    </row>
    <row r="428" spans="1:5" x14ac:dyDescent="0.35">
      <c r="A428" t="s">
        <v>34</v>
      </c>
      <c r="B428" t="s">
        <v>15</v>
      </c>
      <c r="C428">
        <v>2509</v>
      </c>
      <c r="D428">
        <v>5.47481888801606E-2</v>
      </c>
      <c r="E428" s="18">
        <v>43983</v>
      </c>
    </row>
    <row r="429" spans="1:5" x14ac:dyDescent="0.35">
      <c r="A429" t="s">
        <v>34</v>
      </c>
      <c r="B429" t="s">
        <v>16</v>
      </c>
      <c r="C429">
        <v>42815</v>
      </c>
      <c r="D429">
        <v>0.93425416775770198</v>
      </c>
      <c r="E429" s="18">
        <v>43983</v>
      </c>
    </row>
    <row r="430" spans="1:5" x14ac:dyDescent="0.35">
      <c r="A430" t="s">
        <v>35</v>
      </c>
      <c r="B430" t="s">
        <v>13</v>
      </c>
      <c r="C430">
        <v>3437</v>
      </c>
      <c r="D430">
        <v>0.15346490444722199</v>
      </c>
      <c r="E430" s="18">
        <v>43983</v>
      </c>
    </row>
    <row r="431" spans="1:5" x14ac:dyDescent="0.35">
      <c r="A431" t="s">
        <v>35</v>
      </c>
      <c r="B431" t="s">
        <v>15</v>
      </c>
      <c r="C431">
        <v>15964</v>
      </c>
      <c r="D431">
        <v>0.71280585818896203</v>
      </c>
      <c r="E431" s="18">
        <v>43983</v>
      </c>
    </row>
    <row r="432" spans="1:5" x14ac:dyDescent="0.35">
      <c r="A432" t="s">
        <v>35</v>
      </c>
      <c r="B432" t="s">
        <v>16</v>
      </c>
      <c r="C432">
        <v>2995</v>
      </c>
      <c r="D432">
        <v>0.13372923736381401</v>
      </c>
      <c r="E432" s="18">
        <v>43983</v>
      </c>
    </row>
    <row r="433" spans="1:5" x14ac:dyDescent="0.35">
      <c r="A433" t="s">
        <v>36</v>
      </c>
      <c r="B433" t="s">
        <v>13</v>
      </c>
      <c r="C433">
        <v>9258</v>
      </c>
      <c r="D433">
        <v>0.101860511172969</v>
      </c>
      <c r="E433" s="18">
        <v>43983</v>
      </c>
    </row>
    <row r="434" spans="1:5" x14ac:dyDescent="0.35">
      <c r="A434" t="s">
        <v>36</v>
      </c>
      <c r="B434" t="s">
        <v>15</v>
      </c>
      <c r="C434">
        <v>79002</v>
      </c>
      <c r="D434">
        <v>0.86921409631528501</v>
      </c>
      <c r="E434" s="18">
        <v>43983</v>
      </c>
    </row>
    <row r="435" spans="1:5" x14ac:dyDescent="0.35">
      <c r="A435" t="s">
        <v>36</v>
      </c>
      <c r="B435" t="s">
        <v>16</v>
      </c>
      <c r="C435">
        <v>2629</v>
      </c>
      <c r="D435">
        <v>2.8925392511745002E-2</v>
      </c>
      <c r="E435" s="18">
        <v>43983</v>
      </c>
    </row>
    <row r="436" spans="1:5" x14ac:dyDescent="0.35">
      <c r="A436" t="s">
        <v>37</v>
      </c>
      <c r="B436" t="s">
        <v>13</v>
      </c>
      <c r="C436">
        <v>7402</v>
      </c>
      <c r="D436">
        <v>3.1524433352356399E-2</v>
      </c>
      <c r="E436" s="18">
        <v>43983</v>
      </c>
    </row>
    <row r="437" spans="1:5" x14ac:dyDescent="0.35">
      <c r="A437" t="s">
        <v>37</v>
      </c>
      <c r="B437" t="s">
        <v>15</v>
      </c>
      <c r="C437">
        <v>220757</v>
      </c>
      <c r="D437">
        <v>0.94018364409161703</v>
      </c>
      <c r="E437" s="18">
        <v>43983</v>
      </c>
    </row>
    <row r="438" spans="1:5" x14ac:dyDescent="0.35">
      <c r="A438" t="s">
        <v>37</v>
      </c>
      <c r="B438" t="s">
        <v>16</v>
      </c>
      <c r="C438">
        <v>6643</v>
      </c>
      <c r="D438">
        <v>2.82919225560259E-2</v>
      </c>
      <c r="E438" s="18">
        <v>43983</v>
      </c>
    </row>
    <row r="439" spans="1:5" x14ac:dyDescent="0.35">
      <c r="A439" t="s">
        <v>38</v>
      </c>
      <c r="B439" t="s">
        <v>13</v>
      </c>
      <c r="C439">
        <v>75742</v>
      </c>
      <c r="D439">
        <v>0.16150851021182699</v>
      </c>
      <c r="E439" s="18">
        <v>43983</v>
      </c>
    </row>
    <row r="440" spans="1:5" x14ac:dyDescent="0.35">
      <c r="A440" t="s">
        <v>38</v>
      </c>
      <c r="B440" t="s">
        <v>15</v>
      </c>
      <c r="C440">
        <v>50176</v>
      </c>
      <c r="D440">
        <v>0.106992831036791</v>
      </c>
      <c r="E440" s="18">
        <v>43983</v>
      </c>
    </row>
    <row r="441" spans="1:5" x14ac:dyDescent="0.35">
      <c r="A441" t="s">
        <v>38</v>
      </c>
      <c r="B441" t="s">
        <v>16</v>
      </c>
      <c r="C441">
        <v>343048</v>
      </c>
      <c r="D441">
        <v>0.73149865875137998</v>
      </c>
      <c r="E441" s="18">
        <v>43983</v>
      </c>
    </row>
    <row r="442" spans="1:5" x14ac:dyDescent="0.35">
      <c r="A442" t="s">
        <v>39</v>
      </c>
      <c r="B442" t="s">
        <v>13</v>
      </c>
      <c r="C442">
        <v>119203</v>
      </c>
      <c r="D442">
        <v>0.69692646792289503</v>
      </c>
      <c r="E442" s="18">
        <v>43983</v>
      </c>
    </row>
    <row r="443" spans="1:5" x14ac:dyDescent="0.35">
      <c r="A443" t="s">
        <v>39</v>
      </c>
      <c r="B443" t="s">
        <v>15</v>
      </c>
      <c r="C443">
        <v>16512</v>
      </c>
      <c r="D443">
        <v>9.6538256909162096E-2</v>
      </c>
      <c r="E443" s="18">
        <v>43983</v>
      </c>
    </row>
    <row r="444" spans="1:5" x14ac:dyDescent="0.35">
      <c r="A444" t="s">
        <v>39</v>
      </c>
      <c r="B444" t="s">
        <v>16</v>
      </c>
      <c r="C444">
        <v>35326</v>
      </c>
      <c r="D444">
        <v>0.20653527516794201</v>
      </c>
      <c r="E444" s="18">
        <v>43983</v>
      </c>
    </row>
    <row r="445" spans="1:5" x14ac:dyDescent="0.35">
      <c r="A445" t="s">
        <v>40</v>
      </c>
      <c r="B445" t="s">
        <v>13</v>
      </c>
      <c r="C445">
        <v>578</v>
      </c>
      <c r="D445">
        <v>1.1871020743479101E-2</v>
      </c>
      <c r="E445" s="18">
        <v>43983</v>
      </c>
    </row>
    <row r="446" spans="1:5" x14ac:dyDescent="0.35">
      <c r="A446" t="s">
        <v>40</v>
      </c>
      <c r="B446" t="s">
        <v>15</v>
      </c>
      <c r="C446">
        <v>18688</v>
      </c>
      <c r="D446">
        <v>0.38381597864037698</v>
      </c>
      <c r="E446" s="18">
        <v>43983</v>
      </c>
    </row>
    <row r="447" spans="1:5" x14ac:dyDescent="0.35">
      <c r="A447" t="s">
        <v>40</v>
      </c>
      <c r="B447" t="s">
        <v>16</v>
      </c>
      <c r="C447">
        <v>29424</v>
      </c>
      <c r="D447">
        <v>0.60431300061614202</v>
      </c>
      <c r="E447" s="18">
        <v>43983</v>
      </c>
    </row>
    <row r="448" spans="1:5" x14ac:dyDescent="0.35">
      <c r="A448" t="s">
        <v>41</v>
      </c>
      <c r="B448" t="s">
        <v>13</v>
      </c>
      <c r="C448">
        <v>2951</v>
      </c>
      <c r="D448">
        <v>5.9388206882672497E-2</v>
      </c>
      <c r="E448" s="18">
        <v>43983</v>
      </c>
    </row>
    <row r="449" spans="1:5" x14ac:dyDescent="0.35">
      <c r="A449" t="s">
        <v>41</v>
      </c>
      <c r="B449" t="s">
        <v>15</v>
      </c>
      <c r="C449">
        <v>43975</v>
      </c>
      <c r="D449">
        <v>0.88498691889716197</v>
      </c>
      <c r="E449" s="18">
        <v>43983</v>
      </c>
    </row>
    <row r="450" spans="1:5" x14ac:dyDescent="0.35">
      <c r="A450" t="s">
        <v>41</v>
      </c>
      <c r="B450" t="s">
        <v>16</v>
      </c>
      <c r="C450">
        <v>2764</v>
      </c>
      <c r="D450">
        <v>5.5624874220165002E-2</v>
      </c>
      <c r="E450" s="18">
        <v>43983</v>
      </c>
    </row>
    <row r="451" spans="1:5" x14ac:dyDescent="0.35">
      <c r="A451" t="s">
        <v>42</v>
      </c>
      <c r="B451" t="s">
        <v>13</v>
      </c>
      <c r="C451">
        <v>5772</v>
      </c>
      <c r="D451">
        <v>8.78084400766726E-2</v>
      </c>
      <c r="E451" s="18">
        <v>43983</v>
      </c>
    </row>
    <row r="452" spans="1:5" x14ac:dyDescent="0.35">
      <c r="A452" t="s">
        <v>42</v>
      </c>
      <c r="B452" t="s">
        <v>15</v>
      </c>
      <c r="C452">
        <v>4950</v>
      </c>
      <c r="D452">
        <v>7.5303495907749401E-2</v>
      </c>
      <c r="E452" s="18">
        <v>43983</v>
      </c>
    </row>
    <row r="453" spans="1:5" x14ac:dyDescent="0.35">
      <c r="A453" t="s">
        <v>42</v>
      </c>
      <c r="B453" t="s">
        <v>16</v>
      </c>
      <c r="C453">
        <v>55012</v>
      </c>
      <c r="D453">
        <v>0.83688806401557703</v>
      </c>
      <c r="E453" s="18">
        <v>43983</v>
      </c>
    </row>
    <row r="454" spans="1:5" x14ac:dyDescent="0.35">
      <c r="A454" t="s">
        <v>43</v>
      </c>
      <c r="B454" t="s">
        <v>13</v>
      </c>
      <c r="C454">
        <v>19545</v>
      </c>
      <c r="D454">
        <v>0.21845799615504899</v>
      </c>
      <c r="E454" s="18">
        <v>43983</v>
      </c>
    </row>
    <row r="455" spans="1:5" x14ac:dyDescent="0.35">
      <c r="A455" t="s">
        <v>43</v>
      </c>
      <c r="B455" t="s">
        <v>15</v>
      </c>
      <c r="C455">
        <v>5555</v>
      </c>
      <c r="D455">
        <v>6.2089238610452901E-2</v>
      </c>
      <c r="E455" s="18">
        <v>43983</v>
      </c>
    </row>
    <row r="456" spans="1:5" x14ac:dyDescent="0.35">
      <c r="A456" t="s">
        <v>43</v>
      </c>
      <c r="B456" t="s">
        <v>16</v>
      </c>
      <c r="C456">
        <v>64368</v>
      </c>
      <c r="D456">
        <v>0.71945276523449697</v>
      </c>
      <c r="E456" s="18">
        <v>43983</v>
      </c>
    </row>
    <row r="457" spans="1:5" x14ac:dyDescent="0.35">
      <c r="A457" t="s">
        <v>44</v>
      </c>
      <c r="B457" t="s">
        <v>13</v>
      </c>
      <c r="C457">
        <v>1880</v>
      </c>
      <c r="D457">
        <v>1.06760555382038E-2</v>
      </c>
      <c r="E457" s="18">
        <v>43983</v>
      </c>
    </row>
    <row r="458" spans="1:5" x14ac:dyDescent="0.35">
      <c r="A458" t="s">
        <v>44</v>
      </c>
      <c r="B458" t="s">
        <v>15</v>
      </c>
      <c r="C458">
        <v>52900</v>
      </c>
      <c r="D458">
        <v>0.300406030835628</v>
      </c>
      <c r="E458" s="18">
        <v>43983</v>
      </c>
    </row>
    <row r="459" spans="1:5" x14ac:dyDescent="0.35">
      <c r="A459" t="s">
        <v>44</v>
      </c>
      <c r="B459" t="s">
        <v>16</v>
      </c>
      <c r="C459">
        <v>121315</v>
      </c>
      <c r="D459">
        <v>0.68891791362616694</v>
      </c>
      <c r="E459" s="18">
        <v>43983</v>
      </c>
    </row>
    <row r="460" spans="1:5" x14ac:dyDescent="0.35">
      <c r="A460" t="s">
        <v>45</v>
      </c>
      <c r="B460" t="s">
        <v>13</v>
      </c>
      <c r="C460">
        <v>680</v>
      </c>
      <c r="D460">
        <v>4.2278040288485398E-2</v>
      </c>
      <c r="E460" s="18">
        <v>43983</v>
      </c>
    </row>
    <row r="461" spans="1:5" x14ac:dyDescent="0.35">
      <c r="A461" t="s">
        <v>45</v>
      </c>
      <c r="B461" t="s">
        <v>15</v>
      </c>
      <c r="C461">
        <v>12126</v>
      </c>
      <c r="D461">
        <v>0.75391693608554999</v>
      </c>
      <c r="E461" s="18">
        <v>43983</v>
      </c>
    </row>
    <row r="462" spans="1:5" x14ac:dyDescent="0.35">
      <c r="A462" t="s">
        <v>45</v>
      </c>
      <c r="B462" t="s">
        <v>16</v>
      </c>
      <c r="C462">
        <v>3278</v>
      </c>
      <c r="D462">
        <v>0.20380502362596301</v>
      </c>
      <c r="E462" s="18">
        <v>43983</v>
      </c>
    </row>
    <row r="463" spans="1:5" x14ac:dyDescent="0.35">
      <c r="A463" t="s">
        <v>46</v>
      </c>
      <c r="B463" t="s">
        <v>13</v>
      </c>
      <c r="C463">
        <v>2799</v>
      </c>
      <c r="D463">
        <v>2.7175812652918501E-2</v>
      </c>
      <c r="E463" s="18">
        <v>43983</v>
      </c>
    </row>
    <row r="464" spans="1:5" x14ac:dyDescent="0.35">
      <c r="A464" t="s">
        <v>46</v>
      </c>
      <c r="B464" t="s">
        <v>15</v>
      </c>
      <c r="C464">
        <v>12120</v>
      </c>
      <c r="D464">
        <v>0.11767447279506001</v>
      </c>
      <c r="E464" s="18">
        <v>43983</v>
      </c>
    </row>
    <row r="465" spans="1:5" x14ac:dyDescent="0.35">
      <c r="A465" t="s">
        <v>46</v>
      </c>
      <c r="B465" t="s">
        <v>16</v>
      </c>
      <c r="C465">
        <v>88077</v>
      </c>
      <c r="D465">
        <v>0.85514971455202105</v>
      </c>
      <c r="E465" s="18">
        <v>43983</v>
      </c>
    </row>
    <row r="466" spans="1:5" x14ac:dyDescent="0.35">
      <c r="A466" t="s">
        <v>47</v>
      </c>
      <c r="B466" t="s">
        <v>15</v>
      </c>
      <c r="C466">
        <v>8553</v>
      </c>
      <c r="D466">
        <v>7.60753548937987E-2</v>
      </c>
      <c r="E466" s="18">
        <v>43983</v>
      </c>
    </row>
    <row r="467" spans="1:5" x14ac:dyDescent="0.35">
      <c r="A467" t="s">
        <v>47</v>
      </c>
      <c r="B467" t="s">
        <v>16</v>
      </c>
      <c r="C467">
        <v>103875</v>
      </c>
      <c r="D467">
        <v>0.92392464510620098</v>
      </c>
      <c r="E467" s="18">
        <v>43983</v>
      </c>
    </row>
    <row r="468" spans="1:5" x14ac:dyDescent="0.35">
      <c r="A468" t="s">
        <v>48</v>
      </c>
      <c r="B468" t="s">
        <v>13</v>
      </c>
      <c r="C468">
        <v>46795</v>
      </c>
      <c r="D468">
        <v>0.47642076113294302</v>
      </c>
      <c r="E468" s="18">
        <v>43983</v>
      </c>
    </row>
    <row r="469" spans="1:5" x14ac:dyDescent="0.35">
      <c r="A469" t="s">
        <v>48</v>
      </c>
      <c r="B469" t="s">
        <v>15</v>
      </c>
      <c r="C469">
        <v>45647</v>
      </c>
      <c r="D469">
        <v>0.46473295188450597</v>
      </c>
      <c r="E469" s="18">
        <v>43983</v>
      </c>
    </row>
    <row r="470" spans="1:5" x14ac:dyDescent="0.35">
      <c r="A470" t="s">
        <v>48</v>
      </c>
      <c r="B470" t="s">
        <v>16</v>
      </c>
      <c r="C470">
        <v>5780</v>
      </c>
      <c r="D470">
        <v>5.8846286982549699E-2</v>
      </c>
      <c r="E470" s="18">
        <v>43983</v>
      </c>
    </row>
    <row r="471" spans="1:5" x14ac:dyDescent="0.35">
      <c r="A471" t="s">
        <v>49</v>
      </c>
      <c r="B471" t="s">
        <v>13</v>
      </c>
      <c r="C471">
        <v>27</v>
      </c>
      <c r="D471">
        <v>1.6464418562107399E-3</v>
      </c>
      <c r="E471" s="18">
        <v>43983</v>
      </c>
    </row>
    <row r="472" spans="1:5" x14ac:dyDescent="0.35">
      <c r="A472" t="s">
        <v>49</v>
      </c>
      <c r="B472" t="s">
        <v>15</v>
      </c>
      <c r="C472">
        <v>14928</v>
      </c>
      <c r="D472">
        <v>0.91029940850051805</v>
      </c>
      <c r="E472" s="18">
        <v>43983</v>
      </c>
    </row>
    <row r="473" spans="1:5" x14ac:dyDescent="0.35">
      <c r="A473" t="s">
        <v>49</v>
      </c>
      <c r="B473" t="s">
        <v>16</v>
      </c>
      <c r="C473">
        <v>1444</v>
      </c>
      <c r="D473">
        <v>8.8054149643270893E-2</v>
      </c>
      <c r="E473" s="18">
        <v>43983</v>
      </c>
    </row>
    <row r="474" spans="1:5" x14ac:dyDescent="0.35">
      <c r="A474" t="s">
        <v>50</v>
      </c>
      <c r="B474" t="s">
        <v>13</v>
      </c>
      <c r="C474">
        <v>3802</v>
      </c>
      <c r="D474">
        <v>5.6064292560642902E-2</v>
      </c>
      <c r="E474" s="18">
        <v>43983</v>
      </c>
    </row>
    <row r="475" spans="1:5" x14ac:dyDescent="0.35">
      <c r="A475" t="s">
        <v>50</v>
      </c>
      <c r="B475" t="s">
        <v>15</v>
      </c>
      <c r="C475">
        <v>51836</v>
      </c>
      <c r="D475">
        <v>0.76437366364373605</v>
      </c>
      <c r="E475" s="18">
        <v>43983</v>
      </c>
    </row>
    <row r="476" spans="1:5" x14ac:dyDescent="0.35">
      <c r="A476" t="s">
        <v>50</v>
      </c>
      <c r="B476" t="s">
        <v>16</v>
      </c>
      <c r="C476">
        <v>12177</v>
      </c>
      <c r="D476">
        <v>0.17956204379561999</v>
      </c>
      <c r="E476" s="18">
        <v>43983</v>
      </c>
    </row>
    <row r="477" spans="1:5" x14ac:dyDescent="0.35">
      <c r="A477" t="s">
        <v>51</v>
      </c>
      <c r="B477" t="s">
        <v>13</v>
      </c>
      <c r="C477">
        <v>123468</v>
      </c>
      <c r="D477">
        <v>0.68255846094311401</v>
      </c>
      <c r="E477" s="18">
        <v>43983</v>
      </c>
    </row>
    <row r="478" spans="1:5" x14ac:dyDescent="0.35">
      <c r="A478" t="s">
        <v>51</v>
      </c>
      <c r="B478" t="s">
        <v>15</v>
      </c>
      <c r="C478">
        <v>8321</v>
      </c>
      <c r="D478">
        <v>4.6000331693294198E-2</v>
      </c>
      <c r="E478" s="18">
        <v>43983</v>
      </c>
    </row>
    <row r="479" spans="1:5" x14ac:dyDescent="0.35">
      <c r="A479" t="s">
        <v>51</v>
      </c>
      <c r="B479" t="s">
        <v>16</v>
      </c>
      <c r="C479">
        <v>49101</v>
      </c>
      <c r="D479">
        <v>0.27144120736359101</v>
      </c>
      <c r="E479" s="18">
        <v>43983</v>
      </c>
    </row>
    <row r="480" spans="1:5" x14ac:dyDescent="0.35">
      <c r="A480" t="s">
        <v>52</v>
      </c>
      <c r="B480" t="s">
        <v>13</v>
      </c>
      <c r="C480">
        <v>3531</v>
      </c>
      <c r="D480">
        <v>6.2209302325581299E-2</v>
      </c>
      <c r="E480" s="18">
        <v>43983</v>
      </c>
    </row>
    <row r="481" spans="1:5" x14ac:dyDescent="0.35">
      <c r="A481" t="s">
        <v>52</v>
      </c>
      <c r="B481" t="s">
        <v>15</v>
      </c>
      <c r="C481">
        <v>3119</v>
      </c>
      <c r="D481">
        <v>5.4950669485553202E-2</v>
      </c>
      <c r="E481" s="18">
        <v>43983</v>
      </c>
    </row>
    <row r="482" spans="1:5" x14ac:dyDescent="0.35">
      <c r="A482" t="s">
        <v>52</v>
      </c>
      <c r="B482" t="s">
        <v>16</v>
      </c>
      <c r="C482">
        <v>50110</v>
      </c>
      <c r="D482">
        <v>0.88284002818886498</v>
      </c>
      <c r="E482" s="18">
        <v>43983</v>
      </c>
    </row>
    <row r="483" spans="1:5" x14ac:dyDescent="0.35">
      <c r="A483" t="s">
        <v>53</v>
      </c>
      <c r="B483" t="s">
        <v>13</v>
      </c>
      <c r="C483">
        <v>299</v>
      </c>
      <c r="D483">
        <v>5.3334760350332603E-3</v>
      </c>
      <c r="E483" s="18">
        <v>43983</v>
      </c>
    </row>
    <row r="484" spans="1:5" x14ac:dyDescent="0.35">
      <c r="A484" t="s">
        <v>53</v>
      </c>
      <c r="B484" t="s">
        <v>15</v>
      </c>
      <c r="C484">
        <v>32399</v>
      </c>
      <c r="D484">
        <v>0.57792404702021005</v>
      </c>
      <c r="E484" s="18">
        <v>43983</v>
      </c>
    </row>
    <row r="485" spans="1:5" x14ac:dyDescent="0.35">
      <c r="A485" t="s">
        <v>53</v>
      </c>
      <c r="B485" t="s">
        <v>16</v>
      </c>
      <c r="C485">
        <v>23363</v>
      </c>
      <c r="D485">
        <v>0.41674247694475602</v>
      </c>
      <c r="E485" s="18">
        <v>43983</v>
      </c>
    </row>
    <row r="486" spans="1:5" x14ac:dyDescent="0.35">
      <c r="A486" t="s">
        <v>54</v>
      </c>
      <c r="B486" t="s">
        <v>13</v>
      </c>
      <c r="C486">
        <v>1506</v>
      </c>
      <c r="D486">
        <v>1.4979410770056999E-2</v>
      </c>
      <c r="E486" s="18">
        <v>43983</v>
      </c>
    </row>
    <row r="487" spans="1:5" x14ac:dyDescent="0.35">
      <c r="A487" t="s">
        <v>54</v>
      </c>
      <c r="B487" t="s">
        <v>15</v>
      </c>
      <c r="C487">
        <v>13736</v>
      </c>
      <c r="D487">
        <v>0.136624957727426</v>
      </c>
      <c r="E487" s="18">
        <v>43983</v>
      </c>
    </row>
    <row r="488" spans="1:5" x14ac:dyDescent="0.35">
      <c r="A488" t="s">
        <v>54</v>
      </c>
      <c r="B488" t="s">
        <v>16</v>
      </c>
      <c r="C488">
        <v>85296</v>
      </c>
      <c r="D488">
        <v>0.84839563150251596</v>
      </c>
      <c r="E488" s="18">
        <v>43983</v>
      </c>
    </row>
    <row r="489" spans="1:5" x14ac:dyDescent="0.35">
      <c r="A489" t="s">
        <v>55</v>
      </c>
      <c r="B489" t="s">
        <v>13</v>
      </c>
      <c r="C489">
        <v>580679</v>
      </c>
      <c r="D489">
        <v>0.166227109309942</v>
      </c>
      <c r="E489" s="18">
        <v>43983</v>
      </c>
    </row>
    <row r="490" spans="1:5" x14ac:dyDescent="0.35">
      <c r="A490" t="s">
        <v>55</v>
      </c>
      <c r="B490" t="s">
        <v>15</v>
      </c>
      <c r="C490">
        <v>1307243</v>
      </c>
      <c r="D490">
        <v>0.37421574580044498</v>
      </c>
      <c r="E490" s="18">
        <v>43983</v>
      </c>
    </row>
    <row r="491" spans="1:5" x14ac:dyDescent="0.35">
      <c r="A491" t="s">
        <v>55</v>
      </c>
      <c r="B491" t="s">
        <v>16</v>
      </c>
      <c r="C491">
        <v>1605365</v>
      </c>
      <c r="D491">
        <v>0.45955714488961202</v>
      </c>
      <c r="E491" s="18">
        <v>43983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BE7EE445DD84BB350CCAB3B25D4F1" ma:contentTypeVersion="6" ma:contentTypeDescription="Create a new document." ma:contentTypeScope="" ma:versionID="0f1799b83dfeafe093a6d4a1a949dcb0">
  <xsd:schema xmlns:xsd="http://www.w3.org/2001/XMLSchema" xmlns:xs="http://www.w3.org/2001/XMLSchema" xmlns:p="http://schemas.microsoft.com/office/2006/metadata/properties" xmlns:ns2="1027aa43-632d-4418-bc99-cc383b0c3c3f" xmlns:ns3="cf3c4397-4df3-4866-a688-b6d3897f861e" targetNamespace="http://schemas.microsoft.com/office/2006/metadata/properties" ma:root="true" ma:fieldsID="2cd893dfd1b492ee7b1db9f51f5af3ef" ns2:_="" ns3:_="">
    <xsd:import namespace="1027aa43-632d-4418-bc99-cc383b0c3c3f"/>
    <xsd:import namespace="cf3c4397-4df3-4866-a688-b6d3897f86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7aa43-632d-4418-bc99-cc383b0c3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4397-4df3-4866-a688-b6d3897f8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2086C1-1363-4CFC-8C39-592236C3C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47E0A-268B-453D-8893-78E08F0712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1027aa43-632d-4418-bc99-cc383b0c3c3f"/>
    <ds:schemaRef ds:uri="cf3c4397-4df3-4866-a688-b6d3897f861e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F50DFFB-9B70-487E-96CE-9BCB1E6AA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7aa43-632d-4418-bc99-cc383b0c3c3f"/>
    <ds:schemaRef ds:uri="cf3c4397-4df3-4866-a688-b6d3897f8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summary</vt:lpstr>
      <vt:lpstr>Tertiary Rank</vt:lpstr>
      <vt:lpstr>Council Class</vt:lpstr>
      <vt:lpstr>Region Tertiary</vt:lpstr>
      <vt:lpstr>Comparison Over Time</vt:lpstr>
      <vt:lpstr>time-series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Cassidy, Nicholas</dc:creator>
  <cp:keywords/>
  <dc:description/>
  <cp:lastModifiedBy>Macdonald, Mairi</cp:lastModifiedBy>
  <cp:revision/>
  <dcterms:created xsi:type="dcterms:W3CDTF">2020-07-29T10:48:11Z</dcterms:created>
  <dcterms:modified xsi:type="dcterms:W3CDTF">2022-09-15T15:55:13Z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0x010100C4BBE7EE445DD84BB350CCAB3B25D4F1</vt:lpwstr>
  </property>
</Properties>
</file>