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7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8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8"/>
  <workbookPr/>
  <mc:AlternateContent xmlns:mc="http://schemas.openxmlformats.org/markup-compatibility/2006">
    <mc:Choice Requires="x15">
      <x15ac:absPath xmlns:x15ac="http://schemas.microsoft.com/office/spreadsheetml/2010/11/ac" url="C:\Users\macdonald.mairi\OneDrive - IS\Code\PAF-Health-Check\Clean Old Excel Data\Original Historic\"/>
    </mc:Choice>
  </mc:AlternateContent>
  <xr:revisionPtr revIDLastSave="7" documentId="13_ncr:1_{6CBF10E5-50A8-4A71-B7A0-EC789D56F77B}" xr6:coauthVersionLast="36" xr6:coauthVersionMax="47" xr10:uidLastSave="{8692BBBB-EA16-424C-B36D-B92052A4E12D}"/>
  <bookViews>
    <workbookView xWindow="-110" yWindow="-110" windowWidth="19420" windowHeight="10420" activeTab="4" xr2:uid="{00000000-000D-0000-FFFF-FFFF00000000}"/>
  </bookViews>
  <sheets>
    <sheet name="Data_Feed_Report" sheetId="1" r:id="rId1"/>
    <sheet name="Regions" sheetId="2" r:id="rId2"/>
    <sheet name="Region Averages" sheetId="4" r:id="rId3"/>
    <sheet name="By Region" sheetId="6" r:id="rId4"/>
    <sheet name="time-series" sheetId="7" r:id="rId5"/>
  </sheets>
  <definedNames>
    <definedName name="_xlnm._FilterDatabase" localSheetId="0" hidden="1">Data_Feed_Report!$G$5:$I$37</definedName>
    <definedName name="_xlnm._FilterDatabase" localSheetId="2" hidden="1">'Region Averages'!$A$36:$Q$69</definedName>
    <definedName name="_xlnm._FilterDatabase" localSheetId="4" hidden="1">'time-series'!$B$1:$B$33</definedName>
  </definedNames>
  <calcPr calcId="191028"/>
</workbook>
</file>

<file path=xl/calcChain.xml><?xml version="1.0" encoding="utf-8"?>
<calcChain xmlns="http://schemas.openxmlformats.org/spreadsheetml/2006/main">
  <c r="E67" i="7" l="1"/>
  <c r="E68" i="7"/>
  <c r="E69" i="7"/>
  <c r="E70" i="7"/>
  <c r="E71" i="7"/>
  <c r="E72" i="7"/>
  <c r="E73" i="7"/>
  <c r="E74" i="7"/>
  <c r="E75" i="7"/>
  <c r="E76" i="7"/>
  <c r="E77" i="7"/>
  <c r="E78" i="7"/>
  <c r="E79" i="7"/>
  <c r="E80" i="7"/>
  <c r="E81" i="7"/>
  <c r="E82" i="7"/>
  <c r="E83" i="7"/>
  <c r="E84" i="7"/>
  <c r="E85" i="7"/>
  <c r="E86" i="7"/>
  <c r="E87" i="7"/>
  <c r="E88" i="7"/>
  <c r="E89" i="7"/>
  <c r="E90" i="7"/>
  <c r="E91" i="7"/>
  <c r="E92" i="7"/>
  <c r="E93" i="7"/>
  <c r="E94" i="7"/>
  <c r="E95" i="7"/>
  <c r="E96" i="7"/>
  <c r="E97" i="7"/>
  <c r="E65" i="7"/>
  <c r="E64" i="7"/>
  <c r="E66" i="7"/>
  <c r="E35" i="7" l="1"/>
  <c r="E36" i="7"/>
  <c r="E37" i="7"/>
  <c r="E38" i="7"/>
  <c r="E39" i="7"/>
  <c r="E40" i="7"/>
  <c r="E41" i="7"/>
  <c r="E42" i="7"/>
  <c r="E43" i="7"/>
  <c r="E44" i="7"/>
  <c r="E45" i="7"/>
  <c r="E46" i="7"/>
  <c r="E47" i="7"/>
  <c r="E48" i="7"/>
  <c r="E49" i="7"/>
  <c r="E50" i="7"/>
  <c r="E51" i="7"/>
  <c r="E52" i="7"/>
  <c r="E53" i="7"/>
  <c r="E54" i="7"/>
  <c r="E55" i="7"/>
  <c r="E56" i="7"/>
  <c r="E57" i="7"/>
  <c r="E58" i="7"/>
  <c r="E59" i="7"/>
  <c r="E60" i="7"/>
  <c r="E61" i="7"/>
  <c r="E62" i="7"/>
  <c r="E63" i="7"/>
  <c r="E34" i="7"/>
  <c r="E3" i="7"/>
  <c r="E4" i="7"/>
  <c r="E5" i="7"/>
  <c r="E6" i="7"/>
  <c r="E7" i="7"/>
  <c r="E8" i="7"/>
  <c r="E9" i="7"/>
  <c r="E10" i="7"/>
  <c r="E11" i="7"/>
  <c r="E12" i="7"/>
  <c r="E13" i="7"/>
  <c r="E14" i="7"/>
  <c r="E15" i="7"/>
  <c r="E16" i="7"/>
  <c r="E17" i="7"/>
  <c r="E18" i="7"/>
  <c r="E19" i="7"/>
  <c r="E20" i="7"/>
  <c r="E21" i="7"/>
  <c r="E22" i="7"/>
  <c r="E23" i="7"/>
  <c r="E24" i="7"/>
  <c r="E25" i="7"/>
  <c r="E26" i="7"/>
  <c r="E27" i="7"/>
  <c r="E28" i="7"/>
  <c r="E29" i="7"/>
  <c r="E30" i="7"/>
  <c r="E31" i="7"/>
  <c r="E32" i="7"/>
  <c r="E33" i="7"/>
  <c r="E2" i="7"/>
  <c r="B3" i="4"/>
  <c r="B30" i="6"/>
  <c r="AI7" i="1" l="1" a="1"/>
  <c r="AI7" i="1"/>
  <c r="AI8" i="1" a="1"/>
  <c r="AI8" i="1"/>
  <c r="AI9" i="1" a="1"/>
  <c r="AI9" i="1"/>
  <c r="AI10" i="1" a="1"/>
  <c r="AI10" i="1"/>
  <c r="AI11" i="1" a="1"/>
  <c r="AI11" i="1"/>
  <c r="AI12" i="1" a="1"/>
  <c r="AI12" i="1"/>
  <c r="AI13" i="1" a="1"/>
  <c r="AI13" i="1"/>
  <c r="AI14" i="1" a="1"/>
  <c r="AI14" i="1"/>
  <c r="AI15" i="1" a="1"/>
  <c r="AI15" i="1"/>
  <c r="AI16" i="1" a="1"/>
  <c r="AI16" i="1"/>
  <c r="AI17" i="1" a="1"/>
  <c r="AI17" i="1"/>
  <c r="AI18" i="1" a="1"/>
  <c r="AI18" i="1"/>
  <c r="AI19" i="1" a="1"/>
  <c r="AI19" i="1"/>
  <c r="AI20" i="1" a="1"/>
  <c r="AI20" i="1"/>
  <c r="AI21" i="1" a="1"/>
  <c r="AI21" i="1"/>
  <c r="AI22" i="1" a="1"/>
  <c r="AI22" i="1"/>
  <c r="AI23" i="1" a="1"/>
  <c r="AI23" i="1"/>
  <c r="AI24" i="1" a="1"/>
  <c r="AI24" i="1"/>
  <c r="AI25" i="1" a="1"/>
  <c r="AI25" i="1"/>
  <c r="AI26" i="1" a="1"/>
  <c r="AI26" i="1"/>
  <c r="AI27" i="1" a="1"/>
  <c r="AI27" i="1"/>
  <c r="AI28" i="1" a="1"/>
  <c r="AI28" i="1"/>
  <c r="AI29" i="1" a="1"/>
  <c r="AI29" i="1"/>
  <c r="AI30" i="1" a="1"/>
  <c r="AI30" i="1"/>
  <c r="AI31" i="1" a="1"/>
  <c r="AI31" i="1"/>
  <c r="AI32" i="1" a="1"/>
  <c r="AI32" i="1"/>
  <c r="AI33" i="1" a="1"/>
  <c r="AI33" i="1"/>
  <c r="AI34" i="1" a="1"/>
  <c r="AI34" i="1"/>
  <c r="AI35" i="1" a="1"/>
  <c r="AI35" i="1"/>
  <c r="AI36" i="1" a="1"/>
  <c r="AI36" i="1"/>
  <c r="AI37" i="1" a="1"/>
  <c r="AI37" i="1"/>
  <c r="AI6" i="1" a="1"/>
  <c r="AI6" i="1" s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6" i="1"/>
  <c r="AH6" i="1" s="1"/>
  <c r="B4" i="4" l="1" a="1"/>
  <c r="B4" i="4" s="1"/>
  <c r="AH37" i="1"/>
  <c r="AH36" i="1"/>
  <c r="AH35" i="1"/>
  <c r="AH34" i="1"/>
  <c r="AH33" i="1"/>
  <c r="AH32" i="1"/>
  <c r="AH31" i="1"/>
  <c r="AH30" i="1"/>
  <c r="AH29" i="1"/>
  <c r="AH28" i="1"/>
  <c r="AH27" i="1"/>
  <c r="AH26" i="1"/>
  <c r="AH25" i="1"/>
  <c r="AH24" i="1"/>
  <c r="AH23" i="1"/>
  <c r="AH22" i="1"/>
  <c r="AH21" i="1"/>
  <c r="AH20" i="1"/>
  <c r="AH19" i="1"/>
  <c r="AH18" i="1"/>
  <c r="AH17" i="1"/>
  <c r="AH16" i="1"/>
  <c r="AH15" i="1"/>
  <c r="AH14" i="1"/>
  <c r="AH13" i="1"/>
  <c r="AH12" i="1"/>
  <c r="AH11" i="1"/>
  <c r="AH10" i="1"/>
  <c r="AH9" i="1"/>
  <c r="AH8" i="1"/>
  <c r="AH7" i="1"/>
  <c r="AA7" i="1" a="1"/>
  <c r="AA7" i="1" s="1"/>
  <c r="AA8" i="1" a="1"/>
  <c r="AA8" i="1"/>
  <c r="AA9" i="1" a="1"/>
  <c r="AA9" i="1" s="1"/>
  <c r="AA10" i="1" a="1"/>
  <c r="AA10" i="1"/>
  <c r="AA11" i="1" a="1"/>
  <c r="AA11" i="1" s="1"/>
  <c r="AA12" i="1" a="1"/>
  <c r="AA12" i="1"/>
  <c r="AA13" i="1" a="1"/>
  <c r="AA13" i="1" s="1"/>
  <c r="AA14" i="1" a="1"/>
  <c r="AA14" i="1"/>
  <c r="AA15" i="1" a="1"/>
  <c r="AA15" i="1" s="1"/>
  <c r="AA16" i="1" a="1"/>
  <c r="AA16" i="1"/>
  <c r="AA17" i="1" a="1"/>
  <c r="AA17" i="1" s="1"/>
  <c r="AA18" i="1" a="1"/>
  <c r="AA18" i="1"/>
  <c r="AA19" i="1" a="1"/>
  <c r="AA19" i="1" s="1"/>
  <c r="AA20" i="1" a="1"/>
  <c r="AA20" i="1"/>
  <c r="AA21" i="1" a="1"/>
  <c r="AA21" i="1" s="1"/>
  <c r="AA22" i="1" a="1"/>
  <c r="AA22" i="1"/>
  <c r="AA23" i="1" a="1"/>
  <c r="AA23" i="1" s="1"/>
  <c r="AA24" i="1" a="1"/>
  <c r="AA24" i="1"/>
  <c r="AA25" i="1" a="1"/>
  <c r="AA25" i="1" s="1"/>
  <c r="AA26" i="1" a="1"/>
  <c r="AA26" i="1"/>
  <c r="AA27" i="1" a="1"/>
  <c r="AA27" i="1" s="1"/>
  <c r="AA28" i="1" a="1"/>
  <c r="AA28" i="1"/>
  <c r="AA29" i="1" a="1"/>
  <c r="AA29" i="1" s="1"/>
  <c r="AA30" i="1" a="1"/>
  <c r="AA30" i="1"/>
  <c r="AA31" i="1" a="1"/>
  <c r="AA31" i="1" s="1"/>
  <c r="AA32" i="1" a="1"/>
  <c r="AA32" i="1"/>
  <c r="AA33" i="1" a="1"/>
  <c r="AA33" i="1" s="1"/>
  <c r="AA34" i="1" a="1"/>
  <c r="AA34" i="1"/>
  <c r="AA35" i="1" a="1"/>
  <c r="AA35" i="1" s="1"/>
  <c r="AA36" i="1" a="1"/>
  <c r="AA36" i="1"/>
  <c r="AA37" i="1" a="1"/>
  <c r="AA37" i="1" s="1"/>
  <c r="AA6" i="1" a="1"/>
  <c r="AA6" i="1" s="1"/>
  <c r="B5" i="4" l="1" a="1"/>
  <c r="B5" i="4" s="1"/>
  <c r="B6" i="4" a="1"/>
  <c r="B6" i="4" s="1"/>
  <c r="B7" i="4" a="1"/>
  <c r="B7" i="4" s="1"/>
  <c r="B8" i="4" a="1"/>
  <c r="B8" i="4" s="1"/>
  <c r="B9" i="4" a="1"/>
  <c r="B9" i="4" s="1"/>
  <c r="B10" i="4" a="1"/>
  <c r="B10" i="4" s="1"/>
  <c r="B11" i="4" a="1"/>
  <c r="B11" i="4" s="1"/>
  <c r="B12" i="4" a="1"/>
  <c r="B12" i="4" s="1"/>
  <c r="B13" i="4" a="1"/>
  <c r="B13" i="4" s="1"/>
  <c r="B14" i="4" a="1"/>
  <c r="B14" i="4" s="1"/>
  <c r="B15" i="4" a="1"/>
  <c r="B15" i="4" s="1"/>
  <c r="B16" i="4" a="1"/>
  <c r="B16" i="4" s="1"/>
  <c r="B17" i="4" a="1"/>
  <c r="B17" i="4" s="1"/>
  <c r="B18" i="4" a="1"/>
  <c r="B18" i="4" s="1"/>
  <c r="B19" i="4" a="1"/>
  <c r="B19" i="4" s="1"/>
  <c r="B20" i="4" a="1"/>
  <c r="B20" i="4" s="1"/>
  <c r="B21" i="4" a="1"/>
  <c r="B21" i="4" s="1"/>
  <c r="B22" i="4" a="1"/>
  <c r="B22" i="4" s="1"/>
  <c r="B23" i="4" a="1"/>
  <c r="B23" i="4" s="1"/>
  <c r="B24" i="4" a="1"/>
  <c r="B24" i="4" s="1"/>
  <c r="B25" i="4" a="1"/>
  <c r="B25" i="4" s="1"/>
  <c r="B26" i="4" a="1"/>
  <c r="B26" i="4" s="1"/>
  <c r="B27" i="4" a="1"/>
  <c r="B27" i="4" s="1"/>
  <c r="B28" i="4" a="1"/>
  <c r="B28" i="4" s="1"/>
  <c r="B29" i="4" a="1"/>
  <c r="B29" i="4" s="1"/>
  <c r="B30" i="4" a="1"/>
  <c r="B30" i="4" s="1"/>
  <c r="B31" i="4" a="1"/>
  <c r="B31" i="4" s="1"/>
  <c r="B32" i="4" a="1"/>
  <c r="B32" i="4" s="1"/>
  <c r="B33" i="4" a="1"/>
  <c r="B33" i="4" s="1"/>
  <c r="B34" i="4" a="1"/>
  <c r="B34" i="4" s="1"/>
  <c r="D4" i="4" a="1"/>
  <c r="D4" i="4" s="1"/>
  <c r="C4" i="4" a="1"/>
  <c r="C4" i="4" s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6" i="1"/>
  <c r="AB6" i="1" s="1"/>
  <c r="D3" i="4" l="1" a="1"/>
  <c r="D3" i="4" s="1"/>
  <c r="C3" i="4" a="1"/>
  <c r="C3" i="4" s="1"/>
  <c r="D34" i="4" a="1"/>
  <c r="D34" i="4" s="1"/>
  <c r="C34" i="4" a="1"/>
  <c r="C34" i="4" s="1"/>
  <c r="D33" i="4" a="1"/>
  <c r="D33" i="4" s="1"/>
  <c r="C33" i="4" a="1"/>
  <c r="C33" i="4" s="1"/>
  <c r="D32" i="4" a="1"/>
  <c r="D32" i="4" s="1"/>
  <c r="C32" i="4" a="1"/>
  <c r="C32" i="4" s="1"/>
  <c r="D31" i="4" a="1"/>
  <c r="D31" i="4" s="1"/>
  <c r="C31" i="4" a="1"/>
  <c r="C31" i="4" s="1"/>
  <c r="D30" i="4" a="1"/>
  <c r="D30" i="4" s="1"/>
  <c r="C30" i="4" a="1"/>
  <c r="C30" i="4" s="1"/>
  <c r="D29" i="4" a="1"/>
  <c r="D29" i="4" s="1"/>
  <c r="C29" i="4" a="1"/>
  <c r="C29" i="4" s="1"/>
  <c r="D28" i="4" a="1"/>
  <c r="D28" i="4" s="1"/>
  <c r="C28" i="4" a="1"/>
  <c r="C28" i="4" s="1"/>
  <c r="D27" i="4" a="1"/>
  <c r="D27" i="4" s="1"/>
  <c r="C27" i="4" a="1"/>
  <c r="C27" i="4" s="1"/>
  <c r="D26" i="4" a="1"/>
  <c r="D26" i="4" s="1"/>
  <c r="C26" i="4" a="1"/>
  <c r="C26" i="4" s="1"/>
  <c r="D25" i="4" a="1"/>
  <c r="D25" i="4" s="1"/>
  <c r="C25" i="4" a="1"/>
  <c r="C25" i="4" s="1"/>
  <c r="D24" i="4" a="1"/>
  <c r="D24" i="4" s="1"/>
  <c r="C24" i="4" a="1"/>
  <c r="C24" i="4" s="1"/>
  <c r="D23" i="4" a="1"/>
  <c r="D23" i="4" s="1"/>
  <c r="C23" i="4" a="1"/>
  <c r="C23" i="4" s="1"/>
  <c r="D22" i="4" a="1"/>
  <c r="D22" i="4" s="1"/>
  <c r="C22" i="4" a="1"/>
  <c r="C22" i="4" s="1"/>
  <c r="D21" i="4" a="1"/>
  <c r="D21" i="4" s="1"/>
  <c r="C21" i="4" a="1"/>
  <c r="C21" i="4" s="1"/>
  <c r="D20" i="4" a="1"/>
  <c r="D20" i="4" s="1"/>
  <c r="C20" i="4" a="1"/>
  <c r="C20" i="4" s="1"/>
  <c r="D19" i="4" a="1"/>
  <c r="D19" i="4" s="1"/>
  <c r="C19" i="4" a="1"/>
  <c r="C19" i="4" s="1"/>
  <c r="D18" i="4" a="1"/>
  <c r="D18" i="4" s="1"/>
  <c r="C18" i="4" a="1"/>
  <c r="C18" i="4" s="1"/>
  <c r="D17" i="4" a="1"/>
  <c r="D17" i="4" s="1"/>
  <c r="C17" i="4" a="1"/>
  <c r="C17" i="4" s="1"/>
  <c r="D16" i="4" a="1"/>
  <c r="D16" i="4" s="1"/>
  <c r="C16" i="4" a="1"/>
  <c r="C16" i="4" s="1"/>
  <c r="D15" i="4" a="1"/>
  <c r="D15" i="4" s="1"/>
  <c r="C15" i="4" a="1"/>
  <c r="C15" i="4" s="1"/>
  <c r="D14" i="4" a="1"/>
  <c r="D14" i="4" s="1"/>
  <c r="C14" i="4" a="1"/>
  <c r="C14" i="4" s="1"/>
  <c r="D13" i="4" a="1"/>
  <c r="D13" i="4" s="1"/>
  <c r="C13" i="4" a="1"/>
  <c r="C13" i="4" s="1"/>
  <c r="D12" i="4" a="1"/>
  <c r="D12" i="4" s="1"/>
  <c r="C12" i="4" a="1"/>
  <c r="C12" i="4" s="1"/>
  <c r="D11" i="4" a="1"/>
  <c r="D11" i="4" s="1"/>
  <c r="C11" i="4" a="1"/>
  <c r="C11" i="4" s="1"/>
  <c r="D10" i="4" a="1"/>
  <c r="D10" i="4" s="1"/>
  <c r="C10" i="4" a="1"/>
  <c r="C10" i="4" s="1"/>
  <c r="D9" i="4" a="1"/>
  <c r="D9" i="4" s="1"/>
  <c r="C9" i="4" a="1"/>
  <c r="C9" i="4" s="1"/>
  <c r="D8" i="4" a="1"/>
  <c r="D8" i="4" s="1"/>
  <c r="C8" i="4" a="1"/>
  <c r="C8" i="4" s="1"/>
  <c r="D7" i="4" a="1"/>
  <c r="D7" i="4" s="1"/>
  <c r="C7" i="4" a="1"/>
  <c r="C7" i="4" s="1"/>
  <c r="D6" i="4" a="1"/>
  <c r="D6" i="4" s="1"/>
  <c r="C6" i="4" a="1"/>
  <c r="C6" i="4" s="1"/>
  <c r="D5" i="4" a="1"/>
  <c r="D5" i="4" s="1"/>
  <c r="C5" i="4" a="1"/>
  <c r="C5" i="4" s="1"/>
  <c r="AB37" i="1"/>
  <c r="AB36" i="1"/>
  <c r="AB35" i="1"/>
  <c r="AB34" i="1"/>
  <c r="AB33" i="1"/>
  <c r="AB32" i="1"/>
  <c r="AB31" i="1"/>
  <c r="AB30" i="1"/>
  <c r="AB29" i="1"/>
  <c r="AB28" i="1"/>
  <c r="AB27" i="1"/>
  <c r="AB26" i="1"/>
  <c r="AB25" i="1"/>
  <c r="AB24" i="1"/>
  <c r="AB23" i="1"/>
  <c r="AB22" i="1"/>
  <c r="AB21" i="1"/>
  <c r="AB20" i="1"/>
  <c r="AB19" i="1"/>
  <c r="AB18" i="1"/>
  <c r="AB17" i="1"/>
  <c r="AB16" i="1"/>
  <c r="AB15" i="1"/>
  <c r="AB14" i="1"/>
  <c r="AB13" i="1"/>
  <c r="AB12" i="1"/>
  <c r="AB11" i="1"/>
  <c r="AB10" i="1"/>
  <c r="AB9" i="1"/>
  <c r="AB8" i="1"/>
  <c r="AB7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6" i="1"/>
  <c r="Q6" i="1" s="1"/>
  <c r="D30" i="6"/>
  <c r="A33" i="6" s="1" a="1"/>
  <c r="A33" i="6" s="1"/>
  <c r="F33" i="6" s="1" a="1"/>
  <c r="F33" i="6" s="1"/>
  <c r="D2" i="6" a="1"/>
  <c r="D2" i="6" s="1"/>
  <c r="N7" i="4" l="1"/>
  <c r="L185" i="4" s="1"/>
  <c r="N4" i="4"/>
  <c r="L182" i="4" s="1"/>
  <c r="N5" i="4"/>
  <c r="L183" i="4" s="1"/>
  <c r="N6" i="4"/>
  <c r="L184" i="4" s="1"/>
  <c r="N3" i="4"/>
  <c r="I4" i="4"/>
  <c r="I5" i="4"/>
  <c r="I6" i="4"/>
  <c r="I7" i="4"/>
  <c r="I3" i="4"/>
  <c r="J3" i="4" s="1"/>
  <c r="A9" i="6" a="1"/>
  <c r="A9" i="6" s="1"/>
  <c r="A5" i="6" a="1"/>
  <c r="A5" i="6" s="1"/>
  <c r="B5" i="6" s="1" a="1"/>
  <c r="B5" i="6" s="1"/>
  <c r="A37" i="6" a="1"/>
  <c r="A37" i="6" s="1"/>
  <c r="F37" i="6" s="1" a="1"/>
  <c r="F37" i="6" s="1"/>
  <c r="A11" i="6" a="1"/>
  <c r="A11" i="6" s="1"/>
  <c r="B11" i="6" s="1" a="1"/>
  <c r="B11" i="6" s="1"/>
  <c r="A39" i="6" a="1"/>
  <c r="A39" i="6" s="1"/>
  <c r="F39" i="6" s="1" a="1"/>
  <c r="F39" i="6" s="1"/>
  <c r="A35" i="6" a="1"/>
  <c r="A35" i="6" s="1"/>
  <c r="F35" i="6" s="1" a="1"/>
  <c r="F35" i="6" s="1"/>
  <c r="A10" i="6" a="1"/>
  <c r="A10" i="6" s="1"/>
  <c r="B10" i="6" s="1" a="1"/>
  <c r="B10" i="6" s="1"/>
  <c r="A8" i="6" a="1"/>
  <c r="A8" i="6" s="1"/>
  <c r="B8" i="6" s="1" a="1"/>
  <c r="B8" i="6" s="1"/>
  <c r="A34" i="6" a="1"/>
  <c r="A34" i="6" s="1"/>
  <c r="F34" i="6" s="1" a="1"/>
  <c r="F34" i="6" s="1"/>
  <c r="A36" i="6" a="1"/>
  <c r="A36" i="6" s="1"/>
  <c r="F36" i="6" s="1" a="1"/>
  <c r="F36" i="6" s="1"/>
  <c r="A7" i="6" a="1"/>
  <c r="A7" i="6" s="1"/>
  <c r="B7" i="6" s="1" a="1"/>
  <c r="B7" i="6" s="1"/>
  <c r="A6" i="6" a="1"/>
  <c r="A6" i="6" s="1"/>
  <c r="B6" i="6" s="1" a="1"/>
  <c r="B6" i="6" s="1"/>
  <c r="A38" i="6" a="1"/>
  <c r="A38" i="6" s="1"/>
  <c r="F38" i="6" s="1" a="1"/>
  <c r="F38" i="6" s="1"/>
  <c r="E2" i="6"/>
  <c r="B9" i="6" a="1"/>
  <c r="B9" i="6" s="1"/>
  <c r="E30" i="6"/>
  <c r="B42" i="4"/>
  <c r="B39" i="4"/>
  <c r="D39" i="4" s="1" a="1"/>
  <c r="D39" i="4" s="1"/>
  <c r="B40" i="4"/>
  <c r="D40" i="4" s="1" a="1"/>
  <c r="D40" i="4" s="1"/>
  <c r="B41" i="4"/>
  <c r="D41" i="4" s="1" a="1"/>
  <c r="D41" i="4" s="1"/>
  <c r="B43" i="4"/>
  <c r="D43" i="4" s="1" a="1"/>
  <c r="D43" i="4" s="1"/>
  <c r="B44" i="4"/>
  <c r="D44" i="4" s="1" a="1"/>
  <c r="D44" i="4" s="1"/>
  <c r="B45" i="4"/>
  <c r="D45" i="4" s="1" a="1"/>
  <c r="D45" i="4" s="1"/>
  <c r="B46" i="4"/>
  <c r="D46" i="4" s="1" a="1"/>
  <c r="D46" i="4" s="1"/>
  <c r="B47" i="4"/>
  <c r="D47" i="4" s="1" a="1"/>
  <c r="D47" i="4" s="1"/>
  <c r="B48" i="4"/>
  <c r="D48" i="4" s="1" a="1"/>
  <c r="D48" i="4" s="1"/>
  <c r="B49" i="4"/>
  <c r="D49" i="4" s="1" a="1"/>
  <c r="D49" i="4" s="1"/>
  <c r="B50" i="4"/>
  <c r="D50" i="4" s="1" a="1"/>
  <c r="D50" i="4" s="1"/>
  <c r="B51" i="4"/>
  <c r="D51" i="4" s="1" a="1"/>
  <c r="D51" i="4" s="1"/>
  <c r="B52" i="4"/>
  <c r="D52" i="4" s="1" a="1"/>
  <c r="D52" i="4" s="1"/>
  <c r="B53" i="4"/>
  <c r="D53" i="4" s="1" a="1"/>
  <c r="D53" i="4" s="1"/>
  <c r="B54" i="4"/>
  <c r="D54" i="4" s="1" a="1"/>
  <c r="D54" i="4" s="1"/>
  <c r="B55" i="4"/>
  <c r="D55" i="4" s="1" a="1"/>
  <c r="D55" i="4" s="1"/>
  <c r="B56" i="4"/>
  <c r="D56" i="4" s="1" a="1"/>
  <c r="D56" i="4" s="1"/>
  <c r="B57" i="4"/>
  <c r="D57" i="4" s="1" a="1"/>
  <c r="D57" i="4" s="1"/>
  <c r="B58" i="4"/>
  <c r="D58" i="4" s="1" a="1"/>
  <c r="D58" i="4" s="1"/>
  <c r="B59" i="4"/>
  <c r="D59" i="4" s="1" a="1"/>
  <c r="D59" i="4" s="1"/>
  <c r="B60" i="4"/>
  <c r="D60" i="4" s="1" a="1"/>
  <c r="D60" i="4" s="1"/>
  <c r="B61" i="4"/>
  <c r="D61" i="4" s="1" a="1"/>
  <c r="D61" i="4" s="1"/>
  <c r="B62" i="4"/>
  <c r="D62" i="4" s="1" a="1"/>
  <c r="D62" i="4" s="1"/>
  <c r="B63" i="4"/>
  <c r="D63" i="4" s="1" a="1"/>
  <c r="D63" i="4" s="1"/>
  <c r="B64" i="4"/>
  <c r="D64" i="4" s="1" a="1"/>
  <c r="D64" i="4" s="1"/>
  <c r="B65" i="4"/>
  <c r="D65" i="4" s="1" a="1"/>
  <c r="D65" i="4" s="1"/>
  <c r="B66" i="4"/>
  <c r="D66" i="4" s="1" a="1"/>
  <c r="D66" i="4" s="1"/>
  <c r="B67" i="4"/>
  <c r="D67" i="4" s="1" a="1"/>
  <c r="D67" i="4" s="1"/>
  <c r="B68" i="4"/>
  <c r="D68" i="4" s="1" a="1"/>
  <c r="D68" i="4" s="1"/>
  <c r="B69" i="4"/>
  <c r="D69" i="4" s="1" a="1"/>
  <c r="D69" i="4" s="1"/>
  <c r="B38" i="4"/>
  <c r="D38" i="4" s="1" a="1"/>
  <c r="D38" i="4" s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6" i="1"/>
  <c r="M6" i="4" l="1" a="1"/>
  <c r="M6" i="4" s="1"/>
  <c r="L6" i="4" a="1"/>
  <c r="L6" i="4" s="1"/>
  <c r="B184" i="4" s="1" a="1"/>
  <c r="B184" i="4" s="1"/>
  <c r="J7" i="4"/>
  <c r="J6" i="4"/>
  <c r="J5" i="4"/>
  <c r="J4" i="4"/>
  <c r="L181" i="4"/>
  <c r="L186" i="4" s="1" a="1"/>
  <c r="L186" i="4" s="1"/>
  <c r="O3" i="4"/>
  <c r="K37" i="6"/>
  <c r="K39" i="6"/>
  <c r="K33" i="6"/>
  <c r="K40" i="6" s="1"/>
  <c r="K34" i="6"/>
  <c r="K38" i="6"/>
  <c r="K35" i="6"/>
  <c r="K36" i="6"/>
  <c r="C42" i="4"/>
  <c r="D42" i="4" a="1"/>
  <c r="D42" i="4" s="1"/>
  <c r="C38" i="4"/>
  <c r="C69" i="4"/>
  <c r="C68" i="4"/>
  <c r="C67" i="4"/>
  <c r="C66" i="4"/>
  <c r="C65" i="4"/>
  <c r="C64" i="4"/>
  <c r="C63" i="4"/>
  <c r="C62" i="4"/>
  <c r="C61" i="4"/>
  <c r="C60" i="4"/>
  <c r="C59" i="4"/>
  <c r="C58" i="4"/>
  <c r="C57" i="4"/>
  <c r="C56" i="4"/>
  <c r="C55" i="4"/>
  <c r="C54" i="4"/>
  <c r="C53" i="4"/>
  <c r="C52" i="4"/>
  <c r="C51" i="4"/>
  <c r="C50" i="4"/>
  <c r="C49" i="4"/>
  <c r="C48" i="4"/>
  <c r="C47" i="4"/>
  <c r="C46" i="4"/>
  <c r="C45" i="4"/>
  <c r="C44" i="4"/>
  <c r="C43" i="4"/>
  <c r="C41" i="4"/>
  <c r="C40" i="4"/>
  <c r="C39" i="4"/>
  <c r="B76" i="4" a="1"/>
  <c r="B76" i="4" s="1"/>
  <c r="C76" i="4" s="1" a="1"/>
  <c r="C76" i="4" s="1"/>
  <c r="B83" i="4" a="1"/>
  <c r="B83" i="4" s="1"/>
  <c r="C83" i="4" s="1" a="1"/>
  <c r="C83" i="4" s="1"/>
  <c r="B95" i="4" a="1"/>
  <c r="B95" i="4" s="1"/>
  <c r="C95" i="4" s="1" a="1"/>
  <c r="C95" i="4" s="1"/>
  <c r="B96" i="4" a="1"/>
  <c r="B96" i="4" s="1"/>
  <c r="C96" i="4" s="1" a="1"/>
  <c r="C96" i="4" s="1"/>
  <c r="B102" i="4" a="1"/>
  <c r="B102" i="4" s="1"/>
  <c r="D102" i="4" s="1" a="1"/>
  <c r="D102" i="4" s="1"/>
  <c r="B82" i="4" a="1"/>
  <c r="B82" i="4" s="1"/>
  <c r="C82" i="4" s="1" a="1"/>
  <c r="C82" i="4" s="1"/>
  <c r="B80" i="4" a="1"/>
  <c r="B80" i="4" s="1"/>
  <c r="D80" i="4" s="1" a="1"/>
  <c r="D80" i="4" s="1"/>
  <c r="B101" i="4" a="1"/>
  <c r="B101" i="4" s="1"/>
  <c r="B89" i="4" a="1"/>
  <c r="B89" i="4" s="1"/>
  <c r="B99" i="4" a="1"/>
  <c r="B99" i="4" s="1"/>
  <c r="B92" i="4" a="1"/>
  <c r="B92" i="4" s="1"/>
  <c r="B86" i="4" a="1"/>
  <c r="B86" i="4" s="1"/>
  <c r="B74" i="4" a="1"/>
  <c r="B74" i="4" s="1"/>
  <c r="B77" i="4" a="1"/>
  <c r="B77" i="4" s="1"/>
  <c r="B81" i="4" a="1"/>
  <c r="B81" i="4" s="1"/>
  <c r="B87" i="4" a="1"/>
  <c r="B87" i="4" s="1"/>
  <c r="B90" i="4" a="1"/>
  <c r="B90" i="4" s="1"/>
  <c r="B93" i="4" a="1"/>
  <c r="B93" i="4" s="1"/>
  <c r="B97" i="4" a="1"/>
  <c r="B97" i="4" s="1"/>
  <c r="B103" i="4" a="1"/>
  <c r="B103" i="4" s="1"/>
  <c r="B75" i="4" a="1"/>
  <c r="B75" i="4" s="1"/>
  <c r="B78" i="4" a="1"/>
  <c r="B78" i="4" s="1"/>
  <c r="B84" i="4" a="1"/>
  <c r="B84" i="4" s="1"/>
  <c r="B88" i="4" a="1"/>
  <c r="B88" i="4" s="1"/>
  <c r="B91" i="4" a="1"/>
  <c r="B91" i="4" s="1"/>
  <c r="B94" i="4" a="1"/>
  <c r="B94" i="4" s="1"/>
  <c r="B100" i="4" a="1"/>
  <c r="B100" i="4" s="1"/>
  <c r="B104" i="4" a="1"/>
  <c r="B104" i="4" s="1"/>
  <c r="B73" i="4" a="1"/>
  <c r="B73" i="4" s="1"/>
  <c r="B98" i="4" a="1"/>
  <c r="B98" i="4" s="1"/>
  <c r="B85" i="4" a="1"/>
  <c r="B85" i="4" s="1"/>
  <c r="B79" i="4" a="1"/>
  <c r="B79" i="4" s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6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6" i="1"/>
  <c r="M4" i="4" l="1" a="1"/>
  <c r="M4" i="4" s="1"/>
  <c r="M5" i="4" a="1"/>
  <c r="M5" i="4" s="1"/>
  <c r="M7" i="4" a="1"/>
  <c r="M7" i="4" s="1"/>
  <c r="M3" i="4" a="1"/>
  <c r="M3" i="4" s="1"/>
  <c r="L4" i="4" a="1"/>
  <c r="L4" i="4" s="1"/>
  <c r="B182" i="4" s="1" a="1"/>
  <c r="B182" i="4" s="1"/>
  <c r="L5" i="4" a="1"/>
  <c r="L5" i="4" s="1"/>
  <c r="B183" i="4" s="1" a="1"/>
  <c r="B183" i="4" s="1"/>
  <c r="L7" i="4" a="1"/>
  <c r="L7" i="4" s="1"/>
  <c r="B185" i="4" s="1" a="1"/>
  <c r="B185" i="4" s="1"/>
  <c r="L3" i="4" a="1"/>
  <c r="L3" i="4" s="1"/>
  <c r="B181" i="4" s="1" a="1"/>
  <c r="B181" i="4" s="1"/>
  <c r="G181" i="4" s="1" a="1"/>
  <c r="G181" i="4" s="1"/>
  <c r="G184" i="4" a="1"/>
  <c r="G184" i="4" s="1"/>
  <c r="D95" i="4" a="1"/>
  <c r="D95" i="4" s="1"/>
  <c r="O39" i="4"/>
  <c r="K182" i="4" s="1"/>
  <c r="O40" i="4"/>
  <c r="K183" i="4" s="1"/>
  <c r="O41" i="4"/>
  <c r="K184" i="4" s="1"/>
  <c r="O42" i="4"/>
  <c r="K185" i="4" s="1"/>
  <c r="O38" i="4"/>
  <c r="I39" i="4"/>
  <c r="I40" i="4"/>
  <c r="I41" i="4"/>
  <c r="I42" i="4"/>
  <c r="I38" i="4"/>
  <c r="D76" i="4" a="1"/>
  <c r="D76" i="4" s="1"/>
  <c r="D83" i="4" a="1"/>
  <c r="D83" i="4" s="1"/>
  <c r="D82" i="4" a="1"/>
  <c r="D82" i="4" s="1"/>
  <c r="C102" i="4" a="1"/>
  <c r="C102" i="4" s="1"/>
  <c r="D96" i="4" a="1"/>
  <c r="D96" i="4" s="1"/>
  <c r="C80" i="4" a="1"/>
  <c r="C80" i="4" s="1"/>
  <c r="B109" i="4"/>
  <c r="C109" i="4" s="1" a="1"/>
  <c r="C109" i="4" s="1"/>
  <c r="B110" i="4"/>
  <c r="C110" i="4" s="1" a="1"/>
  <c r="C110" i="4" s="1"/>
  <c r="B111" i="4"/>
  <c r="B112" i="4"/>
  <c r="C112" i="4" s="1" a="1"/>
  <c r="C112" i="4" s="1"/>
  <c r="B113" i="4"/>
  <c r="C113" i="4" s="1" a="1"/>
  <c r="C113" i="4" s="1"/>
  <c r="B114" i="4"/>
  <c r="C114" i="4" s="1" a="1"/>
  <c r="C114" i="4" s="1"/>
  <c r="B115" i="4"/>
  <c r="B116" i="4"/>
  <c r="B117" i="4"/>
  <c r="B118" i="4"/>
  <c r="B119" i="4"/>
  <c r="B120" i="4"/>
  <c r="B121" i="4"/>
  <c r="B122" i="4"/>
  <c r="C122" i="4" s="1" a="1"/>
  <c r="C122" i="4" s="1"/>
  <c r="B123" i="4"/>
  <c r="B124" i="4"/>
  <c r="B125" i="4"/>
  <c r="D125" i="4" s="1" a="1"/>
  <c r="D125" i="4" s="1"/>
  <c r="B126" i="4"/>
  <c r="B127" i="4"/>
  <c r="B128" i="4"/>
  <c r="B129" i="4"/>
  <c r="D129" i="4" s="1" a="1"/>
  <c r="D129" i="4" s="1"/>
  <c r="B130" i="4"/>
  <c r="B131" i="4"/>
  <c r="B132" i="4"/>
  <c r="B133" i="4"/>
  <c r="B134" i="4"/>
  <c r="B135" i="4"/>
  <c r="C135" i="4" s="1" a="1"/>
  <c r="C135" i="4" s="1"/>
  <c r="B136" i="4"/>
  <c r="B137" i="4"/>
  <c r="B138" i="4"/>
  <c r="B139" i="4"/>
  <c r="D139" i="4" s="1" a="1"/>
  <c r="D139" i="4" s="1"/>
  <c r="B108" i="4"/>
  <c r="B144" i="4" a="1"/>
  <c r="B144" i="4" s="1"/>
  <c r="B145" i="4" a="1"/>
  <c r="B145" i="4" s="1"/>
  <c r="C145" i="4" s="1" a="1"/>
  <c r="C145" i="4" s="1"/>
  <c r="B146" i="4" a="1"/>
  <c r="B146" i="4" s="1"/>
  <c r="B147" i="4" a="1"/>
  <c r="B147" i="4" s="1"/>
  <c r="B148" i="4" a="1"/>
  <c r="B148" i="4" s="1"/>
  <c r="C148" i="4" s="1" a="1"/>
  <c r="C148" i="4" s="1"/>
  <c r="B149" i="4" a="1"/>
  <c r="B149" i="4" s="1"/>
  <c r="B150" i="4" a="1"/>
  <c r="B150" i="4" s="1"/>
  <c r="C150" i="4" s="1" a="1"/>
  <c r="C150" i="4" s="1"/>
  <c r="B151" i="4" a="1"/>
  <c r="B151" i="4" s="1"/>
  <c r="C151" i="4" s="1" a="1"/>
  <c r="C151" i="4" s="1"/>
  <c r="B152" i="4" a="1"/>
  <c r="B152" i="4" s="1"/>
  <c r="B153" i="4" a="1"/>
  <c r="B153" i="4" s="1"/>
  <c r="B154" i="4" a="1"/>
  <c r="B154" i="4" s="1"/>
  <c r="D154" i="4" s="1" a="1"/>
  <c r="D154" i="4" s="1"/>
  <c r="B155" i="4" a="1"/>
  <c r="B155" i="4" s="1"/>
  <c r="B156" i="4" a="1"/>
  <c r="B156" i="4" s="1"/>
  <c r="B157" i="4" a="1"/>
  <c r="B157" i="4" s="1"/>
  <c r="D157" i="4" s="1" a="1"/>
  <c r="D157" i="4" s="1"/>
  <c r="B158" i="4" a="1"/>
  <c r="B158" i="4" s="1"/>
  <c r="B159" i="4" a="1"/>
  <c r="B159" i="4" s="1"/>
  <c r="B160" i="4" a="1"/>
  <c r="B160" i="4" s="1"/>
  <c r="C160" i="4" s="1" a="1"/>
  <c r="C160" i="4" s="1"/>
  <c r="B161" i="4" a="1"/>
  <c r="B161" i="4" s="1"/>
  <c r="D161" i="4" s="1" a="1"/>
  <c r="D161" i="4" s="1"/>
  <c r="B162" i="4" a="1"/>
  <c r="B162" i="4" s="1"/>
  <c r="D162" i="4" s="1" a="1"/>
  <c r="D162" i="4" s="1"/>
  <c r="B163" i="4" a="1"/>
  <c r="B163" i="4" s="1"/>
  <c r="B164" i="4" a="1"/>
  <c r="B164" i="4" s="1"/>
  <c r="C164" i="4" s="1" a="1"/>
  <c r="C164" i="4" s="1"/>
  <c r="B165" i="4" a="1"/>
  <c r="B165" i="4" s="1"/>
  <c r="C165" i="4" s="1" a="1"/>
  <c r="C165" i="4" s="1"/>
  <c r="B166" i="4" a="1"/>
  <c r="B166" i="4" s="1"/>
  <c r="B167" i="4" a="1"/>
  <c r="B167" i="4" s="1"/>
  <c r="B168" i="4" a="1"/>
  <c r="B168" i="4" s="1"/>
  <c r="B169" i="4" a="1"/>
  <c r="B169" i="4" s="1"/>
  <c r="D169" i="4" s="1" a="1"/>
  <c r="D169" i="4" s="1"/>
  <c r="B170" i="4" a="1"/>
  <c r="B170" i="4" s="1"/>
  <c r="B171" i="4" a="1"/>
  <c r="B171" i="4" s="1"/>
  <c r="C171" i="4" s="1" a="1"/>
  <c r="C171" i="4" s="1"/>
  <c r="B172" i="4" a="1"/>
  <c r="B172" i="4" s="1"/>
  <c r="B173" i="4" a="1"/>
  <c r="B173" i="4" s="1"/>
  <c r="D173" i="4" s="1" a="1"/>
  <c r="D173" i="4" s="1"/>
  <c r="B174" i="4" a="1"/>
  <c r="B174" i="4" s="1"/>
  <c r="B143" i="4" a="1"/>
  <c r="B143" i="4" s="1"/>
  <c r="D73" i="4" a="1"/>
  <c r="D73" i="4" s="1"/>
  <c r="C73" i="4" a="1"/>
  <c r="C73" i="4" s="1"/>
  <c r="D91" i="4" a="1"/>
  <c r="D91" i="4" s="1"/>
  <c r="C91" i="4" a="1"/>
  <c r="C91" i="4" s="1"/>
  <c r="D75" i="4" a="1"/>
  <c r="D75" i="4" s="1"/>
  <c r="C75" i="4" a="1"/>
  <c r="C75" i="4" s="1"/>
  <c r="C90" i="4" a="1"/>
  <c r="C90" i="4" s="1"/>
  <c r="D90" i="4" a="1"/>
  <c r="D90" i="4" s="1"/>
  <c r="C74" i="4" a="1"/>
  <c r="C74" i="4" s="1"/>
  <c r="D74" i="4" a="1"/>
  <c r="D74" i="4" s="1"/>
  <c r="D89" i="4" a="1"/>
  <c r="D89" i="4" s="1"/>
  <c r="C89" i="4" a="1"/>
  <c r="C89" i="4" s="1"/>
  <c r="C79" i="4" a="1"/>
  <c r="C79" i="4" s="1"/>
  <c r="D79" i="4" a="1"/>
  <c r="D79" i="4" s="1"/>
  <c r="D104" i="4" a="1"/>
  <c r="D104" i="4" s="1"/>
  <c r="C104" i="4" a="1"/>
  <c r="C104" i="4" s="1"/>
  <c r="D88" i="4" a="1"/>
  <c r="D88" i="4" s="1"/>
  <c r="C88" i="4" a="1"/>
  <c r="C88" i="4" s="1"/>
  <c r="C103" i="4" a="1"/>
  <c r="C103" i="4" s="1"/>
  <c r="D103" i="4" a="1"/>
  <c r="D103" i="4" s="1"/>
  <c r="C87" i="4" a="1"/>
  <c r="C87" i="4" s="1"/>
  <c r="D87" i="4" a="1"/>
  <c r="D87" i="4" s="1"/>
  <c r="D86" i="4" a="1"/>
  <c r="D86" i="4" s="1"/>
  <c r="C86" i="4" a="1"/>
  <c r="C86" i="4" s="1"/>
  <c r="D85" i="4" a="1"/>
  <c r="D85" i="4" s="1"/>
  <c r="C85" i="4" a="1"/>
  <c r="C85" i="4" s="1"/>
  <c r="C100" i="4" a="1"/>
  <c r="C100" i="4" s="1"/>
  <c r="D100" i="4" a="1"/>
  <c r="D100" i="4" s="1"/>
  <c r="C84" i="4" a="1"/>
  <c r="C84" i="4" s="1"/>
  <c r="D84" i="4" a="1"/>
  <c r="D84" i="4" s="1"/>
  <c r="D97" i="4" a="1"/>
  <c r="D97" i="4" s="1"/>
  <c r="C97" i="4" a="1"/>
  <c r="C97" i="4" s="1"/>
  <c r="D81" i="4" a="1"/>
  <c r="D81" i="4" s="1"/>
  <c r="C81" i="4" a="1"/>
  <c r="C81" i="4" s="1"/>
  <c r="C92" i="4" a="1"/>
  <c r="C92" i="4" s="1"/>
  <c r="D92" i="4" a="1"/>
  <c r="D92" i="4" s="1"/>
  <c r="C98" i="4" a="1"/>
  <c r="C98" i="4" s="1"/>
  <c r="D98" i="4" a="1"/>
  <c r="D98" i="4" s="1"/>
  <c r="D94" i="4" a="1"/>
  <c r="D94" i="4" s="1"/>
  <c r="C94" i="4" a="1"/>
  <c r="C94" i="4" s="1"/>
  <c r="C78" i="4" a="1"/>
  <c r="C78" i="4" s="1"/>
  <c r="D78" i="4" a="1"/>
  <c r="D78" i="4" s="1"/>
  <c r="D93" i="4" a="1"/>
  <c r="D93" i="4" s="1"/>
  <c r="C93" i="4" a="1"/>
  <c r="C93" i="4" s="1"/>
  <c r="D77" i="4" a="1"/>
  <c r="D77" i="4" s="1"/>
  <c r="C77" i="4" a="1"/>
  <c r="C77" i="4" s="1"/>
  <c r="D99" i="4" a="1"/>
  <c r="D99" i="4" s="1"/>
  <c r="C99" i="4" a="1"/>
  <c r="C99" i="4" s="1"/>
  <c r="D101" i="4" a="1"/>
  <c r="D101" i="4" s="1"/>
  <c r="C101" i="4" a="1"/>
  <c r="C101" i="4" s="1"/>
  <c r="C162" i="4" a="1"/>
  <c r="C162" i="4" s="1"/>
  <c r="C159" i="4" a="1"/>
  <c r="C159" i="4" s="1"/>
  <c r="D159" i="4" a="1"/>
  <c r="D159" i="4" s="1"/>
  <c r="D156" i="4" a="1"/>
  <c r="D156" i="4" s="1"/>
  <c r="C156" i="4" a="1"/>
  <c r="C156" i="4" s="1"/>
  <c r="D151" i="4" a="1"/>
  <c r="D151" i="4" s="1"/>
  <c r="D171" i="4" a="1"/>
  <c r="D171" i="4" s="1"/>
  <c r="D112" i="4" a="1"/>
  <c r="D112" i="4" s="1"/>
  <c r="D164" i="4" a="1"/>
  <c r="D164" i="4" s="1"/>
  <c r="C129" i="4" a="1"/>
  <c r="C129" i="4" s="1"/>
  <c r="C172" i="4" a="1"/>
  <c r="C172" i="4" s="1"/>
  <c r="D172" i="4" a="1"/>
  <c r="D172" i="4" s="1"/>
  <c r="D148" i="4" a="1"/>
  <c r="D148" i="4" s="1"/>
  <c r="C163" i="4" a="1"/>
  <c r="C163" i="4" s="1"/>
  <c r="D163" i="4" a="1"/>
  <c r="D163" i="4" s="1"/>
  <c r="C152" i="4" a="1"/>
  <c r="C152" i="4" s="1"/>
  <c r="D152" i="4" a="1"/>
  <c r="D152" i="4" s="1"/>
  <c r="C167" i="4" a="1"/>
  <c r="C167" i="4" s="1"/>
  <c r="D167" i="4" a="1"/>
  <c r="D167" i="4" s="1"/>
  <c r="G185" i="4" l="1" a="1"/>
  <c r="G185" i="4" s="1"/>
  <c r="G183" i="4" a="1"/>
  <c r="G183" i="4" s="1"/>
  <c r="G182" i="4" a="1"/>
  <c r="G182" i="4" s="1"/>
  <c r="C154" i="4" a="1"/>
  <c r="C154" i="4" s="1"/>
  <c r="J38" i="4"/>
  <c r="P38" i="4"/>
  <c r="K181" i="4"/>
  <c r="J41" i="4"/>
  <c r="J40" i="4"/>
  <c r="J42" i="4"/>
  <c r="J39" i="4"/>
  <c r="C157" i="4" a="1"/>
  <c r="C157" i="4" s="1"/>
  <c r="D122" i="4" a="1"/>
  <c r="D122" i="4" s="1"/>
  <c r="C169" i="4" a="1"/>
  <c r="C169" i="4" s="1"/>
  <c r="D109" i="4" a="1"/>
  <c r="D109" i="4" s="1"/>
  <c r="D165" i="4" a="1"/>
  <c r="D165" i="4" s="1"/>
  <c r="D113" i="4" a="1"/>
  <c r="D113" i="4" s="1"/>
  <c r="D160" i="4" a="1"/>
  <c r="D160" i="4" s="1"/>
  <c r="C173" i="4" a="1"/>
  <c r="C173" i="4" s="1"/>
  <c r="D145" i="4" a="1"/>
  <c r="D145" i="4" s="1"/>
  <c r="C161" i="4" a="1"/>
  <c r="C161" i="4" s="1"/>
  <c r="C125" i="4" a="1"/>
  <c r="C125" i="4" s="1"/>
  <c r="D150" i="4" a="1"/>
  <c r="D150" i="4" s="1"/>
  <c r="D110" i="4" a="1"/>
  <c r="D110" i="4" s="1"/>
  <c r="C139" i="4" a="1"/>
  <c r="C139" i="4" s="1"/>
  <c r="D114" i="4" a="1"/>
  <c r="D114" i="4" s="1"/>
  <c r="D135" i="4" a="1"/>
  <c r="D135" i="4" s="1"/>
  <c r="D143" i="4" a="1"/>
  <c r="D143" i="4" s="1"/>
  <c r="C143" i="4" a="1"/>
  <c r="C143" i="4" s="1"/>
  <c r="D174" i="4" a="1"/>
  <c r="D174" i="4" s="1"/>
  <c r="C174" i="4" a="1"/>
  <c r="C174" i="4" s="1"/>
  <c r="D170" i="4" a="1"/>
  <c r="D170" i="4" s="1"/>
  <c r="C170" i="4" a="1"/>
  <c r="C170" i="4" s="1"/>
  <c r="D168" i="4" a="1"/>
  <c r="D168" i="4" s="1"/>
  <c r="C168" i="4" a="1"/>
  <c r="C168" i="4" s="1"/>
  <c r="D166" i="4" a="1"/>
  <c r="D166" i="4" s="1"/>
  <c r="C166" i="4" a="1"/>
  <c r="C166" i="4" s="1"/>
  <c r="C158" i="4" a="1"/>
  <c r="C158" i="4" s="1"/>
  <c r="D158" i="4" a="1"/>
  <c r="D158" i="4" s="1"/>
  <c r="C155" i="4" a="1"/>
  <c r="C155" i="4" s="1"/>
  <c r="D155" i="4" a="1"/>
  <c r="D155" i="4" s="1"/>
  <c r="C153" i="4" a="1"/>
  <c r="C153" i="4" s="1"/>
  <c r="D153" i="4" a="1"/>
  <c r="D153" i="4" s="1"/>
  <c r="D149" i="4" a="1"/>
  <c r="D149" i="4" s="1"/>
  <c r="C149" i="4" a="1"/>
  <c r="C149" i="4" s="1"/>
  <c r="C147" i="4" a="1"/>
  <c r="C147" i="4" s="1"/>
  <c r="D147" i="4" a="1"/>
  <c r="D147" i="4" s="1"/>
  <c r="D146" i="4" a="1"/>
  <c r="D146" i="4" s="1"/>
  <c r="C146" i="4" a="1"/>
  <c r="C146" i="4" s="1"/>
  <c r="D144" i="4" a="1"/>
  <c r="D144" i="4" s="1"/>
  <c r="C144" i="4" a="1"/>
  <c r="C144" i="4" s="1"/>
  <c r="O143" i="4" s="1"/>
  <c r="D108" i="4" a="1"/>
  <c r="D108" i="4" s="1"/>
  <c r="C108" i="4" a="1"/>
  <c r="C108" i="4" s="1"/>
  <c r="C138" i="4" a="1"/>
  <c r="C138" i="4" s="1"/>
  <c r="D138" i="4" a="1"/>
  <c r="D138" i="4" s="1"/>
  <c r="D137" i="4" a="1"/>
  <c r="D137" i="4" s="1"/>
  <c r="C137" i="4" a="1"/>
  <c r="C137" i="4" s="1"/>
  <c r="C136" i="4" a="1"/>
  <c r="C136" i="4" s="1"/>
  <c r="D136" i="4" a="1"/>
  <c r="D136" i="4" s="1"/>
  <c r="D134" i="4" a="1"/>
  <c r="D134" i="4" s="1"/>
  <c r="C134" i="4" a="1"/>
  <c r="C134" i="4" s="1"/>
  <c r="C133" i="4" a="1"/>
  <c r="C133" i="4" s="1"/>
  <c r="D133" i="4" a="1"/>
  <c r="D133" i="4" s="1"/>
  <c r="C132" i="4" a="1"/>
  <c r="C132" i="4" s="1"/>
  <c r="D132" i="4" a="1"/>
  <c r="D132" i="4" s="1"/>
  <c r="D131" i="4" a="1"/>
  <c r="D131" i="4" s="1"/>
  <c r="C131" i="4" a="1"/>
  <c r="C131" i="4" s="1"/>
  <c r="C130" i="4" a="1"/>
  <c r="C130" i="4" s="1"/>
  <c r="D130" i="4" a="1"/>
  <c r="D130" i="4" s="1"/>
  <c r="C128" i="4" a="1"/>
  <c r="C128" i="4" s="1"/>
  <c r="D128" i="4" a="1"/>
  <c r="D128" i="4" s="1"/>
  <c r="D127" i="4" a="1"/>
  <c r="D127" i="4" s="1"/>
  <c r="C127" i="4" a="1"/>
  <c r="C127" i="4" s="1"/>
  <c r="C126" i="4" a="1"/>
  <c r="C126" i="4" s="1"/>
  <c r="D126" i="4" a="1"/>
  <c r="D126" i="4" s="1"/>
  <c r="C124" i="4" a="1"/>
  <c r="C124" i="4" s="1"/>
  <c r="D124" i="4" a="1"/>
  <c r="D124" i="4" s="1"/>
  <c r="C123" i="4" a="1"/>
  <c r="C123" i="4" s="1"/>
  <c r="D123" i="4" a="1"/>
  <c r="D123" i="4" s="1"/>
  <c r="C121" i="4" a="1"/>
  <c r="C121" i="4" s="1"/>
  <c r="D121" i="4" a="1"/>
  <c r="D121" i="4" s="1"/>
  <c r="C120" i="4" a="1"/>
  <c r="C120" i="4" s="1"/>
  <c r="D120" i="4" a="1"/>
  <c r="D120" i="4" s="1"/>
  <c r="D119" i="4" a="1"/>
  <c r="D119" i="4" s="1"/>
  <c r="C119" i="4" a="1"/>
  <c r="C119" i="4" s="1"/>
  <c r="C118" i="4" a="1"/>
  <c r="C118" i="4" s="1"/>
  <c r="D118" i="4" a="1"/>
  <c r="D118" i="4" s="1"/>
  <c r="D117" i="4" a="1"/>
  <c r="D117" i="4" s="1"/>
  <c r="C117" i="4" a="1"/>
  <c r="C117" i="4" s="1"/>
  <c r="D116" i="4" a="1"/>
  <c r="D116" i="4" s="1"/>
  <c r="C116" i="4" a="1"/>
  <c r="C116" i="4" s="1"/>
  <c r="C115" i="4" a="1"/>
  <c r="C115" i="4" s="1"/>
  <c r="D115" i="4" a="1"/>
  <c r="D115" i="4" s="1"/>
  <c r="C111" i="4" a="1"/>
  <c r="C111" i="4" s="1"/>
  <c r="O108" i="4" s="1"/>
  <c r="D111" i="4" a="1"/>
  <c r="D111" i="4" s="1"/>
  <c r="I109" i="4" s="1"/>
  <c r="O74" i="4"/>
  <c r="J182" i="4" s="1"/>
  <c r="O73" i="4"/>
  <c r="J181" i="4" s="1"/>
  <c r="O75" i="4"/>
  <c r="J183" i="4" s="1"/>
  <c r="O76" i="4"/>
  <c r="J184" i="4" s="1"/>
  <c r="O77" i="4"/>
  <c r="J185" i="4" s="1"/>
  <c r="I74" i="4"/>
  <c r="I73" i="4"/>
  <c r="I75" i="4"/>
  <c r="I76" i="4"/>
  <c r="I77" i="4"/>
  <c r="P73" i="4"/>
  <c r="I145" i="4"/>
  <c r="I143" i="4" l="1"/>
  <c r="F182" i="4" a="1"/>
  <c r="F182" i="4" s="1"/>
  <c r="F183" i="4" a="1"/>
  <c r="F183" i="4" s="1"/>
  <c r="F184" i="4" a="1"/>
  <c r="F184" i="4" s="1"/>
  <c r="F185" i="4" a="1"/>
  <c r="F185" i="4" s="1"/>
  <c r="L41" i="4"/>
  <c r="I112" i="4"/>
  <c r="L42" i="4"/>
  <c r="L40" i="4"/>
  <c r="L38" i="4"/>
  <c r="L39" i="4"/>
  <c r="N41" i="4"/>
  <c r="M41" i="4"/>
  <c r="I108" i="4"/>
  <c r="O146" i="4"/>
  <c r="H184" i="4" s="1"/>
  <c r="I144" i="4"/>
  <c r="O111" i="4"/>
  <c r="I184" i="4" s="1"/>
  <c r="O144" i="4"/>
  <c r="H182" i="4" s="1"/>
  <c r="I110" i="4"/>
  <c r="I147" i="4"/>
  <c r="O110" i="4"/>
  <c r="I183" i="4" s="1"/>
  <c r="O145" i="4"/>
  <c r="H183" i="4" s="1"/>
  <c r="I146" i="4"/>
  <c r="J145" i="4" s="1"/>
  <c r="O147" i="4"/>
  <c r="H185" i="4" s="1"/>
  <c r="I111" i="4"/>
  <c r="J74" i="4"/>
  <c r="O109" i="4"/>
  <c r="I182" i="4" s="1"/>
  <c r="O112" i="4"/>
  <c r="I185" i="4" s="1"/>
  <c r="J75" i="4"/>
  <c r="J76" i="4"/>
  <c r="J77" i="4"/>
  <c r="J73" i="4"/>
  <c r="I181" i="4"/>
  <c r="P108" i="4"/>
  <c r="H181" i="4"/>
  <c r="P143" i="4"/>
  <c r="J147" i="4" l="1"/>
  <c r="J111" i="4"/>
  <c r="F181" i="4" a="1"/>
  <c r="F181" i="4" s="1"/>
  <c r="E181" i="4" a="1"/>
  <c r="E181" i="4" s="1"/>
  <c r="J144" i="4"/>
  <c r="M39" i="4"/>
  <c r="N39" i="4"/>
  <c r="N38" i="4"/>
  <c r="M38" i="4"/>
  <c r="M40" i="4"/>
  <c r="N40" i="4"/>
  <c r="N42" i="4"/>
  <c r="M42" i="4"/>
  <c r="J110" i="4"/>
  <c r="J143" i="4"/>
  <c r="J146" i="4"/>
  <c r="J108" i="4"/>
  <c r="J109" i="4"/>
  <c r="J112" i="4"/>
  <c r="L76" i="4"/>
  <c r="E183" i="4" a="1"/>
  <c r="E183" i="4" s="1"/>
  <c r="E185" i="4" a="1"/>
  <c r="E185" i="4" s="1"/>
  <c r="L77" i="4"/>
  <c r="L74" i="4"/>
  <c r="L73" i="4"/>
  <c r="L75" i="4"/>
  <c r="E182" i="4" a="1"/>
  <c r="E182" i="4" s="1"/>
  <c r="E184" i="4" a="1"/>
  <c r="E184" i="4" s="1"/>
  <c r="L145" i="4" a="1"/>
  <c r="L145" i="4" s="1"/>
  <c r="L143" i="4" a="1"/>
  <c r="L143" i="4" s="1"/>
  <c r="L108" i="4" l="1"/>
  <c r="L147" i="4" a="1"/>
  <c r="L147" i="4" s="1"/>
  <c r="L146" i="4" a="1"/>
  <c r="L146" i="4" s="1"/>
  <c r="L144" i="4" a="1"/>
  <c r="L144" i="4" s="1"/>
  <c r="L110" i="4"/>
  <c r="L109" i="4"/>
  <c r="L111" i="4"/>
  <c r="L112" i="4"/>
  <c r="M73" i="4" a="1"/>
  <c r="M73" i="4" s="1"/>
  <c r="N73" i="4" a="1"/>
  <c r="N73" i="4" s="1"/>
  <c r="N74" i="4" a="1"/>
  <c r="N74" i="4" s="1"/>
  <c r="M74" i="4" a="1"/>
  <c r="M74" i="4" s="1"/>
  <c r="N76" i="4" a="1"/>
  <c r="N76" i="4" s="1"/>
  <c r="M76" i="4" a="1"/>
  <c r="M76" i="4" s="1"/>
  <c r="N77" i="4" a="1"/>
  <c r="N77" i="4" s="1"/>
  <c r="M77" i="4" a="1"/>
  <c r="M77" i="4" s="1"/>
  <c r="M75" i="4" a="1"/>
  <c r="M75" i="4" s="1"/>
  <c r="N75" i="4" a="1"/>
  <c r="N75" i="4" s="1"/>
  <c r="M109" i="4" a="1"/>
  <c r="M109" i="4" s="1"/>
  <c r="N109" i="4"/>
  <c r="M108" i="4" a="1"/>
  <c r="M108" i="4" s="1"/>
  <c r="N108" i="4"/>
  <c r="N143" i="4" a="1"/>
  <c r="N143" i="4" s="1"/>
  <c r="M143" i="4" a="1"/>
  <c r="M143" i="4" s="1"/>
  <c r="N145" i="4" a="1"/>
  <c r="N145" i="4" s="1"/>
  <c r="M145" i="4" a="1"/>
  <c r="M145" i="4" s="1"/>
  <c r="D184" i="4"/>
  <c r="C184" i="4"/>
  <c r="D181" i="4"/>
  <c r="C181" i="4"/>
  <c r="N146" i="4" a="1"/>
  <c r="N146" i="4" s="1"/>
  <c r="M146" i="4" a="1"/>
  <c r="M146" i="4" s="1"/>
  <c r="C183" i="4"/>
  <c r="D183" i="4"/>
  <c r="N111" i="4"/>
  <c r="M111" i="4" a="1"/>
  <c r="M111" i="4" s="1"/>
  <c r="D185" i="4"/>
  <c r="C185" i="4"/>
  <c r="N144" i="4" a="1"/>
  <c r="N144" i="4" s="1"/>
  <c r="M144" i="4" a="1"/>
  <c r="M144" i="4" s="1"/>
  <c r="N112" i="4"/>
  <c r="N110" i="4"/>
  <c r="M110" i="4" a="1"/>
  <c r="M110" i="4" s="1"/>
  <c r="D182" i="4"/>
  <c r="C182" i="4"/>
  <c r="N147" i="4" a="1"/>
  <c r="N147" i="4" s="1"/>
  <c r="M147" i="4" a="1"/>
  <c r="M147" i="4" s="1"/>
  <c r="M112" i="4" l="1" a="1"/>
  <c r="M112" i="4" s="1"/>
  <c r="A20" i="6" l="1"/>
  <c r="E33" i="6"/>
  <c r="B33" i="6" a="1"/>
  <c r="B33" i="6" s="1"/>
  <c r="C33" i="6" a="1"/>
  <c r="C33" i="6" s="1"/>
  <c r="D33" i="6" a="1"/>
  <c r="D33" i="6" s="1"/>
  <c r="D36" i="6" a="1"/>
  <c r="D36" i="6" s="1"/>
  <c r="E36" i="6"/>
  <c r="C36" i="6" a="1"/>
  <c r="C36" i="6" s="1"/>
  <c r="B36" i="6" a="1"/>
  <c r="B36" i="6" s="1"/>
  <c r="A17" i="6"/>
  <c r="C17" i="6"/>
  <c r="A22" i="6"/>
  <c r="D37" i="6" a="1"/>
  <c r="D37" i="6" s="1"/>
  <c r="B37" i="6" a="1"/>
  <c r="B37" i="6" s="1"/>
  <c r="E37" i="6"/>
  <c r="C37" i="6" a="1"/>
  <c r="C37" i="6" s="1"/>
  <c r="B35" i="6" a="1"/>
  <c r="B35" i="6" s="1"/>
  <c r="C35" i="6" a="1"/>
  <c r="C35" i="6" s="1"/>
  <c r="D35" i="6" a="1"/>
  <c r="D35" i="6" s="1"/>
  <c r="E35" i="6"/>
  <c r="A21" i="6"/>
  <c r="A19" i="6"/>
  <c r="E34" i="6"/>
  <c r="C34" i="6" a="1"/>
  <c r="C34" i="6" s="1"/>
  <c r="D34" i="6" a="1"/>
  <c r="D34" i="6" s="1"/>
  <c r="B34" i="6" a="1"/>
  <c r="B34" i="6" s="1"/>
  <c r="B39" i="6" a="1"/>
  <c r="B39" i="6" s="1"/>
  <c r="E39" i="6"/>
  <c r="C39" i="6" a="1"/>
  <c r="C39" i="6" s="1"/>
  <c r="D39" i="6" a="1"/>
  <c r="D39" i="6" s="1"/>
  <c r="C18" i="6"/>
  <c r="B18" i="6"/>
  <c r="A23" i="6"/>
  <c r="E38" i="6"/>
  <c r="B38" i="6" a="1"/>
  <c r="B38" i="6" s="1"/>
  <c r="C38" i="6" a="1"/>
  <c r="C38" i="6" s="1"/>
  <c r="D38" i="6" a="1"/>
  <c r="D38" i="6" s="1"/>
  <c r="A18" i="6"/>
  <c r="B21" i="6" l="1"/>
  <c r="C21" i="6"/>
  <c r="D17" i="6"/>
  <c r="E17" i="6" s="1"/>
  <c r="D21" i="6"/>
  <c r="D22" i="6"/>
  <c r="D19" i="6"/>
  <c r="D18" i="6"/>
  <c r="D20" i="6"/>
  <c r="D23" i="6"/>
  <c r="G39" i="6"/>
  <c r="G34" i="6"/>
  <c r="G35" i="6"/>
  <c r="G38" i="6"/>
  <c r="G33" i="6"/>
  <c r="G40" i="6" s="1"/>
  <c r="G36" i="6"/>
  <c r="G37" i="6"/>
  <c r="J38" i="6"/>
  <c r="J36" i="6"/>
  <c r="J33" i="6"/>
  <c r="J40" i="6" s="1"/>
  <c r="J34" i="6"/>
  <c r="J37" i="6"/>
  <c r="J35" i="6"/>
  <c r="J39" i="6"/>
  <c r="B22" i="6"/>
  <c r="C22" i="6"/>
  <c r="I35" i="6"/>
  <c r="I37" i="6"/>
  <c r="I39" i="6"/>
  <c r="I38" i="6"/>
  <c r="I36" i="6"/>
  <c r="I34" i="6"/>
  <c r="I33" i="6"/>
  <c r="I40" i="6" s="1"/>
  <c r="C20" i="6"/>
  <c r="B20" i="6"/>
  <c r="C19" i="6"/>
  <c r="B19" i="6"/>
  <c r="B17" i="6"/>
  <c r="B23" i="6"/>
  <c r="C23" i="6"/>
  <c r="H36" i="6"/>
  <c r="H34" i="6"/>
  <c r="H33" i="6"/>
  <c r="H40" i="6" s="1"/>
  <c r="H39" i="6"/>
  <c r="H35" i="6"/>
  <c r="H37" i="6"/>
  <c r="H38" i="6"/>
</calcChain>
</file>

<file path=xl/sharedStrings.xml><?xml version="1.0" encoding="utf-8"?>
<sst xmlns="http://schemas.openxmlformats.org/spreadsheetml/2006/main" count="571" uniqueCount="90">
  <si>
    <t>Old Data</t>
  </si>
  <si>
    <t>April Data - n.b this includes both File Type A and J</t>
  </si>
  <si>
    <t>August 2021 Data</t>
  </si>
  <si>
    <t>January 2022 Data</t>
  </si>
  <si>
    <t>Data Feed Report</t>
  </si>
  <si>
    <t>Initiated Date From : 01/06/2020  To: 30/06/2020</t>
  </si>
  <si>
    <t>Initiated Date From : 01/10/2020  To: 31/10/2020</t>
  </si>
  <si>
    <t>Initiated Date From : 01/04/2021  To: 28/04/2021</t>
  </si>
  <si>
    <t>Initiated Date From : 01/04/2021  To: 28/04/2022</t>
  </si>
  <si>
    <t>Initiated Date From : 01/04/2021  To: 28/04/2023</t>
  </si>
  <si>
    <t>Initiated Date From : 01/04/2021  To: 28/04/2024</t>
  </si>
  <si>
    <t>Initiated Date From : 17/08/2021  To: 17/09/2021</t>
  </si>
  <si>
    <t>Initiated Date From : 24/01/2022  To: 21/02/2022</t>
  </si>
  <si>
    <t xml:space="preserve"> Organisation Name </t>
  </si>
  <si>
    <t xml:space="preserve"> File Type A </t>
  </si>
  <si>
    <t>Region</t>
  </si>
  <si>
    <t>Rank (June)</t>
  </si>
  <si>
    <t>Rank (Oct)</t>
  </si>
  <si>
    <t>Rank (Apr)</t>
  </si>
  <si>
    <t xml:space="preserve"> File Type J </t>
  </si>
  <si>
    <t>Rank (Aug)</t>
  </si>
  <si>
    <t>Total</t>
  </si>
  <si>
    <t>Rank</t>
  </si>
  <si>
    <t>Aberdeen City</t>
  </si>
  <si>
    <t>Aberdeenshire</t>
  </si>
  <si>
    <t>Angus</t>
  </si>
  <si>
    <t>Argyll and Bute</t>
  </si>
  <si>
    <t>City of Edinburgh</t>
  </si>
  <si>
    <t>Clackmannanshire</t>
  </si>
  <si>
    <t>Dumfries and Galloway</t>
  </si>
  <si>
    <t>Dundee City</t>
  </si>
  <si>
    <t>East Ayrshire</t>
  </si>
  <si>
    <t>East Dunbartonshire</t>
  </si>
  <si>
    <t>East Lothian</t>
  </si>
  <si>
    <t>East Renfrewshire</t>
  </si>
  <si>
    <t>Eilean Siar</t>
  </si>
  <si>
    <t>Falkirk</t>
  </si>
  <si>
    <t>Fife</t>
  </si>
  <si>
    <t>Glasgow City</t>
  </si>
  <si>
    <t>Highland</t>
  </si>
  <si>
    <t>Inverclyde</t>
  </si>
  <si>
    <t>Midlothian</t>
  </si>
  <si>
    <t>Moray</t>
  </si>
  <si>
    <t>North Ayrshire</t>
  </si>
  <si>
    <t>North Lanarkshire</t>
  </si>
  <si>
    <t>Orkney</t>
  </si>
  <si>
    <t>Perth and Kinross</t>
  </si>
  <si>
    <t>Renfrewshire</t>
  </si>
  <si>
    <t>Scottish Borders</t>
  </si>
  <si>
    <t>Shetland</t>
  </si>
  <si>
    <t>South Ayrshire</t>
  </si>
  <si>
    <t>South Lanarkshire</t>
  </si>
  <si>
    <t>Stirling</t>
  </si>
  <si>
    <t>West Dunbartonshire</t>
  </si>
  <si>
    <t>West Lothian</t>
  </si>
  <si>
    <t>North</t>
  </si>
  <si>
    <t>Tayforth</t>
  </si>
  <si>
    <t>West</t>
  </si>
  <si>
    <t>South West</t>
  </si>
  <si>
    <t>South East</t>
  </si>
  <si>
    <t>Total Uploads</t>
  </si>
  <si>
    <t>Average</t>
  </si>
  <si>
    <t>Scotland</t>
  </si>
  <si>
    <t>Old Data (April)</t>
  </si>
  <si>
    <t>Old Data (October)</t>
  </si>
  <si>
    <t>Old Data (June)</t>
  </si>
  <si>
    <t>Comparison Over Time</t>
  </si>
  <si>
    <t>August Rank</t>
  </si>
  <si>
    <t>Scotland Average June 2020</t>
  </si>
  <si>
    <t>Scotland Average October 2020</t>
  </si>
  <si>
    <t>Scotland Average April 2021</t>
  </si>
  <si>
    <t>Scotland Average August 2021</t>
  </si>
  <si>
    <t>Scotland Average January 2022</t>
  </si>
  <si>
    <t xml:space="preserve">Select a Council: </t>
  </si>
  <si>
    <t>Region:</t>
  </si>
  <si>
    <t>LA</t>
  </si>
  <si>
    <t>Over 4</t>
  </si>
  <si>
    <t>Under 4</t>
  </si>
  <si>
    <t>Region Average</t>
  </si>
  <si>
    <t>Region Average Jun-20</t>
  </si>
  <si>
    <t>Region Average Oct-20</t>
  </si>
  <si>
    <t>Region Average Apr-21</t>
  </si>
  <si>
    <t>Region Average Aug-21</t>
  </si>
  <si>
    <t>Region Average Jan-22</t>
  </si>
  <si>
    <t>Date</t>
  </si>
  <si>
    <t>FileType</t>
  </si>
  <si>
    <t>Uploads</t>
  </si>
  <si>
    <t>A and J</t>
  </si>
  <si>
    <t>CouncilName</t>
  </si>
  <si>
    <t xml:space="preserve"> File Type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</si>
</sst>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#,##0.00"/>
    <numFmt numFmtId="165" formatCode="#,###,##0"/>
    <numFmt numFmtId="166" formatCode="0.0"/>
    <numFmt numFmtId="167" formatCode="yyyy\-mm\-dd;@"/>
  </numFmts>
  <fonts count="9" x14ac:knownFonts="1">
    <font>
      <sz val="10"/>
      <name val="Arial"/>
    </font>
    <font>
      <b/>
      <sz val="16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16"/>
      <name val="Arial"/>
      <family val="2"/>
    </font>
    <font>
      <sz val="1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42">
    <xf numFmtId="0" fontId="0" fillId="0" borderId="0" xfId="0" applyNumberFormat="1" applyFont="1" applyFill="1" applyBorder="1" applyAlignment="1"/>
    <xf numFmtId="0" fontId="0" fillId="0" borderId="0" xfId="0"/>
    <xf numFmtId="0" fontId="0" fillId="0" borderId="1" xfId="0" applyNumberFormat="1" applyFont="1" applyFill="1" applyBorder="1" applyAlignment="1"/>
    <xf numFmtId="2" fontId="0" fillId="0" borderId="0" xfId="0" applyNumberFormat="1" applyFont="1" applyFill="1" applyBorder="1" applyAlignment="1"/>
    <xf numFmtId="166" fontId="0" fillId="0" borderId="0" xfId="0" applyNumberFormat="1" applyFont="1" applyFill="1" applyBorder="1" applyAlignment="1"/>
    <xf numFmtId="0" fontId="4" fillId="0" borderId="1" xfId="0" applyNumberFormat="1" applyFont="1" applyFill="1" applyBorder="1" applyAlignment="1"/>
    <xf numFmtId="165" fontId="0" fillId="0" borderId="0" xfId="0" applyNumberFormat="1" applyFont="1" applyFill="1" applyBorder="1" applyAlignment="1"/>
    <xf numFmtId="0" fontId="4" fillId="0" borderId="0" xfId="0" applyNumberFormat="1" applyFont="1" applyFill="1" applyBorder="1" applyAlignment="1"/>
    <xf numFmtId="0" fontId="4" fillId="0" borderId="0" xfId="0" applyNumberFormat="1" applyFont="1" applyFill="1" applyBorder="1" applyAlignment="1">
      <alignment wrapText="1"/>
    </xf>
    <xf numFmtId="0" fontId="5" fillId="5" borderId="5" xfId="0" applyNumberFormat="1" applyFont="1" applyFill="1" applyBorder="1" applyAlignment="1">
      <alignment wrapText="1"/>
    </xf>
    <xf numFmtId="0" fontId="5" fillId="5" borderId="6" xfId="0" applyNumberFormat="1" applyFont="1" applyFill="1" applyBorder="1" applyAlignment="1">
      <alignment wrapText="1"/>
    </xf>
    <xf numFmtId="0" fontId="0" fillId="6" borderId="7" xfId="0" applyNumberFormat="1" applyFont="1" applyFill="1" applyBorder="1" applyAlignment="1">
      <alignment wrapText="1"/>
    </xf>
    <xf numFmtId="0" fontId="0" fillId="6" borderId="8" xfId="0" applyNumberFormat="1" applyFont="1" applyFill="1" applyBorder="1" applyAlignment="1">
      <alignment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0" xfId="0" applyNumberFormat="1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center" vertical="center" wrapText="1" indent="1"/>
    </xf>
    <xf numFmtId="0" fontId="5" fillId="2" borderId="0" xfId="0" applyFont="1" applyFill="1" applyBorder="1" applyAlignment="1">
      <alignment horizontal="center" vertical="center" wrapText="1"/>
    </xf>
    <xf numFmtId="165" fontId="0" fillId="3" borderId="0" xfId="0" applyNumberFormat="1" applyFill="1" applyBorder="1" applyAlignment="1">
      <alignment horizontal="center" vertical="center" wrapText="1"/>
    </xf>
    <xf numFmtId="17" fontId="4" fillId="0" borderId="0" xfId="0" applyNumberFormat="1" applyFont="1" applyFill="1" applyBorder="1" applyAlignment="1"/>
    <xf numFmtId="17" fontId="0" fillId="0" borderId="0" xfId="0" applyNumberFormat="1" applyFont="1" applyFill="1" applyBorder="1" applyAlignment="1"/>
    <xf numFmtId="0" fontId="3" fillId="2" borderId="2" xfId="0" applyFont="1" applyFill="1" applyBorder="1" applyAlignment="1">
      <alignment horizontal="center" vertical="center" wrapText="1"/>
    </xf>
    <xf numFmtId="164" fontId="0" fillId="3" borderId="2" xfId="0" applyNumberFormat="1" applyFill="1" applyBorder="1" applyAlignment="1">
      <alignment horizontal="center" vertical="center" wrapText="1"/>
    </xf>
    <xf numFmtId="165" fontId="0" fillId="3" borderId="2" xfId="0" applyNumberFormat="1" applyFill="1" applyBorder="1" applyAlignment="1">
      <alignment horizontal="center" vertical="center" wrapText="1"/>
    </xf>
    <xf numFmtId="0" fontId="4" fillId="0" borderId="0" xfId="0" applyNumberFormat="1" applyFont="1" applyFill="1" applyBorder="1" applyAlignment="1">
      <alignment horizontal="center"/>
    </xf>
    <xf numFmtId="167" fontId="0" fillId="0" borderId="0" xfId="0" applyNumberFormat="1" applyFont="1" applyFill="1" applyBorder="1" applyAlignment="1"/>
    <xf numFmtId="0" fontId="7" fillId="2" borderId="3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 indent="1"/>
    </xf>
    <xf numFmtId="0" fontId="8" fillId="2" borderId="4" xfId="0" applyFont="1" applyFill="1" applyBorder="1" applyAlignment="1">
      <alignment horizontal="center" vertical="center" wrapText="1" indent="1"/>
    </xf>
    <xf numFmtId="0" fontId="8" fillId="2" borderId="9" xfId="0" applyFont="1" applyFill="1" applyBorder="1" applyAlignment="1">
      <alignment horizontal="center" vertical="center" wrapText="1" inden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164" fontId="0" fillId="3" borderId="2" xfId="0" applyNumberFormat="1" applyFill="1" applyBorder="1" applyAlignment="1">
      <alignment horizontal="center" vertical="center" wrapText="1"/>
    </xf>
    <xf numFmtId="165" fontId="0" fillId="3" borderId="2" xfId="0" applyNumberFormat="1" applyFill="1" applyBorder="1" applyAlignment="1">
      <alignment horizontal="center" vertical="center" wrapText="1"/>
    </xf>
    <xf numFmtId="0" fontId="3" fillId="4" borderId="0" xfId="0" applyNumberFormat="1" applyFont="1" applyFill="1" applyBorder="1" applyAlignment="1">
      <alignment horizontal="center"/>
    </xf>
    <xf numFmtId="0" fontId="4" fillId="0" borderId="0" xfId="0" applyNumberFormat="1" applyFont="1" applyFill="1" applyBorder="1" applyAlignment="1">
      <alignment horizontal="center"/>
    </xf>
    <xf numFmtId="0" fontId="4" fillId="4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7C3E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0" i="0" u="none" strike="noStrike" baseline="0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r>
              <a:rPr lang="en-US">
                <a:solidFill>
                  <a:srgbClr val="002060"/>
                </a:solidFill>
              </a:rPr>
              <a:t>OSG Uploads October</a:t>
            </a:r>
            <a:r>
              <a:rPr lang="en-US" baseline="0">
                <a:solidFill>
                  <a:srgbClr val="002060"/>
                </a:solidFill>
              </a:rPr>
              <a:t> - Region Averages</a:t>
            </a:r>
            <a:endParaRPr lang="en-US">
              <a:solidFill>
                <a:srgbClr val="002060"/>
              </a:solidFill>
            </a:endParaRP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'Region Averages'!$M$107</c:f>
              <c:strCache>
                <c:ptCount val="1"/>
                <c:pt idx="0">
                  <c:v>Average</c:v>
                </c:pt>
              </c:strCache>
            </c:strRef>
          </c:tx>
          <c:spPr>
            <a:solidFill>
              <a:schemeClr val="accent1">
                <a:lumMod val="50000"/>
              </a:schemeClr>
            </a:solidFill>
            <a:ln w="25400">
              <a:noFill/>
            </a:ln>
          </c:spPr>
          <c:invertIfNegative val="0"/>
          <c:dPt>
            <c:idx val="0"/>
            <c:invertIfNegative val="0"/>
            <c:bubble3D val="0"/>
            <c:spPr>
              <a:solidFill>
                <a:srgbClr val="002060"/>
              </a:solidFill>
              <a:ln w="25400">
                <a:noFill/>
              </a:ln>
            </c:spPr>
            <c:extLst>
              <c:ext xmlns:c16="http://schemas.microsoft.com/office/drawing/2014/chart" uri="{C3380CC4-5D6E-409C-BE32-E72D297353CC}">
                <c16:uniqueId val="{00000000-3F5A-4580-9B17-F0303FC0261D}"/>
              </c:ext>
            </c:extLst>
          </c:dPt>
          <c:dPt>
            <c:idx val="1"/>
            <c:invertIfNegative val="0"/>
            <c:bubble3D val="0"/>
            <c:spPr>
              <a:solidFill>
                <a:srgbClr val="002060"/>
              </a:solidFill>
              <a:ln w="25400">
                <a:noFill/>
              </a:ln>
            </c:spPr>
            <c:extLst>
              <c:ext xmlns:c16="http://schemas.microsoft.com/office/drawing/2014/chart" uri="{C3380CC4-5D6E-409C-BE32-E72D297353CC}">
                <c16:uniqueId val="{00000001-3F5A-4580-9B17-F0303FC0261D}"/>
              </c:ext>
            </c:extLst>
          </c:dPt>
          <c:cat>
            <c:strRef>
              <c:f>'Region Averages'!$L$108:$L$112</c:f>
              <c:strCache>
                <c:ptCount val="5"/>
                <c:pt idx="0">
                  <c:v>North</c:v>
                </c:pt>
                <c:pt idx="1">
                  <c:v>Tayforth</c:v>
                </c:pt>
                <c:pt idx="2">
                  <c:v>West</c:v>
                </c:pt>
                <c:pt idx="3">
                  <c:v>South West</c:v>
                </c:pt>
                <c:pt idx="4">
                  <c:v>South East</c:v>
                </c:pt>
              </c:strCache>
            </c:strRef>
          </c:cat>
          <c:val>
            <c:numRef>
              <c:f>'Region Averages'!$M$108:$M$112</c:f>
              <c:numCache>
                <c:formatCode>General</c:formatCode>
                <c:ptCount val="5"/>
                <c:pt idx="0">
                  <c:v>4.8571428571428568</c:v>
                </c:pt>
                <c:pt idx="1">
                  <c:v>4.5714285714285712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F5A-4580-9B17-F0303FC0261D}"/>
            </c:ext>
          </c:extLst>
        </c:ser>
        <c:ser>
          <c:idx val="1"/>
          <c:order val="1"/>
          <c:tx>
            <c:strRef>
              <c:f>'Region Averages'!$N$107</c:f>
              <c:strCache>
                <c:ptCount val="1"/>
              </c:strCache>
            </c:strRef>
          </c:tx>
          <c:spPr>
            <a:solidFill>
              <a:srgbClr val="FF0000"/>
            </a:solidFill>
            <a:ln w="25400">
              <a:noFill/>
            </a:ln>
          </c:spPr>
          <c:invertIfNegative val="0"/>
          <c:dPt>
            <c:idx val="4"/>
            <c:invertIfNegative val="0"/>
            <c:bubble3D val="0"/>
            <c:spPr>
              <a:solidFill>
                <a:srgbClr val="FF0000"/>
              </a:solidFill>
              <a:ln w="25400">
                <a:solidFill>
                  <a:schemeClr val="tx1"/>
                </a:solidFill>
              </a:ln>
            </c:spPr>
            <c:extLst>
              <c:ext xmlns:c16="http://schemas.microsoft.com/office/drawing/2014/chart" uri="{C3380CC4-5D6E-409C-BE32-E72D297353CC}">
                <c16:uniqueId val="{00000003-3F5A-4580-9B17-F0303FC0261D}"/>
              </c:ext>
            </c:extLst>
          </c:dPt>
          <c:cat>
            <c:strRef>
              <c:f>'Region Averages'!$L$108:$L$112</c:f>
              <c:strCache>
                <c:ptCount val="5"/>
                <c:pt idx="0">
                  <c:v>North</c:v>
                </c:pt>
                <c:pt idx="1">
                  <c:v>Tayforth</c:v>
                </c:pt>
                <c:pt idx="2">
                  <c:v>West</c:v>
                </c:pt>
                <c:pt idx="3">
                  <c:v>South West</c:v>
                </c:pt>
                <c:pt idx="4">
                  <c:v>South East</c:v>
                </c:pt>
              </c:strCache>
            </c:strRef>
          </c:cat>
          <c:val>
            <c:numRef>
              <c:f>'Region Averages'!$N$108:$N$112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3.8333333333333335</c:v>
                </c:pt>
                <c:pt idx="3">
                  <c:v>3.2857142857142856</c:v>
                </c:pt>
                <c:pt idx="4">
                  <c:v>2.8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F5A-4580-9B17-F0303FC026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23503232"/>
        <c:axId val="1"/>
      </c:barChart>
      <c:lineChart>
        <c:grouping val="standard"/>
        <c:varyColors val="0"/>
        <c:ser>
          <c:idx val="2"/>
          <c:order val="2"/>
          <c:tx>
            <c:strRef>
              <c:f>'Region Averages'!$O$107</c:f>
              <c:strCache>
                <c:ptCount val="1"/>
                <c:pt idx="0">
                  <c:v>Scotland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dLbls>
            <c:dLbl>
              <c:idx val="3"/>
              <c:layout>
                <c:manualLayout>
                  <c:x val="-4.4966009683572283E-2"/>
                  <c:y val="-9.2592592592592587E-3"/>
                </c:manualLayout>
              </c:layout>
              <c:tx>
                <c:strRef>
                  <c:f>'Region Averages'!$P$108</c:f>
                  <c:strCache>
                    <c:ptCount val="1"/>
                    <c:pt idx="0">
                      <c:v>Scotland Average: 3.94</c:v>
                    </c:pt>
                  </c:strCache>
                </c:strRef>
              </c:tx>
              <c:spPr>
                <a:solidFill>
                  <a:sysClr val="window" lastClr="FFFFFF"/>
                </a:solidFill>
                <a:ln w="9525">
                  <a:solidFill>
                    <a:schemeClr val="tx1"/>
                  </a:solidFill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Calibri"/>
                      <a:ea typeface="Calibri"/>
                      <a:cs typeface="Calibri"/>
                    </a:defRPr>
                  </a:pPr>
                  <a:endParaRPr lang="en-US"/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{E1E756A3-A950-4D6A-B452-BC97A4E4C849}</c15:txfldGUID>
                      <c15:f>'Region Averages'!$P$108</c15:f>
                      <c15:dlblFieldTableCache>
                        <c:ptCount val="1"/>
                        <c:pt idx="0">
                          <c:v>Scotland Average: 3.94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5-3F5A-4580-9B17-F0303FC0261D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'Region Averages'!$H$108:$H$112</c:f>
              <c:strCache>
                <c:ptCount val="5"/>
                <c:pt idx="0">
                  <c:v>Tayforth</c:v>
                </c:pt>
                <c:pt idx="1">
                  <c:v>South West</c:v>
                </c:pt>
                <c:pt idx="2">
                  <c:v>North</c:v>
                </c:pt>
                <c:pt idx="3">
                  <c:v>West</c:v>
                </c:pt>
                <c:pt idx="4">
                  <c:v>South East</c:v>
                </c:pt>
              </c:strCache>
            </c:strRef>
          </c:cat>
          <c:val>
            <c:numRef>
              <c:f>'Region Averages'!$O$108:$O$112</c:f>
              <c:numCache>
                <c:formatCode>0.00</c:formatCode>
                <c:ptCount val="5"/>
                <c:pt idx="0">
                  <c:v>3.9375</c:v>
                </c:pt>
                <c:pt idx="1">
                  <c:v>3.9375</c:v>
                </c:pt>
                <c:pt idx="2">
                  <c:v>3.9375</c:v>
                </c:pt>
                <c:pt idx="3">
                  <c:v>3.9375</c:v>
                </c:pt>
                <c:pt idx="4">
                  <c:v>3.9375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3F5A-4580-9B17-F0303FC026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23503232"/>
        <c:axId val="1"/>
      </c:lineChart>
      <c:catAx>
        <c:axId val="6235032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206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ln w="6350">
            <a:noFill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206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623503232"/>
        <c:crosses val="autoZero"/>
        <c:crossBetween val="between"/>
      </c:valAx>
      <c:spPr>
        <a:noFill/>
        <a:ln w="12700">
          <a:solidFill>
            <a:schemeClr val="tx1"/>
          </a:solidFill>
        </a:ln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0" i="0" u="none" strike="noStrike" baseline="0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r>
              <a:rPr lang="en-US">
                <a:solidFill>
                  <a:srgbClr val="002060"/>
                </a:solidFill>
              </a:rPr>
              <a:t>OSG Uploads</a:t>
            </a:r>
            <a:r>
              <a:rPr lang="en-US" baseline="0">
                <a:solidFill>
                  <a:srgbClr val="002060"/>
                </a:solidFill>
              </a:rPr>
              <a:t> June - Region Averages</a:t>
            </a:r>
            <a:endParaRPr lang="en-US">
              <a:solidFill>
                <a:srgbClr val="002060"/>
              </a:solidFill>
            </a:endParaRP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'Region Averages'!$M$142</c:f>
              <c:strCache>
                <c:ptCount val="1"/>
                <c:pt idx="0">
                  <c:v>Average</c:v>
                </c:pt>
              </c:strCache>
            </c:strRef>
          </c:tx>
          <c:spPr>
            <a:solidFill>
              <a:schemeClr val="accent1">
                <a:lumMod val="50000"/>
              </a:schemeClr>
            </a:solidFill>
            <a:ln w="25400">
              <a:noFill/>
            </a:ln>
          </c:spPr>
          <c:invertIfNegative val="0"/>
          <c:dPt>
            <c:idx val="0"/>
            <c:invertIfNegative val="0"/>
            <c:bubble3D val="0"/>
            <c:spPr>
              <a:solidFill>
                <a:srgbClr val="002060"/>
              </a:solidFill>
              <a:ln w="25400">
                <a:noFill/>
              </a:ln>
            </c:spPr>
            <c:extLst>
              <c:ext xmlns:c16="http://schemas.microsoft.com/office/drawing/2014/chart" uri="{C3380CC4-5D6E-409C-BE32-E72D297353CC}">
                <c16:uniqueId val="{00000000-DCA1-4D37-B454-02553B426658}"/>
              </c:ext>
            </c:extLst>
          </c:dPt>
          <c:dPt>
            <c:idx val="1"/>
            <c:invertIfNegative val="0"/>
            <c:bubble3D val="0"/>
            <c:spPr>
              <a:solidFill>
                <a:srgbClr val="002060"/>
              </a:solidFill>
              <a:ln w="25400">
                <a:noFill/>
              </a:ln>
            </c:spPr>
            <c:extLst>
              <c:ext xmlns:c16="http://schemas.microsoft.com/office/drawing/2014/chart" uri="{C3380CC4-5D6E-409C-BE32-E72D297353CC}">
                <c16:uniqueId val="{00000001-DCA1-4D37-B454-02553B426658}"/>
              </c:ext>
            </c:extLst>
          </c:dPt>
          <c:cat>
            <c:strRef>
              <c:f>'Region Averages'!$L$143:$L$147</c:f>
              <c:strCache>
                <c:ptCount val="5"/>
                <c:pt idx="0">
                  <c:v>Tayforth</c:v>
                </c:pt>
                <c:pt idx="1">
                  <c:v>South West</c:v>
                </c:pt>
                <c:pt idx="2">
                  <c:v>North</c:v>
                </c:pt>
                <c:pt idx="3">
                  <c:v>West</c:v>
                </c:pt>
                <c:pt idx="4">
                  <c:v>South East</c:v>
                </c:pt>
              </c:strCache>
            </c:strRef>
          </c:cat>
          <c:val>
            <c:numRef>
              <c:f>'Region Averages'!$M$143:$M$147</c:f>
              <c:numCache>
                <c:formatCode>General</c:formatCode>
                <c:ptCount val="5"/>
                <c:pt idx="0">
                  <c:v>5.5714285714285712</c:v>
                </c:pt>
                <c:pt idx="1">
                  <c:v>4.5714285714285712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CA1-4D37-B454-02553B426658}"/>
            </c:ext>
          </c:extLst>
        </c:ser>
        <c:ser>
          <c:idx val="1"/>
          <c:order val="1"/>
          <c:tx>
            <c:strRef>
              <c:f>'Region Averages'!$N$142</c:f>
              <c:strCache>
                <c:ptCount val="1"/>
              </c:strCache>
            </c:strRef>
          </c:tx>
          <c:spPr>
            <a:solidFill>
              <a:srgbClr val="FF0000"/>
            </a:solidFill>
            <a:ln w="25400">
              <a:noFill/>
            </a:ln>
          </c:spPr>
          <c:invertIfNegative val="0"/>
          <c:dPt>
            <c:idx val="4"/>
            <c:invertIfNegative val="0"/>
            <c:bubble3D val="0"/>
            <c:spPr>
              <a:solidFill>
                <a:srgbClr val="FF0000"/>
              </a:solidFill>
              <a:ln w="25400">
                <a:solidFill>
                  <a:schemeClr val="tx1"/>
                </a:solidFill>
              </a:ln>
            </c:spPr>
            <c:extLst>
              <c:ext xmlns:c16="http://schemas.microsoft.com/office/drawing/2014/chart" uri="{C3380CC4-5D6E-409C-BE32-E72D297353CC}">
                <c16:uniqueId val="{00000003-DCA1-4D37-B454-02553B426658}"/>
              </c:ext>
            </c:extLst>
          </c:dPt>
          <c:cat>
            <c:strRef>
              <c:f>'Region Averages'!$L$143:$L$147</c:f>
              <c:strCache>
                <c:ptCount val="5"/>
                <c:pt idx="0">
                  <c:v>Tayforth</c:v>
                </c:pt>
                <c:pt idx="1">
                  <c:v>South West</c:v>
                </c:pt>
                <c:pt idx="2">
                  <c:v>North</c:v>
                </c:pt>
                <c:pt idx="3">
                  <c:v>West</c:v>
                </c:pt>
                <c:pt idx="4">
                  <c:v>South East</c:v>
                </c:pt>
              </c:strCache>
            </c:strRef>
          </c:cat>
          <c:val>
            <c:numRef>
              <c:f>'Region Averages'!$N$143:$N$147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3.7142857142857144</c:v>
                </c:pt>
                <c:pt idx="3">
                  <c:v>3.1666666666666665</c:v>
                </c:pt>
                <c:pt idx="4">
                  <c:v>2.2000000000000002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CA1-4D37-B454-02553B4266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9997648"/>
        <c:axId val="1"/>
      </c:barChart>
      <c:lineChart>
        <c:grouping val="standard"/>
        <c:varyColors val="0"/>
        <c:ser>
          <c:idx val="2"/>
          <c:order val="2"/>
          <c:tx>
            <c:strRef>
              <c:f>'Region Averages'!$O$142</c:f>
              <c:strCache>
                <c:ptCount val="1"/>
                <c:pt idx="0">
                  <c:v>Scotland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dLbls>
            <c:dLbl>
              <c:idx val="3"/>
              <c:layout>
                <c:manualLayout>
                  <c:x val="-4.4966009683572283E-2"/>
                  <c:y val="-9.2592592592592587E-3"/>
                </c:manualLayout>
              </c:layout>
              <c:tx>
                <c:strRef>
                  <c:f>'Region Averages'!$P$143</c:f>
                  <c:strCache>
                    <c:ptCount val="1"/>
                    <c:pt idx="0">
                      <c:v>Scotland Average: 3.97</c:v>
                    </c:pt>
                  </c:strCache>
                </c:strRef>
              </c:tx>
              <c:spPr>
                <a:solidFill>
                  <a:sysClr val="window" lastClr="FFFFFF"/>
                </a:solidFill>
                <a:ln w="9525">
                  <a:solidFill>
                    <a:schemeClr val="tx1"/>
                  </a:solidFill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Calibri"/>
                      <a:ea typeface="Calibri"/>
                      <a:cs typeface="Calibri"/>
                    </a:defRPr>
                  </a:pPr>
                  <a:endParaRPr lang="en-US"/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{76982064-2401-45A7-A73C-AF7332DD6D3A}</c15:txfldGUID>
                      <c15:f>'Region Averages'!$P$143</c15:f>
                      <c15:dlblFieldTableCache>
                        <c:ptCount val="1"/>
                        <c:pt idx="0">
                          <c:v>Scotland Average: 3.97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5-DCA1-4D37-B454-02553B426658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'Region Averages'!$L$143:$L$147</c:f>
              <c:strCache>
                <c:ptCount val="5"/>
                <c:pt idx="0">
                  <c:v>Tayforth</c:v>
                </c:pt>
                <c:pt idx="1">
                  <c:v>South West</c:v>
                </c:pt>
                <c:pt idx="2">
                  <c:v>North</c:v>
                </c:pt>
                <c:pt idx="3">
                  <c:v>West</c:v>
                </c:pt>
                <c:pt idx="4">
                  <c:v>South East</c:v>
                </c:pt>
              </c:strCache>
            </c:strRef>
          </c:cat>
          <c:val>
            <c:numRef>
              <c:f>'Region Averages'!$O$143:$O$147</c:f>
              <c:numCache>
                <c:formatCode>0.00</c:formatCode>
                <c:ptCount val="5"/>
                <c:pt idx="0">
                  <c:v>3.96875</c:v>
                </c:pt>
                <c:pt idx="1">
                  <c:v>3.96875</c:v>
                </c:pt>
                <c:pt idx="2">
                  <c:v>3.96875</c:v>
                </c:pt>
                <c:pt idx="3">
                  <c:v>3.96875</c:v>
                </c:pt>
                <c:pt idx="4">
                  <c:v>3.96875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DCA1-4D37-B454-02553B4266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69997648"/>
        <c:axId val="1"/>
      </c:lineChart>
      <c:catAx>
        <c:axId val="669997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206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ln w="6350">
            <a:noFill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206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669997648"/>
        <c:crosses val="autoZero"/>
        <c:crossBetween val="between"/>
      </c:valAx>
      <c:spPr>
        <a:noFill/>
        <a:ln w="12700">
          <a:solidFill>
            <a:schemeClr val="tx1"/>
          </a:solidFill>
        </a:ln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rgbClr val="002060"/>
                </a:solidFill>
                <a:latin typeface="+mn-lt"/>
                <a:ea typeface="+mn-ea"/>
                <a:cs typeface="+mn-cs"/>
              </a:defRPr>
            </a:pPr>
            <a:r>
              <a:rPr lang="en-GB">
                <a:solidFill>
                  <a:srgbClr val="002060"/>
                </a:solidFill>
              </a:rPr>
              <a:t>OSG Uploads - Region Averages - </a:t>
            </a:r>
            <a:r>
              <a:rPr lang="en-GB" baseline="0">
                <a:solidFill>
                  <a:srgbClr val="002060"/>
                </a:solidFill>
              </a:rPr>
              <a:t>Includes File Type A &amp; J</a:t>
            </a:r>
            <a:endParaRPr lang="en-GB">
              <a:solidFill>
                <a:srgbClr val="002060"/>
              </a:solidFill>
            </a:endParaRP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barChart>
        <c:barDir val="col"/>
        <c:grouping val="clustered"/>
        <c:varyColors val="0"/>
        <c:ser>
          <c:idx val="3"/>
          <c:order val="3"/>
          <c:tx>
            <c:strRef>
              <c:f>'Region Averages'!$E$180</c:f>
              <c:strCache>
                <c:ptCount val="1"/>
                <c:pt idx="0">
                  <c:v>Apr-21</c:v>
                </c:pt>
              </c:strCache>
            </c:strRef>
          </c:tx>
          <c:spPr>
            <a:solidFill>
              <a:srgbClr val="FF0000"/>
            </a:solidFill>
          </c:spPr>
          <c:invertIfNegative val="0"/>
          <c:cat>
            <c:strRef>
              <c:f>'Region Averages'!$B$181:$B$185</c:f>
              <c:strCache>
                <c:ptCount val="5"/>
                <c:pt idx="0">
                  <c:v>North</c:v>
                </c:pt>
                <c:pt idx="1">
                  <c:v>West</c:v>
                </c:pt>
                <c:pt idx="2">
                  <c:v>South West</c:v>
                </c:pt>
                <c:pt idx="3">
                  <c:v>Tayforth</c:v>
                </c:pt>
                <c:pt idx="4">
                  <c:v>South East</c:v>
                </c:pt>
              </c:strCache>
            </c:strRef>
          </c:cat>
          <c:val>
            <c:numRef>
              <c:f>'Region Averages'!$E$181:$E$185</c:f>
              <c:numCache>
                <c:formatCode>0.00</c:formatCode>
                <c:ptCount val="5"/>
                <c:pt idx="0">
                  <c:v>4.5714285714285712</c:v>
                </c:pt>
                <c:pt idx="1">
                  <c:v>6.833333333333333</c:v>
                </c:pt>
                <c:pt idx="2">
                  <c:v>7.7142857142857144</c:v>
                </c:pt>
                <c:pt idx="3">
                  <c:v>2.7142857142857144</c:v>
                </c:pt>
                <c:pt idx="4">
                  <c:v>4.2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C6D-480B-B70A-812CF3659FAF}"/>
            </c:ext>
          </c:extLst>
        </c:ser>
        <c:ser>
          <c:idx val="4"/>
          <c:order val="4"/>
          <c:tx>
            <c:strRef>
              <c:f>'Region Averages'!$F$180</c:f>
              <c:strCache>
                <c:ptCount val="1"/>
                <c:pt idx="0">
                  <c:v>Aug-21</c:v>
                </c:pt>
              </c:strCache>
            </c:strRef>
          </c:tx>
          <c:spPr>
            <a:solidFill>
              <a:srgbClr val="002060"/>
            </a:solidFill>
          </c:spPr>
          <c:invertIfNegative val="0"/>
          <c:val>
            <c:numRef>
              <c:f>'Region Averages'!$F$181:$F$185</c:f>
              <c:numCache>
                <c:formatCode>0.00</c:formatCode>
                <c:ptCount val="5"/>
                <c:pt idx="0">
                  <c:v>16.571428571428573</c:v>
                </c:pt>
                <c:pt idx="1">
                  <c:v>10.5</c:v>
                </c:pt>
                <c:pt idx="2">
                  <c:v>9.7142857142857135</c:v>
                </c:pt>
                <c:pt idx="3">
                  <c:v>11.428571428571429</c:v>
                </c:pt>
                <c:pt idx="4">
                  <c:v>4.4000000000000004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0B6-4364-8CB0-ABD09AE816A2}"/>
            </c:ext>
          </c:extLst>
        </c:ser>
        <c:ser>
          <c:idx val="5"/>
          <c:order val="5"/>
          <c:tx>
            <c:strRef>
              <c:f>'Region Averages'!$G$180</c:f>
              <c:strCache>
                <c:ptCount val="1"/>
                <c:pt idx="0">
                  <c:v>Jan-22</c:v>
                </c:pt>
              </c:strCache>
            </c:strRef>
          </c:tx>
          <c:spPr>
            <a:solidFill>
              <a:srgbClr val="97C3E1"/>
            </a:solidFill>
          </c:spPr>
          <c:invertIfNegative val="0"/>
          <c:val>
            <c:numRef>
              <c:f>'Region Averages'!$G$181:$G$185</c:f>
              <c:numCache>
                <c:formatCode>0.00</c:formatCode>
                <c:ptCount val="5"/>
                <c:pt idx="0">
                  <c:v>14.833333333333334</c:v>
                </c:pt>
                <c:pt idx="1">
                  <c:v>13.5</c:v>
                </c:pt>
                <c:pt idx="2">
                  <c:v>12.857142857142858</c:v>
                </c:pt>
                <c:pt idx="3">
                  <c:v>10.428571428571429</c:v>
                </c:pt>
                <c:pt idx="4">
                  <c:v>6.2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C20-4CC7-B746-1FDE50E617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70004536"/>
        <c:axId val="1"/>
        <c:extLst>
          <c:ext xmlns:c15="http://schemas.microsoft.com/office/drawing/2012/chart" uri="{02D57815-91ED-43cb-92C2-25804820EDAC}">
            <c15:filteredBarSeries>
              <c15:ser>
                <c:idx val="1"/>
                <c:order val="0"/>
                <c:tx>
                  <c:strRef>
                    <c:extLst>
                      <c:ext uri="{02D57815-91ED-43cb-92C2-25804820EDAC}">
                        <c15:formulaRef>
                          <c15:sqref>'Region Averages'!$C$180</c15:sqref>
                        </c15:formulaRef>
                      </c:ext>
                    </c:extLst>
                    <c:strCache>
                      <c:ptCount val="1"/>
                      <c:pt idx="0">
                        <c:v>Jun-20</c:v>
                      </c:pt>
                    </c:strCache>
                  </c:strRef>
                </c:tx>
                <c:spPr>
                  <a:solidFill>
                    <a:srgbClr val="FF0000"/>
                  </a:solidFill>
                  <a:ln w="25400">
                    <a:noFill/>
                  </a:ln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'Region Averages'!$B$181:$B$185</c15:sqref>
                        </c15:formulaRef>
                      </c:ext>
                    </c:extLst>
                    <c:strCache>
                      <c:ptCount val="5"/>
                      <c:pt idx="0">
                        <c:v>North</c:v>
                      </c:pt>
                      <c:pt idx="1">
                        <c:v>West</c:v>
                      </c:pt>
                      <c:pt idx="2">
                        <c:v>South West</c:v>
                      </c:pt>
                      <c:pt idx="3">
                        <c:v>Tayforth</c:v>
                      </c:pt>
                      <c:pt idx="4">
                        <c:v>South East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'Region Averages'!$C$181:$C$185</c15:sqref>
                        </c15:formulaRef>
                      </c:ext>
                    </c:extLst>
                    <c:numCache>
                      <c:formatCode>0.00</c:formatCode>
                      <c:ptCount val="5"/>
                      <c:pt idx="0">
                        <c:v>3.7142857142857144</c:v>
                      </c:pt>
                      <c:pt idx="1">
                        <c:v>3.1666666666666665</c:v>
                      </c:pt>
                      <c:pt idx="2">
                        <c:v>4.5714285714285712</c:v>
                      </c:pt>
                      <c:pt idx="3">
                        <c:v>5.5714285714285712</c:v>
                      </c:pt>
                      <c:pt idx="4">
                        <c:v>2.2000000000000002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9440-4DBD-9E80-BC22DEEB765B}"/>
                  </c:ext>
                </c:extLst>
              </c15:ser>
            </c15:filteredBarSeries>
            <c15:filteredBarSeries>
              <c15:ser>
                <c:idx val="0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'Region Averages'!$D$180</c15:sqref>
                        </c15:formulaRef>
                      </c:ext>
                    </c:extLst>
                    <c:strCache>
                      <c:ptCount val="1"/>
                      <c:pt idx="0">
                        <c:v>Oct-20</c:v>
                      </c:pt>
                    </c:strCache>
                  </c:strRef>
                </c:tx>
                <c:spPr>
                  <a:solidFill>
                    <a:srgbClr val="002060"/>
                  </a:solidFill>
                  <a:ln w="25400">
                    <a:noFill/>
                  </a:ln>
                </c:spPr>
                <c:invertIfNegative val="0"/>
                <c:dPt>
                  <c:idx val="2"/>
                  <c:invertIfNegative val="0"/>
                  <c:bubble3D val="0"/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01-9440-4DBD-9E80-BC22DEEB765B}"/>
                    </c:ext>
                  </c:extLst>
                </c:dPt>
                <c:dPt>
                  <c:idx val="3"/>
                  <c:invertIfNegative val="0"/>
                  <c:bubble3D val="0"/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02-9440-4DBD-9E80-BC22DEEB765B}"/>
                    </c:ext>
                  </c:extLst>
                </c:dPt>
                <c:dPt>
                  <c:idx val="4"/>
                  <c:invertIfNegative val="0"/>
                  <c:bubble3D val="0"/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03-9440-4DBD-9E80-BC22DEEB765B}"/>
                    </c:ext>
                  </c:extLst>
                </c:dPt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'Region Averages'!$B$181:$B$185</c15:sqref>
                        </c15:formulaRef>
                      </c:ext>
                    </c:extLst>
                    <c:strCache>
                      <c:ptCount val="5"/>
                      <c:pt idx="0">
                        <c:v>North</c:v>
                      </c:pt>
                      <c:pt idx="1">
                        <c:v>West</c:v>
                      </c:pt>
                      <c:pt idx="2">
                        <c:v>South West</c:v>
                      </c:pt>
                      <c:pt idx="3">
                        <c:v>Tayforth</c:v>
                      </c:pt>
                      <c:pt idx="4">
                        <c:v>South East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'Region Averages'!$D$181:$D$185</c15:sqref>
                        </c15:formulaRef>
                      </c:ext>
                    </c:extLst>
                    <c:numCache>
                      <c:formatCode>0.00</c:formatCode>
                      <c:ptCount val="5"/>
                      <c:pt idx="0">
                        <c:v>4.8571428571428568</c:v>
                      </c:pt>
                      <c:pt idx="1">
                        <c:v>3.8333333333333335</c:v>
                      </c:pt>
                      <c:pt idx="2">
                        <c:v>3.2857142857142856</c:v>
                      </c:pt>
                      <c:pt idx="3">
                        <c:v>4.5714285714285712</c:v>
                      </c:pt>
                      <c:pt idx="4">
                        <c:v>2.8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9440-4DBD-9E80-BC22DEEB765B}"/>
                  </c:ext>
                </c:extLst>
              </c15:ser>
            </c15:filteredBarSeries>
          </c:ext>
        </c:extLst>
      </c:barChart>
      <c:lineChart>
        <c:grouping val="standard"/>
        <c:varyColors val="0"/>
        <c:ser>
          <c:idx val="2"/>
          <c:order val="2"/>
          <c:tx>
            <c:strRef>
              <c:f>'Region Averages'!$L$180</c:f>
              <c:strCache>
                <c:ptCount val="1"/>
                <c:pt idx="0">
                  <c:v>Scotland Average January 2022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dLbls>
            <c:dLbl>
              <c:idx val="4"/>
              <c:tx>
                <c:strRef>
                  <c:f>'Region Averages'!$L$186</c:f>
                  <c:strCache>
                    <c:ptCount val="1"/>
                    <c:pt idx="0">
                      <c:v>#N/A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{79FF582C-832B-4384-AC60-7EAA909F8A61}</c15:txfldGUID>
                      <c15:f>'Region Averages'!$L$186</c15:f>
                      <c15:dlblFieldTableCache>
                        <c:ptCount val="1"/>
                        <c:pt idx="0">
                          <c:v>#N/A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5-9440-4DBD-9E80-BC22DEEB765B}"/>
                </c:ext>
              </c:extLst>
            </c:dLbl>
            <c:spPr>
              <a:solidFill>
                <a:schemeClr val="bg1"/>
              </a:solidFill>
              <a:ln>
                <a:solidFill>
                  <a:schemeClr val="tx1"/>
                </a:solidFill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'Region Averages'!$B$181:$B$185</c:f>
              <c:strCache>
                <c:ptCount val="5"/>
                <c:pt idx="0">
                  <c:v>North</c:v>
                </c:pt>
                <c:pt idx="1">
                  <c:v>West</c:v>
                </c:pt>
                <c:pt idx="2">
                  <c:v>South West</c:v>
                </c:pt>
                <c:pt idx="3">
                  <c:v>Tayforth</c:v>
                </c:pt>
                <c:pt idx="4">
                  <c:v>South East</c:v>
                </c:pt>
              </c:strCache>
            </c:strRef>
          </c:cat>
          <c:val>
            <c:numRef>
              <c:f>'Region Averages'!$L$181:$L$185</c:f>
              <c:numCache>
                <c:formatCode>0.00</c:formatCode>
                <c:ptCount val="5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9440-4DBD-9E80-BC22DEEB76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70004536"/>
        <c:axId val="1"/>
      </c:lineChart>
      <c:catAx>
        <c:axId val="6700045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00206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  <c:max val="18"/>
        </c:scaling>
        <c:delete val="0"/>
        <c:axPos val="l"/>
        <c:majorGridlines>
          <c:spPr>
            <a:ln w="9525" cap="flat" cmpd="sng" algn="ctr">
              <a:solidFill>
                <a:schemeClr val="accent3"/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00206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0004536"/>
        <c:crosses val="autoZero"/>
        <c:crossBetween val="between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overlay val="0"/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0" i="0" u="none" strike="noStrike" baseline="0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r>
              <a:rPr lang="en-US">
                <a:solidFill>
                  <a:srgbClr val="002060"/>
                </a:solidFill>
              </a:rPr>
              <a:t>OSG Uploads April</a:t>
            </a:r>
            <a:r>
              <a:rPr lang="en-US" baseline="0">
                <a:solidFill>
                  <a:srgbClr val="002060"/>
                </a:solidFill>
              </a:rPr>
              <a:t> - Region Averages</a:t>
            </a:r>
            <a:endParaRPr lang="en-US">
              <a:solidFill>
                <a:srgbClr val="002060"/>
              </a:solidFill>
            </a:endParaRP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'Region Averages'!$M$72</c:f>
              <c:strCache>
                <c:ptCount val="1"/>
                <c:pt idx="0">
                  <c:v>Average</c:v>
                </c:pt>
              </c:strCache>
            </c:strRef>
          </c:tx>
          <c:spPr>
            <a:solidFill>
              <a:schemeClr val="accent1">
                <a:lumMod val="50000"/>
              </a:schemeClr>
            </a:solidFill>
            <a:ln w="25400">
              <a:noFill/>
            </a:ln>
          </c:spPr>
          <c:invertIfNegative val="0"/>
          <c:dPt>
            <c:idx val="0"/>
            <c:invertIfNegative val="0"/>
            <c:bubble3D val="0"/>
            <c:spPr>
              <a:solidFill>
                <a:srgbClr val="002060"/>
              </a:solidFill>
              <a:ln w="25400">
                <a:noFill/>
              </a:ln>
            </c:spPr>
            <c:extLst>
              <c:ext xmlns:c16="http://schemas.microsoft.com/office/drawing/2014/chart" uri="{C3380CC4-5D6E-409C-BE32-E72D297353CC}">
                <c16:uniqueId val="{00000001-36AE-46BE-9657-4C4D696E1A45}"/>
              </c:ext>
            </c:extLst>
          </c:dPt>
          <c:dPt>
            <c:idx val="1"/>
            <c:invertIfNegative val="0"/>
            <c:bubble3D val="0"/>
            <c:spPr>
              <a:solidFill>
                <a:srgbClr val="002060"/>
              </a:solidFill>
              <a:ln w="25400">
                <a:noFill/>
              </a:ln>
            </c:spPr>
            <c:extLst>
              <c:ext xmlns:c16="http://schemas.microsoft.com/office/drawing/2014/chart" uri="{C3380CC4-5D6E-409C-BE32-E72D297353CC}">
                <c16:uniqueId val="{00000003-36AE-46BE-9657-4C4D696E1A45}"/>
              </c:ext>
            </c:extLst>
          </c:dPt>
          <c:dPt>
            <c:idx val="2"/>
            <c:invertIfNegative val="0"/>
            <c:bubble3D val="0"/>
            <c:spPr>
              <a:solidFill>
                <a:srgbClr val="002060"/>
              </a:solidFill>
              <a:ln w="25400">
                <a:noFill/>
              </a:ln>
            </c:spPr>
            <c:extLst>
              <c:ext xmlns:c16="http://schemas.microsoft.com/office/drawing/2014/chart" uri="{C3380CC4-5D6E-409C-BE32-E72D297353CC}">
                <c16:uniqueId val="{00000006-0DC0-41A0-A940-88128DD26665}"/>
              </c:ext>
            </c:extLst>
          </c:dPt>
          <c:dPt>
            <c:idx val="3"/>
            <c:invertIfNegative val="0"/>
            <c:bubble3D val="0"/>
            <c:spPr>
              <a:solidFill>
                <a:srgbClr val="002060"/>
              </a:solidFill>
              <a:ln w="25400">
                <a:noFill/>
              </a:ln>
            </c:spPr>
            <c:extLst>
              <c:ext xmlns:c16="http://schemas.microsoft.com/office/drawing/2014/chart" uri="{C3380CC4-5D6E-409C-BE32-E72D297353CC}">
                <c16:uniqueId val="{00000007-0DC0-41A0-A940-88128DD26665}"/>
              </c:ext>
            </c:extLst>
          </c:dPt>
          <c:cat>
            <c:strRef>
              <c:f>'Region Averages'!$L$73:$L$77</c:f>
              <c:strCache>
                <c:ptCount val="5"/>
                <c:pt idx="0">
                  <c:v>South West</c:v>
                </c:pt>
                <c:pt idx="1">
                  <c:v>West</c:v>
                </c:pt>
                <c:pt idx="2">
                  <c:v>North</c:v>
                </c:pt>
                <c:pt idx="3">
                  <c:v>South East</c:v>
                </c:pt>
                <c:pt idx="4">
                  <c:v>Tayforth</c:v>
                </c:pt>
              </c:strCache>
            </c:strRef>
          </c:cat>
          <c:val>
            <c:numRef>
              <c:f>'Region Averages'!$M$73:$M$77</c:f>
              <c:numCache>
                <c:formatCode>General</c:formatCode>
                <c:ptCount val="5"/>
                <c:pt idx="0">
                  <c:v>7.7142857142857144</c:v>
                </c:pt>
                <c:pt idx="1">
                  <c:v>6.833333333333333</c:v>
                </c:pt>
                <c:pt idx="2">
                  <c:v>4.5714285714285712</c:v>
                </c:pt>
                <c:pt idx="3">
                  <c:v>4.2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6AE-46BE-9657-4C4D696E1A45}"/>
            </c:ext>
          </c:extLst>
        </c:ser>
        <c:ser>
          <c:idx val="1"/>
          <c:order val="1"/>
          <c:tx>
            <c:strRef>
              <c:f>'Region Averages'!$N$72</c:f>
              <c:strCache>
                <c:ptCount val="1"/>
              </c:strCache>
            </c:strRef>
          </c:tx>
          <c:spPr>
            <a:solidFill>
              <a:srgbClr val="FF0000"/>
            </a:solidFill>
            <a:ln w="25400">
              <a:noFill/>
            </a:ln>
          </c:spPr>
          <c:invertIfNegative val="0"/>
          <c:dPt>
            <c:idx val="4"/>
            <c:invertIfNegative val="0"/>
            <c:bubble3D val="0"/>
            <c:spPr>
              <a:solidFill>
                <a:srgbClr val="FF0000"/>
              </a:solidFill>
              <a:ln w="25400">
                <a:solidFill>
                  <a:schemeClr val="tx1"/>
                </a:solidFill>
              </a:ln>
            </c:spPr>
            <c:extLst>
              <c:ext xmlns:c16="http://schemas.microsoft.com/office/drawing/2014/chart" uri="{C3380CC4-5D6E-409C-BE32-E72D297353CC}">
                <c16:uniqueId val="{00000006-36AE-46BE-9657-4C4D696E1A45}"/>
              </c:ext>
            </c:extLst>
          </c:dPt>
          <c:cat>
            <c:strRef>
              <c:f>'Region Averages'!$L$73:$L$77</c:f>
              <c:strCache>
                <c:ptCount val="5"/>
                <c:pt idx="0">
                  <c:v>South West</c:v>
                </c:pt>
                <c:pt idx="1">
                  <c:v>West</c:v>
                </c:pt>
                <c:pt idx="2">
                  <c:v>North</c:v>
                </c:pt>
                <c:pt idx="3">
                  <c:v>South East</c:v>
                </c:pt>
                <c:pt idx="4">
                  <c:v>Tayforth</c:v>
                </c:pt>
              </c:strCache>
            </c:strRef>
          </c:cat>
          <c:val>
            <c:numRef>
              <c:f>'Region Averages'!$N$73:$N$77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2.7142857142857144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36AE-46BE-9657-4C4D696E1A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23503232"/>
        <c:axId val="1"/>
      </c:barChart>
      <c:lineChart>
        <c:grouping val="standard"/>
        <c:varyColors val="0"/>
        <c:ser>
          <c:idx val="2"/>
          <c:order val="2"/>
          <c:tx>
            <c:strRef>
              <c:f>'Region Averages'!$O$72</c:f>
              <c:strCache>
                <c:ptCount val="1"/>
                <c:pt idx="0">
                  <c:v>Scotland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dLbls>
            <c:dLbl>
              <c:idx val="3"/>
              <c:layout>
                <c:manualLayout>
                  <c:x val="-4.4966009683572283E-2"/>
                  <c:y val="-9.2592592592592587E-3"/>
                </c:manualLayout>
              </c:layout>
              <c:tx>
                <c:strRef>
                  <c:f>'Region Averages'!$P$73</c:f>
                  <c:strCache>
                    <c:ptCount val="1"/>
                    <c:pt idx="0">
                      <c:v>Scotland Average: 5.22</c:v>
                    </c:pt>
                  </c:strCache>
                </c:strRef>
              </c:tx>
              <c:spPr>
                <a:solidFill>
                  <a:sysClr val="window" lastClr="FFFFFF"/>
                </a:solidFill>
                <a:ln w="9525">
                  <a:solidFill>
                    <a:schemeClr val="tx1"/>
                  </a:solidFill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Calibri"/>
                      <a:ea typeface="Calibri"/>
                      <a:cs typeface="Calibri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1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{AC39AB1B-F240-40E4-B4D8-6F500C8B384B}</c15:txfldGUID>
                      <c15:f>'Region Averages'!$P$73</c15:f>
                      <c15:dlblFieldTableCache>
                        <c:ptCount val="1"/>
                        <c:pt idx="0">
                          <c:v>Scotland Average: 5.22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8-36AE-46BE-9657-4C4D696E1A45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'Region Averages'!$H$108:$H$112</c:f>
              <c:strCache>
                <c:ptCount val="5"/>
                <c:pt idx="0">
                  <c:v>Tayforth</c:v>
                </c:pt>
                <c:pt idx="1">
                  <c:v>South West</c:v>
                </c:pt>
                <c:pt idx="2">
                  <c:v>North</c:v>
                </c:pt>
                <c:pt idx="3">
                  <c:v>West</c:v>
                </c:pt>
                <c:pt idx="4">
                  <c:v>South East</c:v>
                </c:pt>
              </c:strCache>
            </c:strRef>
          </c:cat>
          <c:val>
            <c:numRef>
              <c:f>'Region Averages'!$O$73:$O$77</c:f>
              <c:numCache>
                <c:formatCode>0.00</c:formatCode>
                <c:ptCount val="5"/>
                <c:pt idx="0">
                  <c:v>5.21875</c:v>
                </c:pt>
                <c:pt idx="1">
                  <c:v>5.21875</c:v>
                </c:pt>
                <c:pt idx="2">
                  <c:v>5.21875</c:v>
                </c:pt>
                <c:pt idx="3">
                  <c:v>5.21875</c:v>
                </c:pt>
                <c:pt idx="4">
                  <c:v>5.21875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36AE-46BE-9657-4C4D696E1A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23503232"/>
        <c:axId val="1"/>
      </c:lineChart>
      <c:catAx>
        <c:axId val="6235032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206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ln w="6350">
            <a:noFill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206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623503232"/>
        <c:crosses val="autoZero"/>
        <c:crossBetween val="between"/>
      </c:valAx>
      <c:spPr>
        <a:noFill/>
        <a:ln w="12700">
          <a:solidFill>
            <a:schemeClr val="tx1"/>
          </a:solidFill>
        </a:ln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0" i="0" u="none" strike="noStrike" baseline="0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r>
              <a:rPr lang="en-US">
                <a:solidFill>
                  <a:srgbClr val="002060"/>
                </a:solidFill>
              </a:rPr>
              <a:t>OSG Uploads August</a:t>
            </a:r>
            <a:r>
              <a:rPr lang="en-US" baseline="0">
                <a:solidFill>
                  <a:srgbClr val="002060"/>
                </a:solidFill>
              </a:rPr>
              <a:t> - Region Averages</a:t>
            </a:r>
            <a:endParaRPr lang="en-US">
              <a:solidFill>
                <a:srgbClr val="002060"/>
              </a:solidFill>
            </a:endParaRP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'Region Averages'!$L$37</c:f>
              <c:strCache>
                <c:ptCount val="1"/>
                <c:pt idx="0">
                  <c:v>Region</c:v>
                </c:pt>
              </c:strCache>
            </c:strRef>
          </c:tx>
          <c:spPr>
            <a:solidFill>
              <a:srgbClr val="002060"/>
            </a:solidFill>
            <a:ln w="25400">
              <a:noFill/>
            </a:ln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1-4B38-454D-979F-D745ACD5AA87}"/>
              </c:ext>
            </c:extLst>
          </c:dPt>
          <c:dPt>
            <c:idx val="1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3-4B38-454D-979F-D745ACD5AA87}"/>
              </c:ext>
            </c:extLst>
          </c:dPt>
          <c:dPt>
            <c:idx val="2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5-4B38-454D-979F-D745ACD5AA87}"/>
              </c:ext>
            </c:extLst>
          </c:dPt>
          <c:dPt>
            <c:idx val="3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7-4B38-454D-979F-D745ACD5AA87}"/>
              </c:ext>
            </c:extLst>
          </c:dPt>
          <c:cat>
            <c:strRef>
              <c:f>'Region Averages'!$L$73:$L$77</c:f>
              <c:strCache>
                <c:ptCount val="5"/>
                <c:pt idx="0">
                  <c:v>South West</c:v>
                </c:pt>
                <c:pt idx="1">
                  <c:v>West</c:v>
                </c:pt>
                <c:pt idx="2">
                  <c:v>North</c:v>
                </c:pt>
                <c:pt idx="3">
                  <c:v>South East</c:v>
                </c:pt>
                <c:pt idx="4">
                  <c:v>Tayforth</c:v>
                </c:pt>
              </c:strCache>
            </c:strRef>
          </c:cat>
          <c:val>
            <c:numRef>
              <c:f>'Region Averages'!$M$38:$M$42</c:f>
              <c:numCache>
                <c:formatCode>General</c:formatCode>
                <c:ptCount val="5"/>
                <c:pt idx="0">
                  <c:v>16.571428571428573</c:v>
                </c:pt>
                <c:pt idx="1">
                  <c:v>11.428571428571429</c:v>
                </c:pt>
                <c:pt idx="2">
                  <c:v>10.5</c:v>
                </c:pt>
                <c:pt idx="3">
                  <c:v>9.7142857142857135</c:v>
                </c:pt>
                <c:pt idx="4">
                  <c:v>4.4000000000000004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4B38-454D-979F-D745ACD5AA87}"/>
            </c:ext>
          </c:extLst>
        </c:ser>
        <c:ser>
          <c:idx val="1"/>
          <c:order val="1"/>
          <c:tx>
            <c:strRef>
              <c:f>'Region Averages'!$N$37</c:f>
              <c:strCache>
                <c:ptCount val="1"/>
              </c:strCache>
            </c:strRef>
          </c:tx>
          <c:spPr>
            <a:solidFill>
              <a:srgbClr val="FF0000"/>
            </a:solidFill>
            <a:ln w="25400">
              <a:noFill/>
            </a:ln>
          </c:spPr>
          <c:invertIfNegative val="0"/>
          <c:dPt>
            <c:idx val="4"/>
            <c:invertIfNegative val="0"/>
            <c:bubble3D val="0"/>
            <c:spPr>
              <a:solidFill>
                <a:srgbClr val="FF0000"/>
              </a:solidFill>
              <a:ln w="25400">
                <a:solidFill>
                  <a:schemeClr val="tx1"/>
                </a:solidFill>
              </a:ln>
            </c:spPr>
            <c:extLst>
              <c:ext xmlns:c16="http://schemas.microsoft.com/office/drawing/2014/chart" uri="{C3380CC4-5D6E-409C-BE32-E72D297353CC}">
                <c16:uniqueId val="{0000000A-4B38-454D-979F-D745ACD5AA87}"/>
              </c:ext>
            </c:extLst>
          </c:dPt>
          <c:cat>
            <c:strRef>
              <c:f>'Region Averages'!$L$73:$L$77</c:f>
              <c:strCache>
                <c:ptCount val="5"/>
                <c:pt idx="0">
                  <c:v>South West</c:v>
                </c:pt>
                <c:pt idx="1">
                  <c:v>West</c:v>
                </c:pt>
                <c:pt idx="2">
                  <c:v>North</c:v>
                </c:pt>
                <c:pt idx="3">
                  <c:v>South East</c:v>
                </c:pt>
                <c:pt idx="4">
                  <c:v>Tayforth</c:v>
                </c:pt>
              </c:strCache>
            </c:strRef>
          </c:cat>
          <c:val>
            <c:numRef>
              <c:f>'Region Averages'!$N$38:$N$42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4B38-454D-979F-D745ACD5AA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23503232"/>
        <c:axId val="1"/>
      </c:barChart>
      <c:lineChart>
        <c:grouping val="standard"/>
        <c:varyColors val="0"/>
        <c:ser>
          <c:idx val="2"/>
          <c:order val="2"/>
          <c:tx>
            <c:strRef>
              <c:f>'Region Averages'!$O$37</c:f>
              <c:strCache>
                <c:ptCount val="1"/>
                <c:pt idx="0">
                  <c:v>Scotland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dLbls>
            <c:dLbl>
              <c:idx val="3"/>
              <c:layout>
                <c:manualLayout>
                  <c:x val="-4.4966009683572283E-2"/>
                  <c:y val="-9.2592592592592587E-3"/>
                </c:manualLayout>
              </c:layout>
              <c:tx>
                <c:strRef>
                  <c:f>'Region Averages'!$P$38</c:f>
                  <c:strCache>
                    <c:ptCount val="1"/>
                    <c:pt idx="0">
                      <c:v>Scotland Average: 10.91</c:v>
                    </c:pt>
                  </c:strCache>
                </c:strRef>
              </c:tx>
              <c:spPr>
                <a:solidFill>
                  <a:sysClr val="window" lastClr="FFFFFF"/>
                </a:solidFill>
                <a:ln w="9525">
                  <a:solidFill>
                    <a:schemeClr val="tx1"/>
                  </a:solidFill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Calibri"/>
                      <a:ea typeface="Calibri"/>
                      <a:cs typeface="Calibri"/>
                    </a:defRPr>
                  </a:pPr>
                  <a:endParaRPr lang="en-US"/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{ABF3B8CF-5FB1-423F-81AF-CED6A662138A}</c15:txfldGUID>
                      <c15:f>'Region Averages'!$P$38</c15:f>
                      <c15:dlblFieldTableCache>
                        <c:ptCount val="1"/>
                        <c:pt idx="0">
                          <c:v>Scotland Average: 10.91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C-4B38-454D-979F-D745ACD5AA87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'Region Averages'!$L$38:$L$42</c:f>
              <c:strCache>
                <c:ptCount val="5"/>
                <c:pt idx="0">
                  <c:v>North</c:v>
                </c:pt>
                <c:pt idx="1">
                  <c:v>Tayforth</c:v>
                </c:pt>
                <c:pt idx="2">
                  <c:v>West</c:v>
                </c:pt>
                <c:pt idx="3">
                  <c:v>South West</c:v>
                </c:pt>
                <c:pt idx="4">
                  <c:v>South East</c:v>
                </c:pt>
              </c:strCache>
            </c:strRef>
          </c:cat>
          <c:val>
            <c:numRef>
              <c:f>'Region Averages'!$O$38:$O$42</c:f>
              <c:numCache>
                <c:formatCode>0.00</c:formatCode>
                <c:ptCount val="5"/>
                <c:pt idx="0">
                  <c:v>10.90625</c:v>
                </c:pt>
                <c:pt idx="1">
                  <c:v>10.90625</c:v>
                </c:pt>
                <c:pt idx="2">
                  <c:v>10.90625</c:v>
                </c:pt>
                <c:pt idx="3">
                  <c:v>10.90625</c:v>
                </c:pt>
                <c:pt idx="4">
                  <c:v>10.90625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4B38-454D-979F-D745ACD5AA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23503232"/>
        <c:axId val="1"/>
      </c:lineChart>
      <c:catAx>
        <c:axId val="6235032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206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ln w="6350">
            <a:noFill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206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623503232"/>
        <c:crosses val="autoZero"/>
        <c:crossBetween val="between"/>
      </c:valAx>
      <c:spPr>
        <a:noFill/>
        <a:ln w="12700">
          <a:solidFill>
            <a:schemeClr val="tx1"/>
          </a:solidFill>
        </a:ln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OSG Uploads</a:t>
            </a:r>
            <a:r>
              <a:rPr lang="en-GB" baseline="0"/>
              <a:t> - January 2022 Region Averages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'Region Averages'!$M$2</c:f>
              <c:strCache>
                <c:ptCount val="1"/>
                <c:pt idx="0">
                  <c:v>Average</c:v>
                </c:pt>
              </c:strCache>
            </c:strRef>
          </c:tx>
          <c:spPr>
            <a:solidFill>
              <a:srgbClr val="002060"/>
            </a:solidFill>
            <a:ln>
              <a:noFill/>
            </a:ln>
            <a:effectLst/>
          </c:spPr>
          <c:invertIfNegative val="0"/>
          <c:dPt>
            <c:idx val="3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4B15-4638-B37A-BE53D8DDE6CD}"/>
              </c:ext>
            </c:extLst>
          </c:dPt>
          <c:dPt>
            <c:idx val="4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4B15-4638-B37A-BE53D8DDE6CD}"/>
              </c:ext>
            </c:extLst>
          </c:dPt>
          <c:cat>
            <c:strRef>
              <c:f>'Region Averages'!$L$3:$L$7</c:f>
              <c:strCache>
                <c:ptCount val="5"/>
                <c:pt idx="0">
                  <c:v>North</c:v>
                </c:pt>
                <c:pt idx="1">
                  <c:v>West</c:v>
                </c:pt>
                <c:pt idx="2">
                  <c:v>South West</c:v>
                </c:pt>
                <c:pt idx="3">
                  <c:v>Tayforth</c:v>
                </c:pt>
                <c:pt idx="4">
                  <c:v>South East</c:v>
                </c:pt>
              </c:strCache>
            </c:strRef>
          </c:cat>
          <c:val>
            <c:numRef>
              <c:f>'Region Averages'!$M$3:$M$7</c:f>
              <c:numCache>
                <c:formatCode>General</c:formatCode>
                <c:ptCount val="5"/>
                <c:pt idx="0">
                  <c:v>14.833333333333334</c:v>
                </c:pt>
                <c:pt idx="1">
                  <c:v>13.5</c:v>
                </c:pt>
                <c:pt idx="2">
                  <c:v>12.857142857142858</c:v>
                </c:pt>
                <c:pt idx="3">
                  <c:v>10.428571428571429</c:v>
                </c:pt>
                <c:pt idx="4">
                  <c:v>6.2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B15-4638-B37A-BE53D8DDE6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33537952"/>
        <c:axId val="433536640"/>
      </c:barChart>
      <c:lineChart>
        <c:grouping val="standard"/>
        <c:varyColors val="0"/>
        <c:ser>
          <c:idx val="1"/>
          <c:order val="1"/>
          <c:tx>
            <c:strRef>
              <c:f>'Region Averages'!$N$2</c:f>
              <c:strCache>
                <c:ptCount val="1"/>
                <c:pt idx="0">
                  <c:v>Scotland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dLbls>
            <c:dLbl>
              <c:idx val="4"/>
              <c:tx>
                <c:strRef>
                  <c:f>'Region Averages'!$O$3</c:f>
                  <c:strCache>
                    <c:ptCount val="1"/>
                    <c:pt idx="0">
                      <c:v>#N/A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{5D89464A-E216-428F-B69C-AD084966FF5F}</c15:txfldGUID>
                      <c15:f>'Region Averages'!$O$3</c15:f>
                      <c15:dlblFieldTableCache>
                        <c:ptCount val="1"/>
                        <c:pt idx="0">
                          <c:v>#N/A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2-4B15-4638-B37A-BE53D8DDE6CD}"/>
                </c:ext>
              </c:extLst>
            </c:dLbl>
            <c:spPr>
              <a:solidFill>
                <a:schemeClr val="bg1"/>
              </a:solidFill>
              <a:ln>
                <a:solidFill>
                  <a:schemeClr val="tx1"/>
                </a:soli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'Region Averages'!$L$3:$L$7</c:f>
              <c:strCache>
                <c:ptCount val="5"/>
                <c:pt idx="0">
                  <c:v>North</c:v>
                </c:pt>
                <c:pt idx="1">
                  <c:v>West</c:v>
                </c:pt>
                <c:pt idx="2">
                  <c:v>South West</c:v>
                </c:pt>
                <c:pt idx="3">
                  <c:v>Tayforth</c:v>
                </c:pt>
                <c:pt idx="4">
                  <c:v>South East</c:v>
                </c:pt>
              </c:strCache>
            </c:strRef>
          </c:cat>
          <c:val>
            <c:numRef>
              <c:f>'Region Averages'!$N$3:$N$7</c:f>
              <c:numCache>
                <c:formatCode>0.00</c:formatCode>
                <c:ptCount val="5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B15-4638-B37A-BE53D8DDE6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3537952"/>
        <c:axId val="433536640"/>
      </c:lineChart>
      <c:catAx>
        <c:axId val="4335379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3536640"/>
        <c:crosses val="autoZero"/>
        <c:auto val="1"/>
        <c:lblAlgn val="ctr"/>
        <c:lblOffset val="100"/>
        <c:noMultiLvlLbl val="0"/>
      </c:catAx>
      <c:valAx>
        <c:axId val="433536640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433537952"/>
        <c:crosses val="autoZero"/>
        <c:crossBetween val="between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'By Region'!$E$2</c:f>
          <c:strCache>
            <c:ptCount val="1"/>
            <c:pt idx="0">
              <c:v>OSG Uploads Jan 2022 - North Region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rgbClr val="00206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'By Region'!$B$16</c:f>
              <c:strCache>
                <c:ptCount val="1"/>
                <c:pt idx="0">
                  <c:v>Over 4</c:v>
                </c:pt>
              </c:strCache>
            </c:strRef>
          </c:tx>
          <c:spPr>
            <a:solidFill>
              <a:srgbClr val="002060"/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'By Region'!$A$17:$A$23</c15:sqref>
                  </c15:fullRef>
                </c:ext>
              </c:extLst>
              <c:f>'By Region'!$A$17:$A$21</c:f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'By Region'!$B$17:$B$23</c15:sqref>
                  </c15:fullRef>
                </c:ext>
              </c:extLst>
              <c:f>'By Region'!$B$17:$B$21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92D-445E-A726-1012331A75C9}"/>
            </c:ext>
          </c:extLst>
        </c:ser>
        <c:ser>
          <c:idx val="1"/>
          <c:order val="1"/>
          <c:tx>
            <c:strRef>
              <c:f>'By Region'!$C$16</c:f>
              <c:strCache>
                <c:ptCount val="1"/>
                <c:pt idx="0">
                  <c:v>Under 4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'By Region'!$A$17:$A$23</c15:sqref>
                  </c15:fullRef>
                </c:ext>
              </c:extLst>
              <c:f>'By Region'!$A$17:$A$21</c:f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'By Region'!$C$17:$C$23</c15:sqref>
                  </c15:fullRef>
                </c:ext>
              </c:extLst>
              <c:f>'By Region'!$C$17:$C$21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92D-445E-A726-1012331A75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30487424"/>
        <c:axId val="630490048"/>
      </c:barChart>
      <c:lineChart>
        <c:grouping val="standard"/>
        <c:varyColors val="0"/>
        <c:ser>
          <c:idx val="2"/>
          <c:order val="2"/>
          <c:tx>
            <c:strRef>
              <c:f>'By Region'!$D$16</c:f>
              <c:strCache>
                <c:ptCount val="1"/>
                <c:pt idx="0">
                  <c:v>Region Average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dLbls>
            <c:dLbl>
              <c:idx val="4"/>
              <c:dLblPos val="t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244C-4DEA-8793-1EBC28F7F2F4}"/>
                </c:ext>
              </c:extLst>
            </c:dLbl>
            <c:dLbl>
              <c:idx val="9"/>
              <c:tx>
                <c:strRef>
                  <c:f>'By Region'!$E$17</c:f>
                  <c:strCache>
                    <c:ptCount val="1"/>
                    <c:pt idx="0">
                      <c:v>#DIV/0!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 xmlns:c15="http://schemas.microsoft.com/office/drawing/2012/chart">
                <c:ext xmlns:c15="http://schemas.microsoft.com/office/drawing/2012/chart" uri="{CE6537A1-D6FC-4f65-9D91-7224C49458BB}">
                  <c15:dlblFieldTable>
                    <c15:dlblFTEntry>
                      <c15:txfldGUID>{8A1C0330-3ABD-47D3-B861-A42E3E57939B}</c15:txfldGUID>
                      <c15:f>'By Region'!$E$17</c15:f>
                      <c15:dlblFieldTableCache>
                        <c:ptCount val="1"/>
                        <c:pt idx="0">
                          <c:v>#DIV/0!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0-6FB7-4DA5-888F-C828BB016977}"/>
                </c:ext>
              </c:extLst>
            </c:dLbl>
            <c:spPr>
              <a:solidFill>
                <a:schemeClr val="bg1"/>
              </a:solidFill>
              <a:ln>
                <a:solidFill>
                  <a:schemeClr val="tx1"/>
                </a:soli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extLst>
                <c:ext xmlns:c15="http://schemas.microsoft.com/office/drawing/2012/chart" uri="{02D57815-91ED-43cb-92C2-25804820EDAC}">
                  <c15:fullRef>
                    <c15:sqref>'By Region'!$A$17:$A$23</c15:sqref>
                  </c15:fullRef>
                </c:ext>
              </c:extLst>
              <c:f>'By Region'!$A$17:$A$21</c:f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'By Region'!$D$17:$D$23</c15:sqref>
                  </c15:fullRef>
                </c:ext>
              </c:extLst>
              <c:f>'By Region'!$D$17:$D$21</c:f>
              <c:numCache>
                <c:formatCode>0.0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categoryFilterExceptions>
                <c15:categoryFilterException>
                  <c15:sqref>'By Region'!$D$22</c15:sqref>
                  <c15:dLbl>
                    <c:idx val="4"/>
                    <c:dLblPos val="t"/>
                    <c:showLegendKey val="0"/>
                    <c:showVal val="1"/>
                    <c:showCatName val="0"/>
                    <c:showSerName val="1"/>
                    <c:showPercent val="0"/>
                    <c:showBubbleSize val="0"/>
                    <c:extLst>
                      <c:ext uri="{CE6537A1-D6FC-4f65-9D91-7224C49458BB}"/>
                      <c:ext xmlns:c16="http://schemas.microsoft.com/office/drawing/2014/chart" uri="{C3380CC4-5D6E-409C-BE32-E72D297353CC}">
                        <c16:uniqueId val="{00000000-C138-4C2D-93C1-832946C55949}"/>
                      </c:ext>
                    </c:extLst>
                  </c15:dLbl>
                </c15:categoryFilterException>
                <c15:categoryFilterException>
                  <c15:sqref>'By Region'!$D$23</c15:sqref>
                  <c15:dLbl>
                    <c:idx val="4"/>
                    <c:tx>
                      <c:strRef>
                        <c:f>'By Region'!$E$17</c:f>
                        <c:strCache>
                          <c:ptCount val="1"/>
                          <c:pt idx="0">
                            <c:v>#DIV/0!</c:v>
                          </c:pt>
                        </c:strCache>
                      </c:strRef>
                    </c:tx>
                    <c:dLblPos val="t"/>
                    <c:showLegendKey val="0"/>
                    <c:showVal val="1"/>
                    <c:showCatName val="0"/>
                    <c:showSerName val="0"/>
                    <c:showPercent val="0"/>
                    <c:showBubbleSize val="0"/>
                    <c:extLst>
                      <c:ext uri="{CE6537A1-D6FC-4f65-9D91-7224C49458BB}">
                        <c15:dlblFieldTable>
                          <c15:dlblFTEntry>
                            <c15:txfldGUID>{E372C1ED-D9F0-4DBB-A5B5-6A9C6B04C53E}</c15:txfldGUID>
                            <c15:f>'By Region'!$E$17</c15:f>
                            <c15:dlblFieldTableCache>
                              <c:ptCount val="1"/>
                              <c:pt idx="0">
                                <c:v>#DIV/0!</c:v>
                              </c:pt>
                            </c15:dlblFieldTableCache>
                          </c15:dlblFTEntry>
                        </c15:dlblFieldTable>
                        <c15:showDataLabelsRange val="0"/>
                      </c:ext>
                      <c:ext xmlns:c16="http://schemas.microsoft.com/office/drawing/2014/chart" uri="{C3380CC4-5D6E-409C-BE32-E72D297353CC}">
                        <c16:uniqueId val="{00000001-C138-4C2D-93C1-832946C55949}"/>
                      </c:ext>
                    </c:extLst>
                  </c15:dLbl>
                </c15:categoryFilterException>
              </c15:categoryFilterExceptions>
            </c:ext>
            <c:ext xmlns:c16="http://schemas.microsoft.com/office/drawing/2014/chart" uri="{C3380CC4-5D6E-409C-BE32-E72D297353CC}">
              <c16:uniqueId val="{00000002-992D-445E-A726-1012331A75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30487424"/>
        <c:axId val="630490048"/>
      </c:lineChart>
      <c:catAx>
        <c:axId val="6304874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00206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0490048"/>
        <c:crosses val="autoZero"/>
        <c:auto val="1"/>
        <c:lblAlgn val="ctr"/>
        <c:lblOffset val="100"/>
        <c:noMultiLvlLbl val="0"/>
      </c:catAx>
      <c:valAx>
        <c:axId val="630490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00206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0487424"/>
        <c:crosses val="autoZero"/>
        <c:crossBetween val="between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'By Region'!$E$30</c:f>
          <c:strCache>
            <c:ptCount val="1"/>
            <c:pt idx="0">
              <c:v>OSG Uploads - North Region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rgbClr val="00206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2"/>
          <c:order val="2"/>
          <c:tx>
            <c:strRef>
              <c:f>'By Region'!$D$32</c:f>
              <c:strCache>
                <c:ptCount val="1"/>
                <c:pt idx="0">
                  <c:v>Apr-21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multiLvlStrRef>
              <c:f>'By Region'!$A$33:$A$39</c:f>
            </c:multiLvlStrRef>
          </c:cat>
          <c:val>
            <c:numRef>
              <c:f>'By Region'!$D$33:$D$39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D9B-4B22-9072-FCC604573395}"/>
            </c:ext>
          </c:extLst>
        </c:ser>
        <c:ser>
          <c:idx val="3"/>
          <c:order val="3"/>
          <c:tx>
            <c:strRef>
              <c:f>'By Region'!$E$32</c:f>
              <c:strCache>
                <c:ptCount val="1"/>
                <c:pt idx="0">
                  <c:v>Aug-21</c:v>
                </c:pt>
              </c:strCache>
            </c:strRef>
          </c:tx>
          <c:spPr>
            <a:solidFill>
              <a:srgbClr val="002060"/>
            </a:solidFill>
            <a:ln>
              <a:noFill/>
            </a:ln>
            <a:effectLst/>
          </c:spPr>
          <c:invertIfNegative val="0"/>
          <c:val>
            <c:numRef>
              <c:f>'By Region'!$E$33:$E$39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4EB-4967-B87D-1C0F3C9CA0DC}"/>
            </c:ext>
          </c:extLst>
        </c:ser>
        <c:ser>
          <c:idx val="5"/>
          <c:order val="5"/>
          <c:tx>
            <c:strRef>
              <c:f>'By Region'!$F$32</c:f>
              <c:strCache>
                <c:ptCount val="1"/>
                <c:pt idx="0">
                  <c:v>Jan-22</c:v>
                </c:pt>
              </c:strCache>
            </c:strRef>
          </c:tx>
          <c:spPr>
            <a:solidFill>
              <a:srgbClr val="97C3E1"/>
            </a:solidFill>
            <a:ln>
              <a:noFill/>
            </a:ln>
            <a:effectLst/>
          </c:spPr>
          <c:invertIfNegative val="0"/>
          <c:val>
            <c:numRef>
              <c:f>'By Region'!$F$33:$F$39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B14-4C92-9E7F-601E56A79C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30486112"/>
        <c:axId val="630483488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'By Region'!$B$32</c15:sqref>
                        </c15:formulaRef>
                      </c:ext>
                    </c:extLst>
                    <c:strCache>
                      <c:ptCount val="1"/>
                      <c:pt idx="0">
                        <c:v>Jun-20</c:v>
                      </c:pt>
                    </c:strCache>
                  </c:strRef>
                </c:tx>
                <c:spPr>
                  <a:solidFill>
                    <a:srgbClr val="FF0000"/>
                  </a:solidFill>
                  <a:ln>
                    <a:noFill/>
                  </a:ln>
                  <a:effectLst/>
                </c:spPr>
                <c:invertIfNegative val="0"/>
                <c:cat>
                  <c:multiLvlStrRef>
                    <c:extLst>
                      <c:ext uri="{02D57815-91ED-43cb-92C2-25804820EDAC}">
                        <c15:formulaRef>
                          <c15:sqref>'By Region'!$A$33:$A$39</c15:sqref>
                        </c15:formulaRef>
                      </c:ext>
                    </c:extLst>
                  </c:multiLvlStrRef>
                </c:cat>
                <c:val>
                  <c:numRef>
                    <c:extLst>
                      <c:ext uri="{02D57815-91ED-43cb-92C2-25804820EDAC}">
                        <c15:formulaRef>
                          <c15:sqref>'By Region'!$B$33:$B$39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FD9B-4B22-9072-FCC604573395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'By Region'!$C$32</c15:sqref>
                        </c15:formulaRef>
                      </c:ext>
                    </c:extLst>
                    <c:strCache>
                      <c:ptCount val="1"/>
                      <c:pt idx="0">
                        <c:v>Oct-20</c:v>
                      </c:pt>
                    </c:strCache>
                  </c:strRef>
                </c:tx>
                <c:spPr>
                  <a:solidFill>
                    <a:srgbClr val="002060"/>
                  </a:solidFill>
                  <a:ln>
                    <a:noFill/>
                  </a:ln>
                  <a:effectLst/>
                </c:spPr>
                <c:invertIfNegative val="0"/>
                <c:cat>
                  <c:multiLvl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'By Region'!$A$33:$A$39</c15:sqref>
                        </c15:formulaRef>
                      </c:ext>
                    </c:extLst>
                  </c:multiLvl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'By Region'!$C$33:$C$39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FD9B-4B22-9072-FCC604573395}"/>
                  </c:ext>
                </c:extLst>
              </c15:ser>
            </c15:filteredBarSeries>
          </c:ext>
        </c:extLst>
      </c:barChart>
      <c:lineChart>
        <c:grouping val="standard"/>
        <c:varyColors val="0"/>
        <c:ser>
          <c:idx val="4"/>
          <c:order val="4"/>
          <c:tx>
            <c:strRef>
              <c:f>'By Region'!$K$32</c:f>
              <c:strCache>
                <c:ptCount val="1"/>
                <c:pt idx="0">
                  <c:v>Region Average Jan-22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dLbls>
            <c:dLbl>
              <c:idx val="6"/>
              <c:tx>
                <c:strRef>
                  <c:f>'By Region'!$K$40</c:f>
                  <c:strCache>
                    <c:ptCount val="1"/>
                    <c:pt idx="0">
                      <c:v>#DIV/0!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 xmlns:c15="http://schemas.microsoft.com/office/drawing/2012/chart">
                <c:ext xmlns:c15="http://schemas.microsoft.com/office/drawing/2012/chart" uri="{CE6537A1-D6FC-4f65-9D91-7224C49458BB}">
                  <c15:dlblFieldTable>
                    <c15:dlblFTEntry>
                      <c15:txfldGUID>{E7ABA59A-5815-4738-98A0-0FDBF0DA02D7}</c15:txfldGUID>
                      <c15:f>'By Region'!$K$40</c15:f>
                      <c15:dlblFieldTableCache>
                        <c:ptCount val="1"/>
                        <c:pt idx="0">
                          <c:v>#DIV/0!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1-9DB8-410B-9252-298416F130C3}"/>
                </c:ext>
              </c:extLst>
            </c:dLbl>
            <c:spPr>
              <a:solidFill>
                <a:schemeClr val="bg1"/>
              </a:solidFill>
              <a:ln>
                <a:solidFill>
                  <a:schemeClr val="tx1"/>
                </a:soli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'By Region'!$A$33:$A$39</c:f>
            </c:multiLvlStrRef>
          </c:cat>
          <c:val>
            <c:numRef>
              <c:f>'By Region'!$K$33:$K$39</c:f>
              <c:numCache>
                <c:formatCode>0.0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C4C-4942-911E-661F04CCDA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30486112"/>
        <c:axId val="630483488"/>
        <c:extLst/>
      </c:lineChart>
      <c:catAx>
        <c:axId val="6304861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00206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0483488"/>
        <c:crosses val="autoZero"/>
        <c:auto val="1"/>
        <c:lblAlgn val="ctr"/>
        <c:lblOffset val="100"/>
        <c:noMultiLvlLbl val="0"/>
      </c:catAx>
      <c:valAx>
        <c:axId val="630483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00206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0486112"/>
        <c:crosses val="autoZero"/>
        <c:crossBetween val="between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352425</xdr:colOff>
      <xdr:row>111</xdr:row>
      <xdr:rowOff>76200</xdr:rowOff>
    </xdr:from>
    <xdr:to>
      <xdr:col>24</xdr:col>
      <xdr:colOff>457200</xdr:colOff>
      <xdr:row>132</xdr:row>
      <xdr:rowOff>19050</xdr:rowOff>
    </xdr:to>
    <xdr:graphicFrame macro="">
      <xdr:nvGraphicFramePr>
        <xdr:cNvPr id="5313" name="Chart 2">
          <a:extLst>
            <a:ext uri="{FF2B5EF4-FFF2-40B4-BE49-F238E27FC236}">
              <a16:creationId xmlns:a16="http://schemas.microsoft.com/office/drawing/2014/main" id="{2D25A0EF-B20A-4B3D-AD12-AE66535D078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266700</xdr:colOff>
      <xdr:row>140</xdr:row>
      <xdr:rowOff>152400</xdr:rowOff>
    </xdr:from>
    <xdr:to>
      <xdr:col>26</xdr:col>
      <xdr:colOff>371475</xdr:colOff>
      <xdr:row>161</xdr:row>
      <xdr:rowOff>95250</xdr:rowOff>
    </xdr:to>
    <xdr:graphicFrame macro="">
      <xdr:nvGraphicFramePr>
        <xdr:cNvPr id="5314" name="Chart 2">
          <a:extLst>
            <a:ext uri="{FF2B5EF4-FFF2-40B4-BE49-F238E27FC236}">
              <a16:creationId xmlns:a16="http://schemas.microsoft.com/office/drawing/2014/main" id="{31EE0B62-B06C-4299-A6E0-B58EEAE5EF17}"/>
            </a:ext>
            <a:ext uri="{147F2762-F138-4A5C-976F-8EAC2B608ADB}">
              <a16:predDERef xmlns:a16="http://schemas.microsoft.com/office/drawing/2014/main" pred="{2D25A0EF-B20A-4B3D-AD12-AE66535D078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142875</xdr:colOff>
      <xdr:row>178</xdr:row>
      <xdr:rowOff>19050</xdr:rowOff>
    </xdr:from>
    <xdr:to>
      <xdr:col>23</xdr:col>
      <xdr:colOff>152400</xdr:colOff>
      <xdr:row>197</xdr:row>
      <xdr:rowOff>76200</xdr:rowOff>
    </xdr:to>
    <xdr:graphicFrame macro="">
      <xdr:nvGraphicFramePr>
        <xdr:cNvPr id="5317" name="Chart 7">
          <a:extLst>
            <a:ext uri="{FF2B5EF4-FFF2-40B4-BE49-F238E27FC236}">
              <a16:creationId xmlns:a16="http://schemas.microsoft.com/office/drawing/2014/main" id="{1FC9BDB7-5F6D-4CB6-944E-041A0603BF70}"/>
            </a:ext>
            <a:ext uri="{147F2762-F138-4A5C-976F-8EAC2B608ADB}">
              <a16:predDERef xmlns:a16="http://schemas.microsoft.com/office/drawing/2014/main" pred="{31EE0B62-B06C-4299-A6E0-B58EEAE5EF1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0</xdr:colOff>
      <xdr:row>71</xdr:row>
      <xdr:rowOff>0</xdr:rowOff>
    </xdr:from>
    <xdr:to>
      <xdr:col>27</xdr:col>
      <xdr:colOff>104775</xdr:colOff>
      <xdr:row>91</xdr:row>
      <xdr:rowOff>104775</xdr:rowOff>
    </xdr:to>
    <xdr:graphicFrame macro="">
      <xdr:nvGraphicFramePr>
        <xdr:cNvPr id="8" name="Chart 2">
          <a:extLst>
            <a:ext uri="{FF2B5EF4-FFF2-40B4-BE49-F238E27FC236}">
              <a16:creationId xmlns:a16="http://schemas.microsoft.com/office/drawing/2014/main" id="{C9C8C46B-5A51-4AA0-B117-5147ABACF959}"/>
            </a:ext>
            <a:ext uri="{147F2762-F138-4A5C-976F-8EAC2B608ADB}">
              <a16:predDERef xmlns:a16="http://schemas.microsoft.com/office/drawing/2014/main" pred="{1FC9BDB7-5F6D-4CB6-944E-041A0603BF7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18</xdr:col>
      <xdr:colOff>0</xdr:colOff>
      <xdr:row>36</xdr:row>
      <xdr:rowOff>0</xdr:rowOff>
    </xdr:from>
    <xdr:to>
      <xdr:col>27</xdr:col>
      <xdr:colOff>104775</xdr:colOff>
      <xdr:row>56</xdr:row>
      <xdr:rowOff>104775</xdr:rowOff>
    </xdr:to>
    <xdr:graphicFrame macro="">
      <xdr:nvGraphicFramePr>
        <xdr:cNvPr id="11" name="Chart 2">
          <a:extLst>
            <a:ext uri="{FF2B5EF4-FFF2-40B4-BE49-F238E27FC236}">
              <a16:creationId xmlns:a16="http://schemas.microsoft.com/office/drawing/2014/main" id="{E9512C45-B8CC-4127-A017-BAD566E3A5A0}"/>
            </a:ext>
            <a:ext uri="{147F2762-F138-4A5C-976F-8EAC2B608ADB}">
              <a16:predDERef xmlns:a16="http://schemas.microsoft.com/office/drawing/2014/main" pred="{C9C8C46B-5A51-4AA0-B117-5147ABACF95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17</xdr:col>
      <xdr:colOff>38099</xdr:colOff>
      <xdr:row>1</xdr:row>
      <xdr:rowOff>133350</xdr:rowOff>
    </xdr:from>
    <xdr:to>
      <xdr:col>25</xdr:col>
      <xdr:colOff>371474</xdr:colOff>
      <xdr:row>21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0DCC53F-251A-41D1-B80E-78C7F9FA27B6}"/>
            </a:ext>
            <a:ext uri="{147F2762-F138-4A5C-976F-8EAC2B608ADB}">
              <a16:predDERef xmlns:a16="http://schemas.microsoft.com/office/drawing/2014/main" pred="{E9512C45-B8CC-4127-A017-BAD566E3A5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190500</xdr:colOff>
      <xdr:row>6</xdr:row>
      <xdr:rowOff>9525</xdr:rowOff>
    </xdr:from>
    <xdr:to>
      <xdr:col>12</xdr:col>
      <xdr:colOff>133350</xdr:colOff>
      <xdr:row>23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A5AC280-0E14-45ED-B244-839BC81F585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152400</xdr:colOff>
      <xdr:row>28</xdr:row>
      <xdr:rowOff>76201</xdr:rowOff>
    </xdr:from>
    <xdr:to>
      <xdr:col>23</xdr:col>
      <xdr:colOff>447675</xdr:colOff>
      <xdr:row>49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F34D587-7CE8-45FE-9D81-D7F08C9B5BC0}"/>
            </a:ext>
            <a:ext uri="{147F2762-F138-4A5C-976F-8EAC2B608ADB}">
              <a16:predDERef xmlns:a16="http://schemas.microsoft.com/office/drawing/2014/main" pred="{4A5AC280-0E14-45ED-B244-839BC81F585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I37"/>
  <sheetViews>
    <sheetView topLeftCell="P18" zoomScaleNormal="100" workbookViewId="0">
      <selection activeCell="N9" sqref="N9"/>
    </sheetView>
  </sheetViews>
  <sheetFormatPr defaultRowHeight="12.5" x14ac:dyDescent="0.25"/>
  <cols>
    <col min="1" max="3" width="22.54296875" customWidth="1"/>
    <col min="4" max="4" width="6" customWidth="1"/>
    <col min="5" max="5" width="22.54296875" customWidth="1"/>
    <col min="7" max="7" width="21.453125" bestFit="1" customWidth="1"/>
    <col min="8" max="8" width="13.453125" bestFit="1" customWidth="1"/>
    <col min="13" max="13" width="32.1796875" customWidth="1"/>
    <col min="14" max="14" width="16.54296875" customWidth="1"/>
    <col min="19" max="19" width="14.81640625" customWidth="1"/>
    <col min="20" max="20" width="13.26953125" customWidth="1"/>
    <col min="23" max="23" width="20.26953125" bestFit="1" customWidth="1"/>
    <col min="24" max="24" width="11.81640625" bestFit="1" customWidth="1"/>
    <col min="25" max="25" width="11.54296875" bestFit="1" customWidth="1"/>
    <col min="26" max="26" width="11.54296875" customWidth="1"/>
    <col min="30" max="32" width="14" customWidth="1"/>
  </cols>
  <sheetData>
    <row r="1" spans="1:35" x14ac:dyDescent="0.25">
      <c r="A1" t="s">
        <v>0</v>
      </c>
      <c r="G1" t="s">
        <v>0</v>
      </c>
      <c r="M1" t="s">
        <v>1</v>
      </c>
      <c r="W1" t="s">
        <v>2</v>
      </c>
      <c r="AD1" t="s">
        <v>3</v>
      </c>
    </row>
    <row r="2" spans="1:35" ht="42" customHeight="1" x14ac:dyDescent="0.25">
      <c r="A2" s="32" t="s">
        <v>4</v>
      </c>
      <c r="B2" s="33"/>
      <c r="C2" s="7"/>
      <c r="D2" s="7"/>
      <c r="G2" s="32" t="s">
        <v>4</v>
      </c>
      <c r="H2" s="33"/>
      <c r="M2" s="32" t="s">
        <v>4</v>
      </c>
      <c r="N2" s="33"/>
      <c r="O2" s="32" t="s">
        <v>4</v>
      </c>
      <c r="P2" s="33"/>
      <c r="Q2" s="32" t="s">
        <v>4</v>
      </c>
      <c r="R2" s="33"/>
      <c r="S2" s="32" t="s">
        <v>4</v>
      </c>
      <c r="T2" s="33"/>
      <c r="W2" s="26" t="s">
        <v>4</v>
      </c>
      <c r="X2" s="27"/>
      <c r="Y2" s="28"/>
      <c r="Z2" s="15"/>
      <c r="AD2" s="26" t="s">
        <v>4</v>
      </c>
      <c r="AE2" s="27"/>
      <c r="AF2" s="28"/>
    </row>
    <row r="3" spans="1:35" ht="19.5" customHeight="1" x14ac:dyDescent="0.25">
      <c r="A3" s="34" t="s">
        <v>5</v>
      </c>
      <c r="B3" s="35"/>
      <c r="G3" s="34" t="s">
        <v>6</v>
      </c>
      <c r="H3" s="35"/>
      <c r="M3" s="34" t="s">
        <v>7</v>
      </c>
      <c r="N3" s="35"/>
      <c r="O3" s="34" t="s">
        <v>8</v>
      </c>
      <c r="P3" s="35"/>
      <c r="Q3" s="34" t="s">
        <v>9</v>
      </c>
      <c r="R3" s="35"/>
      <c r="S3" s="34" t="s">
        <v>10</v>
      </c>
      <c r="T3" s="35"/>
      <c r="W3" s="29" t="s">
        <v>11</v>
      </c>
      <c r="X3" s="30"/>
      <c r="Y3" s="31"/>
      <c r="Z3" s="16"/>
      <c r="AD3" s="29" t="s">
        <v>12</v>
      </c>
      <c r="AE3" s="30"/>
      <c r="AF3" s="31"/>
    </row>
    <row r="4" spans="1:35" ht="12.75" customHeight="1" x14ac:dyDescent="0.25">
      <c r="W4" s="1"/>
      <c r="X4" s="1"/>
      <c r="Y4" s="1"/>
      <c r="Z4" s="1"/>
      <c r="AD4" s="1"/>
      <c r="AE4" s="1"/>
      <c r="AF4" s="1"/>
    </row>
    <row r="5" spans="1:35" ht="12.75" customHeight="1" x14ac:dyDescent="0.3">
      <c r="A5" s="21" t="s">
        <v>13</v>
      </c>
      <c r="B5" s="21" t="s">
        <v>14</v>
      </c>
      <c r="C5" t="s">
        <v>15</v>
      </c>
      <c r="E5" s="7" t="s">
        <v>16</v>
      </c>
      <c r="G5" s="36" t="s">
        <v>13</v>
      </c>
      <c r="H5" s="36" t="s">
        <v>14</v>
      </c>
      <c r="I5" t="s">
        <v>15</v>
      </c>
      <c r="K5" s="7" t="s">
        <v>17</v>
      </c>
      <c r="M5" s="21" t="s">
        <v>13</v>
      </c>
      <c r="N5" s="21" t="s">
        <v>89</v>
      </c>
      <c r="O5" t="s">
        <v>15</v>
      </c>
      <c r="Q5" s="7" t="s">
        <v>18</v>
      </c>
      <c r="S5" s="9" t="s">
        <v>14</v>
      </c>
      <c r="T5" s="10" t="s">
        <v>19</v>
      </c>
      <c r="W5" s="13" t="s">
        <v>13</v>
      </c>
      <c r="X5" s="13" t="s">
        <v>14</v>
      </c>
      <c r="Y5" s="13" t="s">
        <v>19</v>
      </c>
      <c r="Z5" s="17"/>
      <c r="AA5" s="14" t="s">
        <v>15</v>
      </c>
      <c r="AB5" s="14" t="s">
        <v>20</v>
      </c>
      <c r="AD5" s="13" t="s">
        <v>13</v>
      </c>
      <c r="AE5" s="13" t="s">
        <v>14</v>
      </c>
      <c r="AF5" s="13" t="s">
        <v>19</v>
      </c>
      <c r="AG5" s="14" t="s">
        <v>21</v>
      </c>
      <c r="AH5" s="14" t="s">
        <v>22</v>
      </c>
      <c r="AI5" s="14" t="s">
        <v>15</v>
      </c>
    </row>
    <row r="6" spans="1:35" ht="12.75" customHeight="1" x14ac:dyDescent="0.25">
      <c r="A6" s="22" t="s">
        <v>23</v>
      </c>
      <c r="B6" s="23">
        <v>3</v>
      </c>
      <c r="C6" t="str">
        <f>INDEX(Regions!$A$1:$B$32,MATCH(Data_Feed_Report!$G6,Regions!$A$1:$A$32,0),2)</f>
        <v>North</v>
      </c>
      <c r="E6" s="6">
        <f>RANK(B6,$B$6:$B$37,0)+COUNTIF(B$6:$B6,B6)-1</f>
        <v>16</v>
      </c>
      <c r="G6" s="37" t="s">
        <v>23</v>
      </c>
      <c r="H6" s="38">
        <v>4</v>
      </c>
      <c r="I6" t="str">
        <f>INDEX(Regions!$A$1:$B$32,MATCH(Data_Feed_Report!$G6,Regions!$A$1:$A$32,0),2)</f>
        <v>North</v>
      </c>
      <c r="K6" s="6">
        <f>RANK(H6,$H$6:$H$37,0)+COUNTIF($H$6:H6,H6)-1</f>
        <v>10</v>
      </c>
      <c r="M6" s="22" t="s">
        <v>23</v>
      </c>
      <c r="N6" s="23">
        <f>SUM(S6:T6)</f>
        <v>18</v>
      </c>
      <c r="O6" t="str">
        <f>INDEX(Regions!$A$1:$B$32,MATCH(Data_Feed_Report!$M6,Regions!$A$1:$A$32,0),2)</f>
        <v>North</v>
      </c>
      <c r="Q6" s="6">
        <f>RANK(N6,$N$6:$N$37,0)+COUNTIF($N$6:N6,N6)-1</f>
        <v>2</v>
      </c>
      <c r="S6" s="11">
        <v>4</v>
      </c>
      <c r="T6" s="12">
        <v>14</v>
      </c>
      <c r="W6" s="22" t="s">
        <v>23</v>
      </c>
      <c r="X6" s="23">
        <v>0</v>
      </c>
      <c r="Y6" s="23">
        <v>24</v>
      </c>
      <c r="Z6" s="18">
        <f>SUM(X6:Y6)</f>
        <v>24</v>
      </c>
      <c r="AA6" t="str">
        <f t="array" ref="AA6">INDEX(Regions!$A$1:$B$32,MATCH(Data_Feed_Report!$W6,Regions!$A$1:$A$32,0),2)</f>
        <v>North</v>
      </c>
      <c r="AB6" s="6">
        <f>RANK(Z6,$Z$6:$Z$37,0)+COUNTIF($Z$6:Z6,Z6)-1</f>
        <v>2</v>
      </c>
      <c r="AD6" s="22" t="s">
        <v>23</v>
      </c>
      <c r="AE6" s="23">
        <v>0</v>
      </c>
      <c r="AF6" s="23">
        <v>23</v>
      </c>
      <c r="AG6" s="6">
        <f>SUM(AE6:AF6)</f>
        <v>23</v>
      </c>
      <c r="AH6" s="6">
        <f>RANK(AG6,$AG$6:$AG$37,0)+COUNTIF($AG$6:AG6,AG6)-1</f>
        <v>2</v>
      </c>
      <c r="AI6" t="str">
        <f t="array" ref="AI6">INDEX(Regions!$B$1:$B$32,MATCH(Data_Feed_Report!$AD6,Regions!$A$1:$A$32,0))</f>
        <v>North</v>
      </c>
    </row>
    <row r="7" spans="1:35" ht="12.75" customHeight="1" x14ac:dyDescent="0.25">
      <c r="A7" s="22" t="s">
        <v>24</v>
      </c>
      <c r="B7" s="23">
        <v>6</v>
      </c>
      <c r="C7" t="str">
        <f>INDEX(Regions!$A$1:$B$32,MATCH(Data_Feed_Report!$G7,Regions!$A$1:$A$32,0),2)</f>
        <v>North</v>
      </c>
      <c r="E7" s="6">
        <f>RANK(B7,$B$6:$B$37,0)+COUNTIF(B$6:$B7,B7)-1</f>
        <v>4</v>
      </c>
      <c r="G7" s="37" t="s">
        <v>24</v>
      </c>
      <c r="H7" s="38">
        <v>5</v>
      </c>
      <c r="I7" t="str">
        <f>INDEX(Regions!$A$1:$B$32,MATCH(Data_Feed_Report!$G7,Regions!$A$1:$A$32,0),2)</f>
        <v>North</v>
      </c>
      <c r="K7" s="6">
        <f>RANK(H7,$H$6:$H$37,0)+COUNTIF($H$6:H7,H7)-1</f>
        <v>8</v>
      </c>
      <c r="M7" s="22" t="s">
        <v>24</v>
      </c>
      <c r="N7" s="23">
        <f t="shared" ref="N7:N37" si="0">SUM(S7:T7)</f>
        <v>2</v>
      </c>
      <c r="O7" t="str">
        <f>INDEX(Regions!$A$1:$B$32,MATCH(Data_Feed_Report!$M7,Regions!$A$1:$A$32,0),2)</f>
        <v>North</v>
      </c>
      <c r="Q7" s="6">
        <f>RANK(N7,$N$6:$N$37,0)+COUNTIF($N$6:N7,N7)-1</f>
        <v>16</v>
      </c>
      <c r="S7" s="11">
        <v>2</v>
      </c>
      <c r="T7" s="12">
        <v>0</v>
      </c>
      <c r="W7" s="22" t="s">
        <v>24</v>
      </c>
      <c r="X7" s="23">
        <v>8</v>
      </c>
      <c r="Y7" s="23">
        <v>6</v>
      </c>
      <c r="Z7" s="18">
        <f t="shared" ref="Z7:Z37" si="1">SUM(X7:Y7)</f>
        <v>14</v>
      </c>
      <c r="AA7" t="str">
        <f t="array" ref="AA7">INDEX(Regions!$A$1:$B$32,MATCH(Data_Feed_Report!$W7,Regions!$A$1:$A$32,0),2)</f>
        <v>North</v>
      </c>
      <c r="AB7" s="6">
        <f>RANK(Z7,$Z$6:$Z$37,0)+COUNTIF($Z$6:Z7,Z7)-1</f>
        <v>14</v>
      </c>
      <c r="AD7" s="22" t="s">
        <v>24</v>
      </c>
      <c r="AE7" s="23">
        <v>3</v>
      </c>
      <c r="AF7" s="23">
        <v>15</v>
      </c>
      <c r="AG7" s="6">
        <f t="shared" ref="AG7:AG37" si="2">SUM(AE7:AF7)</f>
        <v>18</v>
      </c>
      <c r="AH7" s="6">
        <f>RANK(AG7,$AG$6:$AG$37,0)+COUNTIF($AG$6:AG7,AG7)-1</f>
        <v>10</v>
      </c>
      <c r="AI7" t="str">
        <f t="array" ref="AI7">INDEX(Regions!$B$1:$B$32,MATCH(Data_Feed_Report!$AD7,Regions!$A$1:$A$32,0))</f>
        <v>North</v>
      </c>
    </row>
    <row r="8" spans="1:35" ht="12.75" customHeight="1" x14ac:dyDescent="0.25">
      <c r="A8" s="22" t="s">
        <v>25</v>
      </c>
      <c r="B8" s="23">
        <v>4</v>
      </c>
      <c r="C8" t="str">
        <f>INDEX(Regions!$A$1:$B$32,MATCH(Data_Feed_Report!$G8,Regions!$A$1:$A$32,0),2)</f>
        <v>Tayforth</v>
      </c>
      <c r="E8" s="6">
        <f>RANK(B8,$B$6:$B$37,0)+COUNTIF(B$6:$B8,B8)-1</f>
        <v>11</v>
      </c>
      <c r="G8" s="37" t="s">
        <v>25</v>
      </c>
      <c r="H8" s="38">
        <v>3</v>
      </c>
      <c r="I8" t="str">
        <f>INDEX(Regions!$A$1:$B$32,MATCH(Data_Feed_Report!$G8,Regions!$A$1:$A$32,0),2)</f>
        <v>Tayforth</v>
      </c>
      <c r="K8" s="6">
        <f>RANK(H8,$H$6:$H$37,0)+COUNTIF($H$6:H8,H8)-1</f>
        <v>17</v>
      </c>
      <c r="M8" s="22" t="s">
        <v>25</v>
      </c>
      <c r="N8" s="23">
        <f t="shared" si="0"/>
        <v>7</v>
      </c>
      <c r="O8" t="str">
        <f>INDEX(Regions!$A$1:$B$32,MATCH(Data_Feed_Report!$M8,Regions!$A$1:$A$32,0),2)</f>
        <v>Tayforth</v>
      </c>
      <c r="Q8" s="6">
        <f>RANK(N8,$N$6:$N$37,0)+COUNTIF($N$6:N8,N8)-1</f>
        <v>9</v>
      </c>
      <c r="S8" s="11">
        <v>0</v>
      </c>
      <c r="T8" s="12">
        <v>7</v>
      </c>
      <c r="W8" s="22" t="s">
        <v>25</v>
      </c>
      <c r="X8" s="23">
        <v>0</v>
      </c>
      <c r="Y8" s="23">
        <v>16</v>
      </c>
      <c r="Z8" s="18">
        <f t="shared" si="1"/>
        <v>16</v>
      </c>
      <c r="AA8" t="str">
        <f t="array" ref="AA8">INDEX(Regions!$A$1:$B$32,MATCH(Data_Feed_Report!$W8,Regions!$A$1:$A$32,0),2)</f>
        <v>Tayforth</v>
      </c>
      <c r="AB8" s="6">
        <f>RANK(Z8,$Z$6:$Z$37,0)+COUNTIF($Z$6:Z8,Z8)-1</f>
        <v>12</v>
      </c>
      <c r="AD8" s="22" t="s">
        <v>25</v>
      </c>
      <c r="AE8" s="23">
        <v>0</v>
      </c>
      <c r="AF8" s="23">
        <v>1</v>
      </c>
      <c r="AG8" s="6">
        <f t="shared" si="2"/>
        <v>1</v>
      </c>
      <c r="AH8" s="6">
        <f>RANK(AG8,$AG$6:$AG$37,0)+COUNTIF($AG$6:AG8,AG8)-1</f>
        <v>28</v>
      </c>
      <c r="AI8" t="str">
        <f t="array" ref="AI8">INDEX(Regions!$B$1:$B$32,MATCH(Data_Feed_Report!$AD8,Regions!$A$1:$A$32,0))</f>
        <v>Tayforth</v>
      </c>
    </row>
    <row r="9" spans="1:35" ht="12.75" customHeight="1" x14ac:dyDescent="0.25">
      <c r="A9" s="22" t="s">
        <v>26</v>
      </c>
      <c r="B9" s="23">
        <v>6</v>
      </c>
      <c r="C9" t="str">
        <f>INDEX(Regions!$A$1:$B$32,MATCH(Data_Feed_Report!$G9,Regions!$A$1:$A$32,0),2)</f>
        <v>West</v>
      </c>
      <c r="E9" s="6">
        <f>RANK(B9,$B$6:$B$37,0)+COUNTIF(B$6:$B9,B9)-1</f>
        <v>5</v>
      </c>
      <c r="G9" s="37" t="s">
        <v>26</v>
      </c>
      <c r="H9" s="38">
        <v>8</v>
      </c>
      <c r="I9" t="str">
        <f>INDEX(Regions!$A$1:$B$32,MATCH(Data_Feed_Report!$G9,Regions!$A$1:$A$32,0),2)</f>
        <v>West</v>
      </c>
      <c r="K9" s="6">
        <f>RANK(H9,$H$6:$H$37,0)+COUNTIF($H$6:H9,H9)-1</f>
        <v>3</v>
      </c>
      <c r="M9" s="22" t="s">
        <v>26</v>
      </c>
      <c r="N9" s="23">
        <f t="shared" si="0"/>
        <v>1</v>
      </c>
      <c r="O9" t="str">
        <f>INDEX(Regions!$A$1:$B$32,MATCH(Data_Feed_Report!$M9,Regions!$A$1:$A$32,0),2)</f>
        <v>West</v>
      </c>
      <c r="Q9" s="6">
        <f>RANK(N9,$N$6:$N$37,0)+COUNTIF($N$6:N9,N9)-1</f>
        <v>18</v>
      </c>
      <c r="S9" s="11">
        <v>1</v>
      </c>
      <c r="T9" s="12">
        <v>0</v>
      </c>
      <c r="W9" s="22" t="s">
        <v>26</v>
      </c>
      <c r="X9" s="23">
        <v>9</v>
      </c>
      <c r="Y9" s="23">
        <v>0</v>
      </c>
      <c r="Z9" s="18">
        <f t="shared" si="1"/>
        <v>9</v>
      </c>
      <c r="AA9" t="str">
        <f t="array" ref="AA9">INDEX(Regions!$A$1:$B$32,MATCH(Data_Feed_Report!$W9,Regions!$A$1:$A$32,0),2)</f>
        <v>West</v>
      </c>
      <c r="AB9" s="6">
        <f>RANK(Z9,$Z$6:$Z$37,0)+COUNTIF($Z$6:Z9,Z9)-1</f>
        <v>18</v>
      </c>
      <c r="AD9" s="22" t="s">
        <v>26</v>
      </c>
      <c r="AE9" s="23">
        <v>18</v>
      </c>
      <c r="AF9" s="23">
        <v>0</v>
      </c>
      <c r="AG9" s="6">
        <f t="shared" si="2"/>
        <v>18</v>
      </c>
      <c r="AH9" s="6">
        <f>RANK(AG9,$AG$6:$AG$37,0)+COUNTIF($AG$6:AG9,AG9)-1</f>
        <v>11</v>
      </c>
      <c r="AI9" t="str">
        <f t="array" ref="AI9">INDEX(Regions!$B$1:$B$32,MATCH(Data_Feed_Report!$AD9,Regions!$A$1:$A$32,0))</f>
        <v>West</v>
      </c>
    </row>
    <row r="10" spans="1:35" ht="12.75" customHeight="1" x14ac:dyDescent="0.25">
      <c r="A10" s="22" t="s">
        <v>27</v>
      </c>
      <c r="B10" s="23">
        <v>1</v>
      </c>
      <c r="C10" t="str">
        <f>INDEX(Regions!$A$1:$B$32,MATCH(Data_Feed_Report!$G10,Regions!$A$1:$A$32,0),2)</f>
        <v>South East</v>
      </c>
      <c r="E10" s="6">
        <f>RANK(B10,$B$6:$B$37,0)+COUNTIF(B$6:$B10,B10)-1</f>
        <v>26</v>
      </c>
      <c r="G10" s="37" t="s">
        <v>27</v>
      </c>
      <c r="H10" s="38">
        <v>1</v>
      </c>
      <c r="I10" t="str">
        <f>INDEX(Regions!$A$1:$B$32,MATCH(Data_Feed_Report!$G10,Regions!$A$1:$A$32,0),2)</f>
        <v>South East</v>
      </c>
      <c r="K10" s="6">
        <f>RANK(H10,$H$6:$H$37,0)+COUNTIF($H$6:H10,H10)-1</f>
        <v>26</v>
      </c>
      <c r="M10" s="22" t="s">
        <v>27</v>
      </c>
      <c r="N10" s="23">
        <f t="shared" si="0"/>
        <v>0</v>
      </c>
      <c r="O10" t="str">
        <f>INDEX(Regions!$A$1:$B$32,MATCH(Data_Feed_Report!$M10,Regions!$A$1:$A$32,0),2)</f>
        <v>South East</v>
      </c>
      <c r="Q10" s="6">
        <f>RANK(N10,$N$6:$N$37,0)+COUNTIF($N$6:N10,N10)-1</f>
        <v>21</v>
      </c>
      <c r="S10" s="11">
        <v>0</v>
      </c>
      <c r="T10" s="12">
        <v>0</v>
      </c>
      <c r="W10" s="22" t="s">
        <v>27</v>
      </c>
      <c r="X10" s="23">
        <v>1</v>
      </c>
      <c r="Y10" s="23">
        <v>0</v>
      </c>
      <c r="Z10" s="18">
        <f t="shared" si="1"/>
        <v>1</v>
      </c>
      <c r="AA10" t="str">
        <f t="array" ref="AA10">INDEX(Regions!$A$1:$B$32,MATCH(Data_Feed_Report!$W10,Regions!$A$1:$A$32,0),2)</f>
        <v>South East</v>
      </c>
      <c r="AB10" s="6">
        <f>RANK(Z10,$Z$6:$Z$37,0)+COUNTIF($Z$6:Z10,Z10)-1</f>
        <v>24</v>
      </c>
      <c r="AD10" s="22" t="s">
        <v>27</v>
      </c>
      <c r="AE10" s="23">
        <v>0</v>
      </c>
      <c r="AF10" s="23">
        <v>0</v>
      </c>
      <c r="AG10" s="6">
        <f t="shared" si="2"/>
        <v>0</v>
      </c>
      <c r="AH10" s="6">
        <f>RANK(AG10,$AG$6:$AG$37,0)+COUNTIF($AG$6:AG10,AG10)-1</f>
        <v>30</v>
      </c>
      <c r="AI10" t="str">
        <f t="array" ref="AI10">INDEX(Regions!$B$1:$B$32,MATCH(Data_Feed_Report!$AD10,Regions!$A$1:$A$32,0))</f>
        <v>South East</v>
      </c>
    </row>
    <row r="11" spans="1:35" ht="12.75" customHeight="1" x14ac:dyDescent="0.25">
      <c r="A11" s="22" t="s">
        <v>28</v>
      </c>
      <c r="B11" s="23">
        <v>4</v>
      </c>
      <c r="C11" t="str">
        <f>INDEX(Regions!$A$1:$B$32,MATCH(Data_Feed_Report!$G11,Regions!$A$1:$A$32,0),2)</f>
        <v>Tayforth</v>
      </c>
      <c r="E11" s="6">
        <f>RANK(B11,$B$6:$B$37,0)+COUNTIF(B$6:$B11,B11)-1</f>
        <v>12</v>
      </c>
      <c r="G11" s="37" t="s">
        <v>28</v>
      </c>
      <c r="H11" s="38">
        <v>4</v>
      </c>
      <c r="I11" t="str">
        <f>INDEX(Regions!$A$1:$B$32,MATCH(Data_Feed_Report!$G11,Regions!$A$1:$A$32,0),2)</f>
        <v>Tayforth</v>
      </c>
      <c r="K11" s="6">
        <f>RANK(H11,$H$6:$H$37,0)+COUNTIF($H$6:H11,H11)-1</f>
        <v>11</v>
      </c>
      <c r="M11" s="22" t="s">
        <v>28</v>
      </c>
      <c r="N11" s="23">
        <f t="shared" si="0"/>
        <v>0</v>
      </c>
      <c r="O11" t="str">
        <f>INDEX(Regions!$A$1:$B$32,MATCH(Data_Feed_Report!$M11,Regions!$A$1:$A$32,0),2)</f>
        <v>Tayforth</v>
      </c>
      <c r="Q11" s="6">
        <f>RANK(N11,$N$6:$N$37,0)+COUNTIF($N$6:N11,N11)-1</f>
        <v>22</v>
      </c>
      <c r="S11" s="11">
        <v>0</v>
      </c>
      <c r="T11" s="12">
        <v>0</v>
      </c>
      <c r="W11" s="22" t="s">
        <v>28</v>
      </c>
      <c r="X11" s="23">
        <v>22</v>
      </c>
      <c r="Y11" s="23">
        <v>0</v>
      </c>
      <c r="Z11" s="18">
        <f t="shared" si="1"/>
        <v>22</v>
      </c>
      <c r="AA11" t="str">
        <f t="array" ref="AA11">INDEX(Regions!$A$1:$B$32,MATCH(Data_Feed_Report!$W11,Regions!$A$1:$A$32,0),2)</f>
        <v>Tayforth</v>
      </c>
      <c r="AB11" s="6">
        <f>RANK(Z11,$Z$6:$Z$37,0)+COUNTIF($Z$6:Z11,Z11)-1</f>
        <v>3</v>
      </c>
      <c r="AD11" s="22" t="s">
        <v>28</v>
      </c>
      <c r="AE11" s="23">
        <v>20</v>
      </c>
      <c r="AF11" s="23">
        <v>0</v>
      </c>
      <c r="AG11" s="6">
        <f t="shared" si="2"/>
        <v>20</v>
      </c>
      <c r="AH11" s="6">
        <f>RANK(AG11,$AG$6:$AG$37,0)+COUNTIF($AG$6:AG11,AG11)-1</f>
        <v>5</v>
      </c>
      <c r="AI11" t="str">
        <f t="array" ref="AI11">INDEX(Regions!$B$1:$B$32,MATCH(Data_Feed_Report!$AD11,Regions!$A$1:$A$32,0))</f>
        <v>Tayforth</v>
      </c>
    </row>
    <row r="12" spans="1:35" ht="12.75" customHeight="1" x14ac:dyDescent="0.25">
      <c r="A12" s="22" t="s">
        <v>29</v>
      </c>
      <c r="B12" s="23">
        <v>3</v>
      </c>
      <c r="C12" t="str">
        <f>INDEX(Regions!$A$1:$B$32,MATCH(Data_Feed_Report!$G12,Regions!$A$1:$A$32,0),2)</f>
        <v>South West</v>
      </c>
      <c r="E12" s="6">
        <f>RANK(B12,$B$6:$B$37,0)+COUNTIF(B$6:$B12,B12)-1</f>
        <v>17</v>
      </c>
      <c r="G12" s="37" t="s">
        <v>29</v>
      </c>
      <c r="H12" s="38">
        <v>3</v>
      </c>
      <c r="I12" t="str">
        <f>INDEX(Regions!$A$1:$B$32,MATCH(Data_Feed_Report!$G12,Regions!$A$1:$A$32,0),2)</f>
        <v>South West</v>
      </c>
      <c r="K12" s="6">
        <f>RANK(H12,$H$6:$H$37,0)+COUNTIF($H$6:H12,H12)-1</f>
        <v>18</v>
      </c>
      <c r="M12" s="22" t="s">
        <v>29</v>
      </c>
      <c r="N12" s="23">
        <f t="shared" si="0"/>
        <v>0</v>
      </c>
      <c r="O12" t="str">
        <f>INDEX(Regions!$A$1:$B$32,MATCH(Data_Feed_Report!$M12,Regions!$A$1:$A$32,0),2)</f>
        <v>South West</v>
      </c>
      <c r="Q12" s="6">
        <f>RANK(N12,$N$6:$N$37,0)+COUNTIF($N$6:N12,N12)-1</f>
        <v>23</v>
      </c>
      <c r="S12" s="11">
        <v>0</v>
      </c>
      <c r="T12" s="12">
        <v>0</v>
      </c>
      <c r="W12" s="22" t="s">
        <v>29</v>
      </c>
      <c r="X12" s="23">
        <v>0</v>
      </c>
      <c r="Y12" s="23">
        <v>0</v>
      </c>
      <c r="Z12" s="18">
        <f t="shared" si="1"/>
        <v>0</v>
      </c>
      <c r="AA12" t="str">
        <f t="array" ref="AA12">INDEX(Regions!$A$1:$B$32,MATCH(Data_Feed_Report!$W12,Regions!$A$1:$A$32,0),2)</f>
        <v>South West</v>
      </c>
      <c r="AB12" s="6">
        <f>RANK(Z12,$Z$6:$Z$37,0)+COUNTIF($Z$6:Z12,Z12)-1</f>
        <v>26</v>
      </c>
      <c r="AD12" s="22" t="s">
        <v>29</v>
      </c>
      <c r="AE12" s="23">
        <v>18</v>
      </c>
      <c r="AF12" s="23">
        <v>0</v>
      </c>
      <c r="AG12" s="6">
        <f t="shared" si="2"/>
        <v>18</v>
      </c>
      <c r="AH12" s="6">
        <f>RANK(AG12,$AG$6:$AG$37,0)+COUNTIF($AG$6:AG12,AG12)-1</f>
        <v>12</v>
      </c>
      <c r="AI12" t="str">
        <f t="array" ref="AI12">INDEX(Regions!$B$1:$B$32,MATCH(Data_Feed_Report!$AD12,Regions!$A$1:$A$32,0))</f>
        <v>South West</v>
      </c>
    </row>
    <row r="13" spans="1:35" ht="12.75" customHeight="1" x14ac:dyDescent="0.25">
      <c r="A13" s="22" t="s">
        <v>30</v>
      </c>
      <c r="B13" s="23">
        <v>5</v>
      </c>
      <c r="C13" t="str">
        <f>INDEX(Regions!$A$1:$B$32,MATCH(Data_Feed_Report!$G13,Regions!$A$1:$A$32,0),2)</f>
        <v>Tayforth</v>
      </c>
      <c r="E13" s="6">
        <f>RANK(B13,$B$6:$B$37,0)+COUNTIF(B$6:$B13,B13)-1</f>
        <v>7</v>
      </c>
      <c r="G13" s="37" t="s">
        <v>30</v>
      </c>
      <c r="H13" s="38">
        <v>0</v>
      </c>
      <c r="I13" t="str">
        <f>INDEX(Regions!$A$1:$B$32,MATCH(Data_Feed_Report!$G13,Regions!$A$1:$A$32,0),2)</f>
        <v>Tayforth</v>
      </c>
      <c r="K13" s="6">
        <f>RANK(H13,$H$6:$H$37,0)+COUNTIF($H$6:H13,H13)-1</f>
        <v>30</v>
      </c>
      <c r="M13" s="22" t="s">
        <v>30</v>
      </c>
      <c r="N13" s="23">
        <f t="shared" si="0"/>
        <v>5</v>
      </c>
      <c r="O13" t="str">
        <f>INDEX(Regions!$A$1:$B$32,MATCH(Data_Feed_Report!$M13,Regions!$A$1:$A$32,0),2)</f>
        <v>Tayforth</v>
      </c>
      <c r="Q13" s="6">
        <f>RANK(N13,$N$6:$N$37,0)+COUNTIF($N$6:N13,N13)-1</f>
        <v>10</v>
      </c>
      <c r="S13" s="11">
        <v>5</v>
      </c>
      <c r="T13" s="12">
        <v>0</v>
      </c>
      <c r="W13" s="22" t="s">
        <v>30</v>
      </c>
      <c r="X13" s="23">
        <v>20</v>
      </c>
      <c r="Y13" s="23">
        <v>0</v>
      </c>
      <c r="Z13" s="18">
        <f t="shared" si="1"/>
        <v>20</v>
      </c>
      <c r="AA13" t="str">
        <f t="array" ref="AA13">INDEX(Regions!$A$1:$B$32,MATCH(Data_Feed_Report!$W13,Regions!$A$1:$A$32,0),2)</f>
        <v>Tayforth</v>
      </c>
      <c r="AB13" s="6">
        <f>RANK(Z13,$Z$6:$Z$37,0)+COUNTIF($Z$6:Z13,Z13)-1</f>
        <v>7</v>
      </c>
      <c r="AD13" s="22" t="s">
        <v>30</v>
      </c>
      <c r="AE13" s="23">
        <v>0</v>
      </c>
      <c r="AF13" s="23">
        <v>19</v>
      </c>
      <c r="AG13" s="6">
        <f t="shared" si="2"/>
        <v>19</v>
      </c>
      <c r="AH13" s="6">
        <f>RANK(AG13,$AG$6:$AG$37,0)+COUNTIF($AG$6:AG13,AG13)-1</f>
        <v>7</v>
      </c>
      <c r="AI13" t="str">
        <f t="array" ref="AI13">INDEX(Regions!$B$1:$B$32,MATCH(Data_Feed_Report!$AD13,Regions!$A$1:$A$32,0))</f>
        <v>Tayforth</v>
      </c>
    </row>
    <row r="14" spans="1:35" ht="12.75" customHeight="1" x14ac:dyDescent="0.25">
      <c r="A14" s="22" t="s">
        <v>31</v>
      </c>
      <c r="B14" s="23">
        <v>1</v>
      </c>
      <c r="C14" t="str">
        <f>INDEX(Regions!$A$1:$B$32,MATCH(Data_Feed_Report!$G14,Regions!$A$1:$A$32,0),2)</f>
        <v>South West</v>
      </c>
      <c r="E14" s="6">
        <f>RANK(B14,$B$6:$B$37,0)+COUNTIF(B$6:$B14,B14)-1</f>
        <v>27</v>
      </c>
      <c r="G14" s="37" t="s">
        <v>31</v>
      </c>
      <c r="H14" s="38">
        <v>0</v>
      </c>
      <c r="I14" t="str">
        <f>INDEX(Regions!$A$1:$B$32,MATCH(Data_Feed_Report!$G14,Regions!$A$1:$A$32,0),2)</f>
        <v>South West</v>
      </c>
      <c r="K14" s="6">
        <f>RANK(H14,$H$6:$H$37,0)+COUNTIF($H$6:H14,H14)-1</f>
        <v>31</v>
      </c>
      <c r="M14" s="22" t="s">
        <v>31</v>
      </c>
      <c r="N14" s="23">
        <f t="shared" si="0"/>
        <v>3</v>
      </c>
      <c r="O14" t="str">
        <f>INDEX(Regions!$A$1:$B$32,MATCH(Data_Feed_Report!$M14,Regions!$A$1:$A$32,0),2)</f>
        <v>South West</v>
      </c>
      <c r="Q14" s="6">
        <f>RANK(N14,$N$6:$N$37,0)+COUNTIF($N$6:N14,N14)-1</f>
        <v>14</v>
      </c>
      <c r="S14" s="11">
        <v>3</v>
      </c>
      <c r="T14" s="12">
        <v>0</v>
      </c>
      <c r="W14" s="22" t="s">
        <v>31</v>
      </c>
      <c r="X14" s="23">
        <v>3</v>
      </c>
      <c r="Y14" s="23">
        <v>0</v>
      </c>
      <c r="Z14" s="18">
        <f t="shared" si="1"/>
        <v>3</v>
      </c>
      <c r="AA14" t="str">
        <f t="array" ref="AA14">INDEX(Regions!$A$1:$B$32,MATCH(Data_Feed_Report!$W14,Regions!$A$1:$A$32,0),2)</f>
        <v>South West</v>
      </c>
      <c r="AB14" s="6">
        <f>RANK(Z14,$Z$6:$Z$37,0)+COUNTIF($Z$6:Z14,Z14)-1</f>
        <v>22</v>
      </c>
      <c r="AD14" s="22" t="s">
        <v>31</v>
      </c>
      <c r="AE14" s="23">
        <v>6</v>
      </c>
      <c r="AF14" s="23">
        <v>0</v>
      </c>
      <c r="AG14" s="6">
        <f t="shared" si="2"/>
        <v>6</v>
      </c>
      <c r="AH14" s="6">
        <f>RANK(AG14,$AG$6:$AG$37,0)+COUNTIF($AG$6:AG14,AG14)-1</f>
        <v>21</v>
      </c>
      <c r="AI14" t="str">
        <f t="array" ref="AI14">INDEX(Regions!$B$1:$B$32,MATCH(Data_Feed_Report!$AD14,Regions!$A$1:$A$32,0))</f>
        <v>South West</v>
      </c>
    </row>
    <row r="15" spans="1:35" ht="12.75" customHeight="1" x14ac:dyDescent="0.25">
      <c r="A15" s="22" t="s">
        <v>32</v>
      </c>
      <c r="B15" s="23">
        <v>1</v>
      </c>
      <c r="C15" t="str">
        <f>INDEX(Regions!$A$1:$B$32,MATCH(Data_Feed_Report!$G15,Regions!$A$1:$A$32,0),2)</f>
        <v>South West</v>
      </c>
      <c r="E15" s="6">
        <f>RANK(B15,$B$6:$B$37,0)+COUNTIF(B$6:$B15,B15)-1</f>
        <v>28</v>
      </c>
      <c r="G15" s="37" t="s">
        <v>32</v>
      </c>
      <c r="H15" s="38">
        <v>2</v>
      </c>
      <c r="I15" t="str">
        <f>INDEX(Regions!$A$1:$B$32,MATCH(Data_Feed_Report!$G15,Regions!$A$1:$A$32,0),2)</f>
        <v>South West</v>
      </c>
      <c r="K15" s="6">
        <f>RANK(H15,$H$6:$H$37,0)+COUNTIF($H$6:H15,H15)-1</f>
        <v>23</v>
      </c>
      <c r="M15" s="22" t="s">
        <v>32</v>
      </c>
      <c r="N15" s="23">
        <f t="shared" si="0"/>
        <v>0</v>
      </c>
      <c r="O15" t="str">
        <f>INDEX(Regions!$A$1:$B$32,MATCH(Data_Feed_Report!$M15,Regions!$A$1:$A$32,0),2)</f>
        <v>South West</v>
      </c>
      <c r="Q15" s="6">
        <f>RANK(N15,$N$6:$N$37,0)+COUNTIF($N$6:N15,N15)-1</f>
        <v>24</v>
      </c>
      <c r="S15" s="11">
        <v>0</v>
      </c>
      <c r="T15" s="12">
        <v>0</v>
      </c>
      <c r="W15" s="22" t="s">
        <v>32</v>
      </c>
      <c r="X15" s="23">
        <v>0</v>
      </c>
      <c r="Y15" s="23">
        <v>0</v>
      </c>
      <c r="Z15" s="18">
        <f t="shared" si="1"/>
        <v>0</v>
      </c>
      <c r="AA15" t="str">
        <f t="array" ref="AA15">INDEX(Regions!$A$1:$B$32,MATCH(Data_Feed_Report!$W15,Regions!$A$1:$A$32,0),2)</f>
        <v>South West</v>
      </c>
      <c r="AB15" s="6">
        <f>RANK(Z15,$Z$6:$Z$37,0)+COUNTIF($Z$6:Z15,Z15)-1</f>
        <v>27</v>
      </c>
      <c r="AD15" s="22" t="s">
        <v>32</v>
      </c>
      <c r="AE15" s="23">
        <v>0</v>
      </c>
      <c r="AF15" s="23">
        <v>0</v>
      </c>
      <c r="AG15" s="6">
        <f t="shared" si="2"/>
        <v>0</v>
      </c>
      <c r="AH15" s="6">
        <f>RANK(AG15,$AG$6:$AG$37,0)+COUNTIF($AG$6:AG15,AG15)-1</f>
        <v>31</v>
      </c>
      <c r="AI15" t="str">
        <f t="array" ref="AI15">INDEX(Regions!$B$1:$B$32,MATCH(Data_Feed_Report!$AD15,Regions!$A$1:$A$32,0))</f>
        <v>South West</v>
      </c>
    </row>
    <row r="16" spans="1:35" ht="12.75" customHeight="1" x14ac:dyDescent="0.25">
      <c r="A16" s="22" t="s">
        <v>33</v>
      </c>
      <c r="B16" s="23">
        <v>2</v>
      </c>
      <c r="C16" t="str">
        <f>INDEX(Regions!$A$1:$B$32,MATCH(Data_Feed_Report!$G16,Regions!$A$1:$A$32,0),2)</f>
        <v>South East</v>
      </c>
      <c r="E16" s="6">
        <f>RANK(B16,$B$6:$B$37,0)+COUNTIF(B$6:$B16,B16)-1</f>
        <v>22</v>
      </c>
      <c r="G16" s="37" t="s">
        <v>33</v>
      </c>
      <c r="H16" s="38">
        <v>5</v>
      </c>
      <c r="I16" t="str">
        <f>INDEX(Regions!$A$1:$B$32,MATCH(Data_Feed_Report!$G16,Regions!$A$1:$A$32,0),2)</f>
        <v>South East</v>
      </c>
      <c r="K16" s="6">
        <f>RANK(H16,$H$6:$H$37,0)+COUNTIF($H$6:H16,H16)-1</f>
        <v>9</v>
      </c>
      <c r="M16" s="22" t="s">
        <v>33</v>
      </c>
      <c r="N16" s="23">
        <f t="shared" si="0"/>
        <v>16</v>
      </c>
      <c r="O16" t="str">
        <f>INDEX(Regions!$A$1:$B$32,MATCH(Data_Feed_Report!$M16,Regions!$A$1:$A$32,0),2)</f>
        <v>South East</v>
      </c>
      <c r="Q16" s="6">
        <f>RANK(N16,$N$6:$N$37,0)+COUNTIF($N$6:N16,N16)-1</f>
        <v>6</v>
      </c>
      <c r="S16" s="11">
        <v>16</v>
      </c>
      <c r="T16" s="12">
        <v>0</v>
      </c>
      <c r="W16" s="22" t="s">
        <v>33</v>
      </c>
      <c r="X16" s="23">
        <v>3</v>
      </c>
      <c r="Y16" s="23">
        <v>0</v>
      </c>
      <c r="Z16" s="18">
        <f t="shared" si="1"/>
        <v>3</v>
      </c>
      <c r="AA16" t="str">
        <f t="array" ref="AA16">INDEX(Regions!$A$1:$B$32,MATCH(Data_Feed_Report!$W16,Regions!$A$1:$A$32,0),2)</f>
        <v>South East</v>
      </c>
      <c r="AB16" s="6">
        <f>RANK(Z16,$Z$6:$Z$37,0)+COUNTIF($Z$6:Z16,Z16)-1</f>
        <v>23</v>
      </c>
      <c r="AD16" s="22" t="s">
        <v>33</v>
      </c>
      <c r="AE16" s="23">
        <v>20</v>
      </c>
      <c r="AF16" s="23">
        <v>0</v>
      </c>
      <c r="AG16" s="6">
        <f t="shared" si="2"/>
        <v>20</v>
      </c>
      <c r="AH16" s="6">
        <f>RANK(AG16,$AG$6:$AG$37,0)+COUNTIF($AG$6:AG16,AG16)-1</f>
        <v>6</v>
      </c>
      <c r="AI16" t="str">
        <f t="array" ref="AI16">INDEX(Regions!$B$1:$B$32,MATCH(Data_Feed_Report!$AD16,Regions!$A$1:$A$32,0))</f>
        <v>South East</v>
      </c>
    </row>
    <row r="17" spans="1:35" ht="12.75" customHeight="1" x14ac:dyDescent="0.25">
      <c r="A17" s="22" t="s">
        <v>34</v>
      </c>
      <c r="B17" s="23">
        <v>3</v>
      </c>
      <c r="C17" t="str">
        <f>INDEX(Regions!$A$1:$B$32,MATCH(Data_Feed_Report!$G17,Regions!$A$1:$A$32,0),2)</f>
        <v>West</v>
      </c>
      <c r="E17" s="6">
        <f>RANK(B17,$B$6:$B$37,0)+COUNTIF(B$6:$B17,B17)-1</f>
        <v>18</v>
      </c>
      <c r="G17" s="37" t="s">
        <v>34</v>
      </c>
      <c r="H17" s="38">
        <v>4</v>
      </c>
      <c r="I17" t="str">
        <f>INDEX(Regions!$A$1:$B$32,MATCH(Data_Feed_Report!$G17,Regions!$A$1:$A$32,0),2)</f>
        <v>West</v>
      </c>
      <c r="K17" s="6">
        <f>RANK(H17,$H$6:$H$37,0)+COUNTIF($H$6:H17,H17)-1</f>
        <v>12</v>
      </c>
      <c r="M17" s="22" t="s">
        <v>34</v>
      </c>
      <c r="N17" s="23">
        <f t="shared" si="0"/>
        <v>0</v>
      </c>
      <c r="O17" t="str">
        <f>INDEX(Regions!$A$1:$B$32,MATCH(Data_Feed_Report!$M17,Regions!$A$1:$A$32,0),2)</f>
        <v>West</v>
      </c>
      <c r="Q17" s="6">
        <f>RANK(N17,$N$6:$N$37,0)+COUNTIF($N$6:N17,N17)-1</f>
        <v>25</v>
      </c>
      <c r="S17" s="11">
        <v>0</v>
      </c>
      <c r="T17" s="12">
        <v>0</v>
      </c>
      <c r="W17" s="22" t="s">
        <v>34</v>
      </c>
      <c r="X17" s="23">
        <v>0</v>
      </c>
      <c r="Y17" s="23">
        <v>0</v>
      </c>
      <c r="Z17" s="18">
        <f t="shared" si="1"/>
        <v>0</v>
      </c>
      <c r="AA17" t="str">
        <f t="array" ref="AA17">INDEX(Regions!$A$1:$B$32,MATCH(Data_Feed_Report!$W17,Regions!$A$1:$A$32,0),2)</f>
        <v>West</v>
      </c>
      <c r="AB17" s="6">
        <f>RANK(Z17,$Z$6:$Z$37,0)+COUNTIF($Z$6:Z17,Z17)-1</f>
        <v>28</v>
      </c>
      <c r="AD17" s="22" t="s">
        <v>34</v>
      </c>
      <c r="AE17" s="23">
        <v>14</v>
      </c>
      <c r="AF17" s="23">
        <v>0</v>
      </c>
      <c r="AG17" s="6">
        <f t="shared" si="2"/>
        <v>14</v>
      </c>
      <c r="AH17" s="6">
        <f>RANK(AG17,$AG$6:$AG$37,0)+COUNTIF($AG$6:AG17,AG17)-1</f>
        <v>17</v>
      </c>
      <c r="AI17" t="str">
        <f t="array" ref="AI17">INDEX(Regions!$B$1:$B$32,MATCH(Data_Feed_Report!$AD17,Regions!$A$1:$A$32,0))</f>
        <v>West</v>
      </c>
    </row>
    <row r="18" spans="1:35" ht="12.75" customHeight="1" x14ac:dyDescent="0.25">
      <c r="A18" s="22" t="s">
        <v>35</v>
      </c>
      <c r="B18" s="23">
        <v>5</v>
      </c>
      <c r="C18" t="str">
        <f>INDEX(Regions!$A$1:$B$32,MATCH(Data_Feed_Report!$G18,Regions!$A$1:$A$32,0),2)</f>
        <v>North</v>
      </c>
      <c r="E18" s="6">
        <f>RANK(B18,$B$6:$B$37,0)+COUNTIF(B$6:$B18,B18)-1</f>
        <v>8</v>
      </c>
      <c r="G18" s="37" t="s">
        <v>35</v>
      </c>
      <c r="H18" s="38">
        <v>1</v>
      </c>
      <c r="I18" t="str">
        <f>INDEX(Regions!$A$1:$B$32,MATCH(Data_Feed_Report!$G18,Regions!$A$1:$A$32,0),2)</f>
        <v>North</v>
      </c>
      <c r="K18" s="6">
        <f>RANK(H18,$H$6:$H$37,0)+COUNTIF($H$6:H18,H18)-1</f>
        <v>27</v>
      </c>
      <c r="M18" s="22" t="s">
        <v>35</v>
      </c>
      <c r="N18" s="23">
        <f t="shared" si="0"/>
        <v>0</v>
      </c>
      <c r="O18" t="str">
        <f>INDEX(Regions!$A$1:$B$32,MATCH(Data_Feed_Report!$M18,Regions!$A$1:$A$32,0),2)</f>
        <v>North</v>
      </c>
      <c r="Q18" s="6">
        <f>RANK(N18,$N$6:$N$37,0)+COUNTIF($N$6:N18,N18)-1</f>
        <v>26</v>
      </c>
      <c r="S18" s="11">
        <v>0</v>
      </c>
      <c r="T18" s="12">
        <v>0</v>
      </c>
      <c r="W18" s="22" t="s">
        <v>35</v>
      </c>
      <c r="X18" s="23">
        <v>17</v>
      </c>
      <c r="Y18" s="23">
        <v>0</v>
      </c>
      <c r="Z18" s="18">
        <f t="shared" si="1"/>
        <v>17</v>
      </c>
      <c r="AA18" t="str">
        <f t="array" ref="AA18">INDEX(Regions!$A$1:$B$32,MATCH(Data_Feed_Report!$W18,Regions!$A$1:$A$32,0),2)</f>
        <v>North</v>
      </c>
      <c r="AB18" s="6">
        <f>RANK(Z18,$Z$6:$Z$37,0)+COUNTIF($Z$6:Z18,Z18)-1</f>
        <v>11</v>
      </c>
      <c r="AD18" s="22" t="s">
        <v>35</v>
      </c>
      <c r="AE18" s="23">
        <v>17</v>
      </c>
      <c r="AF18" s="23">
        <v>0</v>
      </c>
      <c r="AG18" s="6">
        <f t="shared" si="2"/>
        <v>17</v>
      </c>
      <c r="AH18" s="6">
        <f>RANK(AG18,$AG$6:$AG$37,0)+COUNTIF($AG$6:AG18,AG18)-1</f>
        <v>13</v>
      </c>
      <c r="AI18" t="str">
        <f t="array" ref="AI18">INDEX(Regions!$B$1:$B$32,MATCH(Data_Feed_Report!$AD18,Regions!$A$1:$A$32,0))</f>
        <v>North</v>
      </c>
    </row>
    <row r="19" spans="1:35" ht="12.75" customHeight="1" x14ac:dyDescent="0.25">
      <c r="A19" s="22" t="s">
        <v>36</v>
      </c>
      <c r="B19" s="23">
        <v>16</v>
      </c>
      <c r="C19" t="str">
        <f>INDEX(Regions!$A$1:$B$32,MATCH(Data_Feed_Report!$G19,Regions!$A$1:$A$32,0),2)</f>
        <v>Tayforth</v>
      </c>
      <c r="E19" s="6">
        <f>RANK(B19,$B$6:$B$37,0)+COUNTIF(B$6:$B19,B19)-1</f>
        <v>1</v>
      </c>
      <c r="G19" s="37" t="s">
        <v>36</v>
      </c>
      <c r="H19" s="38">
        <v>13</v>
      </c>
      <c r="I19" t="str">
        <f>INDEX(Regions!$A$1:$B$32,MATCH(Data_Feed_Report!$G19,Regions!$A$1:$A$32,0),2)</f>
        <v>Tayforth</v>
      </c>
      <c r="K19" s="6">
        <f>RANK(H19,$H$6:$H$37,0)+COUNTIF($H$6:H19,H19)-1</f>
        <v>1</v>
      </c>
      <c r="M19" s="22" t="s">
        <v>36</v>
      </c>
      <c r="N19" s="23">
        <f t="shared" si="0"/>
        <v>2</v>
      </c>
      <c r="O19" t="str">
        <f>INDEX(Regions!$A$1:$B$32,MATCH(Data_Feed_Report!$M19,Regions!$A$1:$A$32,0),2)</f>
        <v>Tayforth</v>
      </c>
      <c r="Q19" s="6">
        <f>RANK(N19,$N$6:$N$37,0)+COUNTIF($N$6:N19,N19)-1</f>
        <v>17</v>
      </c>
      <c r="S19" s="11">
        <v>2</v>
      </c>
      <c r="T19" s="12">
        <v>0</v>
      </c>
      <c r="W19" s="22" t="s">
        <v>36</v>
      </c>
      <c r="X19" s="23">
        <v>4</v>
      </c>
      <c r="Y19" s="23">
        <v>0</v>
      </c>
      <c r="Z19" s="18">
        <f t="shared" si="1"/>
        <v>4</v>
      </c>
      <c r="AA19" t="str">
        <f t="array" ref="AA19">INDEX(Regions!$A$1:$B$32,MATCH(Data_Feed_Report!$W19,Regions!$A$1:$A$32,0),2)</f>
        <v>Tayforth</v>
      </c>
      <c r="AB19" s="6">
        <f>RANK(Z19,$Z$6:$Z$37,0)+COUNTIF($Z$6:Z19,Z19)-1</f>
        <v>21</v>
      </c>
      <c r="AD19" s="22" t="s">
        <v>36</v>
      </c>
      <c r="AE19" s="23">
        <v>3</v>
      </c>
      <c r="AF19" s="23">
        <v>0</v>
      </c>
      <c r="AG19" s="6">
        <f t="shared" si="2"/>
        <v>3</v>
      </c>
      <c r="AH19" s="6">
        <f>RANK(AG19,$AG$6:$AG$37,0)+COUNTIF($AG$6:AG19,AG19)-1</f>
        <v>25</v>
      </c>
      <c r="AI19" t="str">
        <f t="array" ref="AI19">INDEX(Regions!$B$1:$B$32,MATCH(Data_Feed_Report!$AD19,Regions!$A$1:$A$32,0))</f>
        <v>Tayforth</v>
      </c>
    </row>
    <row r="20" spans="1:35" ht="12.75" customHeight="1" x14ac:dyDescent="0.25">
      <c r="A20" s="22" t="s">
        <v>37</v>
      </c>
      <c r="B20" s="23">
        <v>2</v>
      </c>
      <c r="C20" t="str">
        <f>INDEX(Regions!$A$1:$B$32,MATCH(Data_Feed_Report!$G20,Regions!$A$1:$A$32,0),2)</f>
        <v>Tayforth</v>
      </c>
      <c r="E20" s="6">
        <f>RANK(B20,$B$6:$B$37,0)+COUNTIF(B$6:$B20,B20)-1</f>
        <v>23</v>
      </c>
      <c r="G20" s="37" t="s">
        <v>37</v>
      </c>
      <c r="H20" s="38">
        <v>4</v>
      </c>
      <c r="I20" t="str">
        <f>INDEX(Regions!$A$1:$B$32,MATCH(Data_Feed_Report!$G20,Regions!$A$1:$A$32,0),2)</f>
        <v>Tayforth</v>
      </c>
      <c r="K20" s="6">
        <f>RANK(H20,$H$6:$H$37,0)+COUNTIF($H$6:H20,H20)-1</f>
        <v>13</v>
      </c>
      <c r="M20" s="22" t="s">
        <v>37</v>
      </c>
      <c r="N20" s="23">
        <f t="shared" si="0"/>
        <v>1</v>
      </c>
      <c r="O20" t="str">
        <f>INDEX(Regions!$A$1:$B$32,MATCH(Data_Feed_Report!$M20,Regions!$A$1:$A$32,0),2)</f>
        <v>Tayforth</v>
      </c>
      <c r="Q20" s="6">
        <f>RANK(N20,$N$6:$N$37,0)+COUNTIF($N$6:N20,N20)-1</f>
        <v>19</v>
      </c>
      <c r="S20" s="11">
        <v>1</v>
      </c>
      <c r="T20" s="12">
        <v>0</v>
      </c>
      <c r="W20" s="22" t="s">
        <v>37</v>
      </c>
      <c r="X20" s="23">
        <v>0</v>
      </c>
      <c r="Y20" s="23">
        <v>13</v>
      </c>
      <c r="Z20" s="18">
        <f t="shared" si="1"/>
        <v>13</v>
      </c>
      <c r="AA20" t="str">
        <f t="array" ref="AA20">INDEX(Regions!$A$1:$B$32,MATCH(Data_Feed_Report!$W20,Regions!$A$1:$A$32,0),2)</f>
        <v>Tayforth</v>
      </c>
      <c r="AB20" s="6">
        <f>RANK(Z20,$Z$6:$Z$37,0)+COUNTIF($Z$6:Z20,Z20)-1</f>
        <v>15</v>
      </c>
      <c r="AD20" s="22" t="s">
        <v>37</v>
      </c>
      <c r="AE20" s="23">
        <v>0</v>
      </c>
      <c r="AF20" s="23">
        <v>3</v>
      </c>
      <c r="AG20" s="6">
        <f t="shared" si="2"/>
        <v>3</v>
      </c>
      <c r="AH20" s="6">
        <f>RANK(AG20,$AG$6:$AG$37,0)+COUNTIF($AG$6:AG20,AG20)-1</f>
        <v>26</v>
      </c>
      <c r="AI20" t="str">
        <f t="array" ref="AI20">INDEX(Regions!$B$1:$B$32,MATCH(Data_Feed_Report!$AD20,Regions!$A$1:$A$32,0))</f>
        <v>Tayforth</v>
      </c>
    </row>
    <row r="21" spans="1:35" ht="12.75" customHeight="1" x14ac:dyDescent="0.25">
      <c r="A21" s="22" t="s">
        <v>38</v>
      </c>
      <c r="B21" s="23">
        <v>2</v>
      </c>
      <c r="C21" t="str">
        <f>INDEX(Regions!$A$1:$B$32,MATCH(Data_Feed_Report!$G21,Regions!$A$1:$A$32,0),2)</f>
        <v>West</v>
      </c>
      <c r="E21" s="6">
        <f>RANK(B21,$B$6:$B$37,0)+COUNTIF(B$6:$B21,B21)-1</f>
        <v>24</v>
      </c>
      <c r="G21" s="37" t="s">
        <v>38</v>
      </c>
      <c r="H21" s="38">
        <v>3</v>
      </c>
      <c r="I21" t="str">
        <f>INDEX(Regions!$A$1:$B$32,MATCH(Data_Feed_Report!$G21,Regions!$A$1:$A$32,0),2)</f>
        <v>West</v>
      </c>
      <c r="K21" s="6">
        <f>RANK(H21,$H$6:$H$37,0)+COUNTIF($H$6:H21,H21)-1</f>
        <v>19</v>
      </c>
      <c r="M21" s="22" t="s">
        <v>38</v>
      </c>
      <c r="N21" s="23">
        <f t="shared" si="0"/>
        <v>18</v>
      </c>
      <c r="O21" t="str">
        <f>INDEX(Regions!$A$1:$B$32,MATCH(Data_Feed_Report!$M21,Regions!$A$1:$A$32,0),2)</f>
        <v>West</v>
      </c>
      <c r="Q21" s="6">
        <f>RANK(N21,$N$6:$N$37,0)+COUNTIF($N$6:N21,N21)-1</f>
        <v>3</v>
      </c>
      <c r="S21" s="11">
        <v>18</v>
      </c>
      <c r="T21" s="12">
        <v>0</v>
      </c>
      <c r="W21" s="22" t="s">
        <v>38</v>
      </c>
      <c r="X21" s="23">
        <v>19</v>
      </c>
      <c r="Y21" s="23">
        <v>0</v>
      </c>
      <c r="Z21" s="18">
        <f t="shared" si="1"/>
        <v>19</v>
      </c>
      <c r="AA21" t="str">
        <f t="array" ref="AA21">INDEX(Regions!$A$1:$B$32,MATCH(Data_Feed_Report!$W21,Regions!$A$1:$A$32,0),2)</f>
        <v>West</v>
      </c>
      <c r="AB21" s="6">
        <f>RANK(Z21,$Z$6:$Z$37,0)+COUNTIF($Z$6:Z21,Z21)-1</f>
        <v>9</v>
      </c>
      <c r="AD21" s="22" t="s">
        <v>38</v>
      </c>
      <c r="AE21" s="23">
        <v>9</v>
      </c>
      <c r="AF21" s="23">
        <v>0</v>
      </c>
      <c r="AG21" s="6">
        <f t="shared" si="2"/>
        <v>9</v>
      </c>
      <c r="AH21" s="6">
        <f>RANK(AG21,$AG$6:$AG$37,0)+COUNTIF($AG$6:AG21,AG21)-1</f>
        <v>20</v>
      </c>
      <c r="AI21" t="str">
        <f t="array" ref="AI21">INDEX(Regions!$B$1:$B$32,MATCH(Data_Feed_Report!$AD21,Regions!$A$1:$A$32,0))</f>
        <v>West</v>
      </c>
    </row>
    <row r="22" spans="1:35" ht="12.75" customHeight="1" x14ac:dyDescent="0.25">
      <c r="A22" s="22" t="s">
        <v>39</v>
      </c>
      <c r="B22" s="23">
        <v>4</v>
      </c>
      <c r="C22" t="str">
        <f>INDEX(Regions!$A$1:$B$32,MATCH(Data_Feed_Report!$G22,Regions!$A$1:$A$32,0),2)</f>
        <v>North</v>
      </c>
      <c r="E22" s="6">
        <f>RANK(B22,$B$6:$B$37,0)+COUNTIF(B$6:$B22,B22)-1</f>
        <v>13</v>
      </c>
      <c r="G22" s="37" t="s">
        <v>39</v>
      </c>
      <c r="H22" s="38">
        <v>3</v>
      </c>
      <c r="I22" t="str">
        <f>INDEX(Regions!$A$1:$B$32,MATCH(Data_Feed_Report!$G22,Regions!$A$1:$A$32,0),2)</f>
        <v>North</v>
      </c>
      <c r="K22" s="6">
        <f>RANK(H22,$H$6:$H$37,0)+COUNTIF($H$6:H22,H22)-1</f>
        <v>20</v>
      </c>
      <c r="M22" s="22" t="s">
        <v>39</v>
      </c>
      <c r="N22" s="23">
        <f t="shared" si="0"/>
        <v>0</v>
      </c>
      <c r="O22" t="str">
        <f>INDEX(Regions!$A$1:$B$32,MATCH(Data_Feed_Report!$M22,Regions!$A$1:$A$32,0),2)</f>
        <v>North</v>
      </c>
      <c r="Q22" s="6">
        <f>RANK(N22,$N$6:$N$37,0)+COUNTIF($N$6:N22,N22)-1</f>
        <v>27</v>
      </c>
      <c r="S22" s="11">
        <v>0</v>
      </c>
      <c r="T22" s="12">
        <v>0</v>
      </c>
      <c r="W22" s="22" t="s">
        <v>39</v>
      </c>
      <c r="X22" s="23">
        <v>13</v>
      </c>
      <c r="Y22" s="23">
        <v>0</v>
      </c>
      <c r="Z22" s="18">
        <f t="shared" si="1"/>
        <v>13</v>
      </c>
      <c r="AA22" t="str">
        <f t="array" ref="AA22">INDEX(Regions!$A$1:$B$32,MATCH(Data_Feed_Report!$W22,Regions!$A$1:$A$32,0),2)</f>
        <v>North</v>
      </c>
      <c r="AB22" s="6">
        <f>RANK(Z22,$Z$6:$Z$37,0)+COUNTIF($Z$6:Z22,Z22)-1</f>
        <v>16</v>
      </c>
      <c r="AD22" s="22" t="s">
        <v>39</v>
      </c>
      <c r="AE22" s="23">
        <v>12</v>
      </c>
      <c r="AF22" s="23">
        <v>0</v>
      </c>
      <c r="AG22" s="6">
        <f t="shared" si="2"/>
        <v>12</v>
      </c>
      <c r="AH22" s="6">
        <f>RANK(AG22,$AG$6:$AG$37,0)+COUNTIF($AG$6:AG22,AG22)-1</f>
        <v>19</v>
      </c>
      <c r="AI22" t="str">
        <f t="array" ref="AI22">INDEX(Regions!$B$1:$B$32,MATCH(Data_Feed_Report!$AD22,Regions!$A$1:$A$32,0))</f>
        <v>North</v>
      </c>
    </row>
    <row r="23" spans="1:35" ht="12.75" customHeight="1" x14ac:dyDescent="0.25">
      <c r="A23" s="22" t="s">
        <v>40</v>
      </c>
      <c r="B23" s="23">
        <v>4</v>
      </c>
      <c r="C23" t="str">
        <f>INDEX(Regions!$A$1:$B$32,MATCH(Data_Feed_Report!$G23,Regions!$A$1:$A$32,0),2)</f>
        <v>West</v>
      </c>
      <c r="E23" s="6">
        <f>RANK(B23,$B$6:$B$37,0)+COUNTIF(B$6:$B23,B23)-1</f>
        <v>14</v>
      </c>
      <c r="G23" s="37" t="s">
        <v>40</v>
      </c>
      <c r="H23" s="38">
        <v>0</v>
      </c>
      <c r="I23" t="str">
        <f>INDEX(Regions!$A$1:$B$32,MATCH(Data_Feed_Report!$G23,Regions!$A$1:$A$32,0),2)</f>
        <v>West</v>
      </c>
      <c r="K23" s="6">
        <f>RANK(H23,$H$6:$H$37,0)+COUNTIF($H$6:H23,H23)-1</f>
        <v>32</v>
      </c>
      <c r="M23" s="22" t="s">
        <v>40</v>
      </c>
      <c r="N23" s="23">
        <f t="shared" si="0"/>
        <v>4</v>
      </c>
      <c r="O23" t="str">
        <f>INDEX(Regions!$A$1:$B$32,MATCH(Data_Feed_Report!$M23,Regions!$A$1:$A$32,0),2)</f>
        <v>West</v>
      </c>
      <c r="Q23" s="6">
        <f>RANK(N23,$N$6:$N$37,0)+COUNTIF($N$6:N23,N23)-1</f>
        <v>11</v>
      </c>
      <c r="S23" s="11">
        <v>0</v>
      </c>
      <c r="T23" s="12">
        <v>4</v>
      </c>
      <c r="W23" s="22" t="s">
        <v>40</v>
      </c>
      <c r="X23" s="23">
        <v>0</v>
      </c>
      <c r="Y23" s="23">
        <v>16</v>
      </c>
      <c r="Z23" s="18">
        <f t="shared" si="1"/>
        <v>16</v>
      </c>
      <c r="AA23" t="str">
        <f t="array" ref="AA23">INDEX(Regions!$A$1:$B$32,MATCH(Data_Feed_Report!$W23,Regions!$A$1:$A$32,0),2)</f>
        <v>West</v>
      </c>
      <c r="AB23" s="6">
        <f>RANK(Z23,$Z$6:$Z$37,0)+COUNTIF($Z$6:Z23,Z23)-1</f>
        <v>13</v>
      </c>
      <c r="AD23" s="22" t="s">
        <v>40</v>
      </c>
      <c r="AE23" s="23">
        <v>0</v>
      </c>
      <c r="AF23" s="23">
        <v>21</v>
      </c>
      <c r="AG23" s="6">
        <f t="shared" si="2"/>
        <v>21</v>
      </c>
      <c r="AH23" s="6">
        <f>RANK(AG23,$AG$6:$AG$37,0)+COUNTIF($AG$6:AG23,AG23)-1</f>
        <v>3</v>
      </c>
      <c r="AI23" t="str">
        <f t="array" ref="AI23">INDEX(Regions!$B$1:$B$32,MATCH(Data_Feed_Report!$AD23,Regions!$A$1:$A$32,0))</f>
        <v>West</v>
      </c>
    </row>
    <row r="24" spans="1:35" ht="12.75" customHeight="1" x14ac:dyDescent="0.25">
      <c r="A24" s="22" t="s">
        <v>41</v>
      </c>
      <c r="B24" s="23">
        <v>2</v>
      </c>
      <c r="C24" t="str">
        <f>INDEX(Regions!$A$1:$B$32,MATCH(Data_Feed_Report!$G24,Regions!$A$1:$A$32,0),2)</f>
        <v>South East</v>
      </c>
      <c r="E24" s="6">
        <f>RANK(B24,$B$6:$B$37,0)+COUNTIF(B$6:$B24,B24)-1</f>
        <v>25</v>
      </c>
      <c r="G24" s="37" t="s">
        <v>41</v>
      </c>
      <c r="H24" s="38">
        <v>1</v>
      </c>
      <c r="I24" t="str">
        <f>INDEX(Regions!$A$1:$B$32,MATCH(Data_Feed_Report!$G24,Regions!$A$1:$A$32,0),2)</f>
        <v>South East</v>
      </c>
      <c r="K24" s="6">
        <f>RANK(H24,$H$6:$H$37,0)+COUNTIF($H$6:H24,H24)-1</f>
        <v>28</v>
      </c>
      <c r="M24" s="22" t="s">
        <v>41</v>
      </c>
      <c r="N24" s="23">
        <f t="shared" si="0"/>
        <v>0</v>
      </c>
      <c r="O24" t="str">
        <f>INDEX(Regions!$A$1:$B$32,MATCH(Data_Feed_Report!$M24,Regions!$A$1:$A$32,0),2)</f>
        <v>South East</v>
      </c>
      <c r="Q24" s="6">
        <f>RANK(N24,$N$6:$N$37,0)+COUNTIF($N$6:N24,N24)-1</f>
        <v>28</v>
      </c>
      <c r="S24" s="11">
        <v>0</v>
      </c>
      <c r="T24" s="12">
        <v>0</v>
      </c>
      <c r="W24" s="22" t="s">
        <v>41</v>
      </c>
      <c r="X24" s="23">
        <v>1</v>
      </c>
      <c r="Y24" s="23">
        <v>11</v>
      </c>
      <c r="Z24" s="18">
        <f t="shared" si="1"/>
        <v>12</v>
      </c>
      <c r="AA24" t="str">
        <f t="array" ref="AA24">INDEX(Regions!$A$1:$B$32,MATCH(Data_Feed_Report!$W24,Regions!$A$1:$A$32,0),2)</f>
        <v>South East</v>
      </c>
      <c r="AB24" s="6">
        <f>RANK(Z24,$Z$6:$Z$37,0)+COUNTIF($Z$6:Z24,Z24)-1</f>
        <v>17</v>
      </c>
      <c r="AD24" s="22" t="s">
        <v>41</v>
      </c>
      <c r="AE24" s="23">
        <v>0</v>
      </c>
      <c r="AF24" s="23">
        <v>1</v>
      </c>
      <c r="AG24" s="6">
        <f t="shared" si="2"/>
        <v>1</v>
      </c>
      <c r="AH24" s="6">
        <f>RANK(AG24,$AG$6:$AG$37,0)+COUNTIF($AG$6:AG24,AG24)-1</f>
        <v>29</v>
      </c>
      <c r="AI24" t="str">
        <f t="array" ref="AI24">INDEX(Regions!$B$1:$B$32,MATCH(Data_Feed_Report!$AD24,Regions!$A$1:$A$32,0))</f>
        <v>South East</v>
      </c>
    </row>
    <row r="25" spans="1:35" ht="12.75" customHeight="1" x14ac:dyDescent="0.25">
      <c r="A25" s="22" t="s">
        <v>42</v>
      </c>
      <c r="B25" s="23">
        <v>6</v>
      </c>
      <c r="C25" t="str">
        <f>INDEX(Regions!$A$1:$B$32,MATCH(Data_Feed_Report!$G25,Regions!$A$1:$A$32,0),2)</f>
        <v>North</v>
      </c>
      <c r="E25" s="6">
        <f>RANK(B25,$B$6:$B$37,0)+COUNTIF(B$6:$B25,B25)-1</f>
        <v>6</v>
      </c>
      <c r="G25" s="37" t="s">
        <v>42</v>
      </c>
      <c r="H25" s="38">
        <v>7</v>
      </c>
      <c r="I25" t="str">
        <f>INDEX(Regions!$A$1:$B$32,MATCH(Data_Feed_Report!$G25,Regions!$A$1:$A$32,0),2)</f>
        <v>North</v>
      </c>
      <c r="K25" s="6">
        <f>RANK(H25,$H$6:$H$37,0)+COUNTIF($H$6:H25,H25)-1</f>
        <v>4</v>
      </c>
      <c r="M25" s="22" t="s">
        <v>42</v>
      </c>
      <c r="N25" s="23">
        <f t="shared" si="0"/>
        <v>9</v>
      </c>
      <c r="O25" t="str">
        <f>INDEX(Regions!$A$1:$B$32,MATCH(Data_Feed_Report!$M25,Regions!$A$1:$A$32,0),2)</f>
        <v>North</v>
      </c>
      <c r="Q25" s="6">
        <f>RANK(N25,$N$6:$N$37,0)+COUNTIF($N$6:N25,N25)-1</f>
        <v>8</v>
      </c>
      <c r="S25" s="11">
        <v>9</v>
      </c>
      <c r="T25" s="12">
        <v>0</v>
      </c>
      <c r="W25" s="22" t="s">
        <v>42</v>
      </c>
      <c r="X25" s="23">
        <v>26</v>
      </c>
      <c r="Y25" s="23">
        <v>0</v>
      </c>
      <c r="Z25" s="18">
        <f t="shared" si="1"/>
        <v>26</v>
      </c>
      <c r="AA25" t="str">
        <f t="array" ref="AA25">INDEX(Regions!$A$1:$B$32,MATCH(Data_Feed_Report!$W25,Regions!$A$1:$A$32,0),2)</f>
        <v>North</v>
      </c>
      <c r="AB25" s="6">
        <f>RANK(Z25,$Z$6:$Z$37,0)+COUNTIF($Z$6:Z25,Z25)-1</f>
        <v>1</v>
      </c>
      <c r="AD25" s="22" t="s">
        <v>42</v>
      </c>
      <c r="AE25" s="23">
        <v>24</v>
      </c>
      <c r="AF25" s="23">
        <v>0</v>
      </c>
      <c r="AG25" s="6">
        <f t="shared" si="2"/>
        <v>24</v>
      </c>
      <c r="AH25" s="6">
        <f>RANK(AG25,$AG$6:$AG$37,0)+COUNTIF($AG$6:AG25,AG25)-1</f>
        <v>1</v>
      </c>
      <c r="AI25" t="str">
        <f t="array" ref="AI25">INDEX(Regions!$B$1:$B$32,MATCH(Data_Feed_Report!$AD25,Regions!$A$1:$A$32,0))</f>
        <v>North</v>
      </c>
    </row>
    <row r="26" spans="1:35" ht="12.75" customHeight="1" x14ac:dyDescent="0.25">
      <c r="A26" s="22" t="s">
        <v>43</v>
      </c>
      <c r="B26" s="23">
        <v>13</v>
      </c>
      <c r="C26" t="str">
        <f>INDEX(Regions!$A$1:$B$32,MATCH(Data_Feed_Report!$G26,Regions!$A$1:$A$32,0),2)</f>
        <v>South West</v>
      </c>
      <c r="E26" s="6">
        <f>RANK(B26,$B$6:$B$37,0)+COUNTIF(B$6:$B26,B26)-1</f>
        <v>2</v>
      </c>
      <c r="G26" s="37" t="s">
        <v>43</v>
      </c>
      <c r="H26" s="38">
        <v>6</v>
      </c>
      <c r="I26" t="str">
        <f>INDEX(Regions!$A$1:$B$32,MATCH(Data_Feed_Report!$G26,Regions!$A$1:$A$32,0),2)</f>
        <v>South West</v>
      </c>
      <c r="K26" s="6">
        <f>RANK(H26,$H$6:$H$37,0)+COUNTIF($H$6:H26,H26)-1</f>
        <v>6</v>
      </c>
      <c r="M26" s="22" t="s">
        <v>43</v>
      </c>
      <c r="N26" s="23">
        <f t="shared" si="0"/>
        <v>14</v>
      </c>
      <c r="O26" t="str">
        <f>INDEX(Regions!$A$1:$B$32,MATCH(Data_Feed_Report!$M26,Regions!$A$1:$A$32,0),2)</f>
        <v>South West</v>
      </c>
      <c r="Q26" s="6">
        <f>RANK(N26,$N$6:$N$37,0)+COUNTIF($N$6:N26,N26)-1</f>
        <v>7</v>
      </c>
      <c r="S26" s="11">
        <v>14</v>
      </c>
      <c r="T26" s="12">
        <v>0</v>
      </c>
      <c r="W26" s="22" t="s">
        <v>43</v>
      </c>
      <c r="X26" s="23">
        <v>22</v>
      </c>
      <c r="Y26" s="23">
        <v>0</v>
      </c>
      <c r="Z26" s="18">
        <f t="shared" si="1"/>
        <v>22</v>
      </c>
      <c r="AA26" t="str">
        <f t="array" ref="AA26">INDEX(Regions!$A$1:$B$32,MATCH(Data_Feed_Report!$W26,Regions!$A$1:$A$32,0),2)</f>
        <v>South West</v>
      </c>
      <c r="AB26" s="6">
        <f>RANK(Z26,$Z$6:$Z$37,0)+COUNTIF($Z$6:Z26,Z26)-1</f>
        <v>4</v>
      </c>
      <c r="AD26" s="22" t="s">
        <v>43</v>
      </c>
      <c r="AE26" s="23">
        <v>17</v>
      </c>
      <c r="AF26" s="23">
        <v>0</v>
      </c>
      <c r="AG26" s="6">
        <f t="shared" si="2"/>
        <v>17</v>
      </c>
      <c r="AH26" s="6">
        <f>RANK(AG26,$AG$6:$AG$37,0)+COUNTIF($AG$6:AG26,AG26)-1</f>
        <v>14</v>
      </c>
      <c r="AI26" t="str">
        <f t="array" ref="AI26">INDEX(Regions!$B$1:$B$32,MATCH(Data_Feed_Report!$AD26,Regions!$A$1:$A$32,0))</f>
        <v>South West</v>
      </c>
    </row>
    <row r="27" spans="1:35" ht="12.75" customHeight="1" x14ac:dyDescent="0.25">
      <c r="A27" s="22" t="s">
        <v>44</v>
      </c>
      <c r="B27" s="23">
        <v>4</v>
      </c>
      <c r="C27" t="str">
        <f>INDEX(Regions!$A$1:$B$32,MATCH(Data_Feed_Report!$G27,Regions!$A$1:$A$32,0),2)</f>
        <v>South West</v>
      </c>
      <c r="E27" s="6">
        <f>RANK(B27,$B$6:$B$37,0)+COUNTIF(B$6:$B27,B27)-1</f>
        <v>15</v>
      </c>
      <c r="G27" s="37" t="s">
        <v>44</v>
      </c>
      <c r="H27" s="38">
        <v>3</v>
      </c>
      <c r="I27" t="str">
        <f>INDEX(Regions!$A$1:$B$32,MATCH(Data_Feed_Report!$G27,Regions!$A$1:$A$32,0),2)</f>
        <v>South West</v>
      </c>
      <c r="K27" s="6">
        <f>RANK(H27,$H$6:$H$37,0)+COUNTIF($H$6:H27,H27)-1</f>
        <v>21</v>
      </c>
      <c r="M27" s="22" t="s">
        <v>44</v>
      </c>
      <c r="N27" s="23">
        <f t="shared" si="0"/>
        <v>0</v>
      </c>
      <c r="O27" t="str">
        <f>INDEX(Regions!$A$1:$B$32,MATCH(Data_Feed_Report!$M27,Regions!$A$1:$A$32,0),2)</f>
        <v>South West</v>
      </c>
      <c r="Q27" s="6">
        <f>RANK(N27,$N$6:$N$37,0)+COUNTIF($N$6:N27,N27)-1</f>
        <v>29</v>
      </c>
      <c r="S27" s="11">
        <v>0</v>
      </c>
      <c r="T27" s="12">
        <v>0</v>
      </c>
      <c r="W27" s="22" t="s">
        <v>44</v>
      </c>
      <c r="X27" s="23">
        <v>1</v>
      </c>
      <c r="Y27" s="23">
        <v>0</v>
      </c>
      <c r="Z27" s="18">
        <f t="shared" si="1"/>
        <v>1</v>
      </c>
      <c r="AA27" t="str">
        <f t="array" ref="AA27">INDEX(Regions!$A$1:$B$32,MATCH(Data_Feed_Report!$W27,Regions!$A$1:$A$32,0),2)</f>
        <v>South West</v>
      </c>
      <c r="AB27" s="6">
        <f>RANK(Z27,$Z$6:$Z$37,0)+COUNTIF($Z$6:Z27,Z27)-1</f>
        <v>25</v>
      </c>
      <c r="AD27" s="22" t="s">
        <v>44</v>
      </c>
      <c r="AE27" s="23">
        <v>13</v>
      </c>
      <c r="AF27" s="23">
        <v>0</v>
      </c>
      <c r="AG27" s="6">
        <f t="shared" si="2"/>
        <v>13</v>
      </c>
      <c r="AH27" s="6">
        <f>RANK(AG27,$AG$6:$AG$37,0)+COUNTIF($AG$6:AG27,AG27)-1</f>
        <v>18</v>
      </c>
      <c r="AI27" t="str">
        <f t="array" ref="AI27">INDEX(Regions!$B$1:$B$32,MATCH(Data_Feed_Report!$AD27,Regions!$A$1:$A$32,0))</f>
        <v>South West</v>
      </c>
    </row>
    <row r="28" spans="1:35" ht="12.75" customHeight="1" x14ac:dyDescent="0.25">
      <c r="A28" s="22" t="s">
        <v>45</v>
      </c>
      <c r="B28" s="23">
        <v>1</v>
      </c>
      <c r="C28" t="str">
        <f>INDEX(Regions!$A$1:$B$32,MATCH(Data_Feed_Report!$G28,Regions!$A$1:$A$32,0),2)</f>
        <v>North</v>
      </c>
      <c r="E28" s="6">
        <f>RANK(B28,$B$6:$B$37,0)+COUNTIF(B$6:$B28,B28)-1</f>
        <v>29</v>
      </c>
      <c r="G28" s="37" t="s">
        <v>45</v>
      </c>
      <c r="H28" s="38">
        <v>1</v>
      </c>
      <c r="I28" t="str">
        <f>INDEX(Regions!$A$1:$B$32,MATCH(Data_Feed_Report!$G28,Regions!$A$1:$A$32,0),2)</f>
        <v>North</v>
      </c>
      <c r="K28" s="6">
        <f>RANK(H28,$H$6:$H$37,0)+COUNTIF($H$6:H28,H28)-1</f>
        <v>29</v>
      </c>
      <c r="M28" s="22" t="s">
        <v>45</v>
      </c>
      <c r="N28" s="23">
        <f t="shared" si="0"/>
        <v>0</v>
      </c>
      <c r="O28" t="str">
        <f>INDEX(Regions!$A$1:$B$32,MATCH(Data_Feed_Report!$M28,Regions!$A$1:$A$32,0),2)</f>
        <v>North</v>
      </c>
      <c r="Q28" s="6">
        <f>RANK(N28,$N$6:$N$37,0)+COUNTIF($N$6:N28,N28)-1</f>
        <v>30</v>
      </c>
      <c r="S28" s="11">
        <v>0</v>
      </c>
      <c r="T28" s="12">
        <v>0</v>
      </c>
      <c r="W28" s="22" t="s">
        <v>45</v>
      </c>
      <c r="X28" s="23">
        <v>0</v>
      </c>
      <c r="Y28" s="23">
        <v>0</v>
      </c>
      <c r="Z28" s="18">
        <f t="shared" si="1"/>
        <v>0</v>
      </c>
      <c r="AA28" t="str">
        <f t="array" ref="AA28">INDEX(Regions!$A$1:$B$32,MATCH(Data_Feed_Report!$W28,Regions!$A$1:$A$32,0),2)</f>
        <v>North</v>
      </c>
      <c r="AB28" s="6">
        <f>RANK(Z28,$Z$6:$Z$37,0)+COUNTIF($Z$6:Z28,Z28)-1</f>
        <v>29</v>
      </c>
      <c r="AD28" s="22" t="s">
        <v>45</v>
      </c>
      <c r="AE28" s="23">
        <v>0</v>
      </c>
      <c r="AF28" s="23">
        <v>0</v>
      </c>
      <c r="AG28" s="6">
        <f t="shared" si="2"/>
        <v>0</v>
      </c>
      <c r="AH28" s="6">
        <f>RANK(AG28,$AG$6:$AG$37,0)+COUNTIF($AG$6:AG28,AG28)-1</f>
        <v>32</v>
      </c>
      <c r="AI28" t="str">
        <f t="array" ref="AI28">INDEX(Regions!$B$1:$B$32,MATCH(Data_Feed_Report!$AD28,Regions!$A$1:$A$32,0))</f>
        <v>North</v>
      </c>
    </row>
    <row r="29" spans="1:35" ht="12.75" customHeight="1" x14ac:dyDescent="0.25">
      <c r="A29" s="22" t="s">
        <v>46</v>
      </c>
      <c r="B29" s="23">
        <v>5</v>
      </c>
      <c r="C29" t="str">
        <f>INDEX(Regions!$A$1:$B$32,MATCH(Data_Feed_Report!$G29,Regions!$A$1:$A$32,0),2)</f>
        <v>Tayforth</v>
      </c>
      <c r="E29" s="6">
        <f>RANK(B29,$B$6:$B$37,0)+COUNTIF(B$6:$B29,B29)-1</f>
        <v>9</v>
      </c>
      <c r="G29" s="37" t="s">
        <v>46</v>
      </c>
      <c r="H29" s="38">
        <v>6</v>
      </c>
      <c r="I29" t="str">
        <f>INDEX(Regions!$A$1:$B$32,MATCH(Data_Feed_Report!$G29,Regions!$A$1:$A$32,0),2)</f>
        <v>Tayforth</v>
      </c>
      <c r="K29" s="6">
        <f>RANK(H29,$H$6:$H$37,0)+COUNTIF($H$6:H29,H29)-1</f>
        <v>7</v>
      </c>
      <c r="M29" s="22" t="s">
        <v>46</v>
      </c>
      <c r="N29" s="23">
        <f t="shared" si="0"/>
        <v>4</v>
      </c>
      <c r="O29" t="str">
        <f>INDEX(Regions!$A$1:$B$32,MATCH(Data_Feed_Report!$M29,Regions!$A$1:$A$32,0),2)</f>
        <v>Tayforth</v>
      </c>
      <c r="Q29" s="6">
        <f>RANK(N29,$N$6:$N$37,0)+COUNTIF($N$6:N29,N29)-1</f>
        <v>12</v>
      </c>
      <c r="S29" s="11">
        <v>4</v>
      </c>
      <c r="T29" s="12">
        <v>0</v>
      </c>
      <c r="W29" s="22" t="s">
        <v>46</v>
      </c>
      <c r="X29" s="23">
        <v>5</v>
      </c>
      <c r="Y29" s="23">
        <v>0</v>
      </c>
      <c r="Z29" s="18">
        <f t="shared" si="1"/>
        <v>5</v>
      </c>
      <c r="AA29" t="str">
        <f t="array" ref="AA29">INDEX(Regions!$A$1:$B$32,MATCH(Data_Feed_Report!$W29,Regions!$A$1:$A$32,0),2)</f>
        <v>Tayforth</v>
      </c>
      <c r="AB29" s="6">
        <f>RANK(Z29,$Z$6:$Z$37,0)+COUNTIF($Z$6:Z29,Z29)-1</f>
        <v>20</v>
      </c>
      <c r="AD29" s="22" t="s">
        <v>46</v>
      </c>
      <c r="AE29" s="23">
        <v>0</v>
      </c>
      <c r="AF29" s="23">
        <v>21</v>
      </c>
      <c r="AG29" s="6">
        <f t="shared" si="2"/>
        <v>21</v>
      </c>
      <c r="AH29" s="6">
        <f>RANK(AG29,$AG$6:$AG$37,0)+COUNTIF($AG$6:AG29,AG29)-1</f>
        <v>4</v>
      </c>
      <c r="AI29" t="str">
        <f t="array" ref="AI29">INDEX(Regions!$B$1:$B$32,MATCH(Data_Feed_Report!$AD29,Regions!$A$1:$A$32,0))</f>
        <v>Tayforth</v>
      </c>
    </row>
    <row r="30" spans="1:35" ht="12.75" customHeight="1" x14ac:dyDescent="0.25">
      <c r="A30" s="22" t="s">
        <v>47</v>
      </c>
      <c r="B30" s="23">
        <v>3</v>
      </c>
      <c r="C30" t="str">
        <f>INDEX(Regions!$A$1:$B$32,MATCH(Data_Feed_Report!$G30,Regions!$A$1:$A$32,0),2)</f>
        <v>West</v>
      </c>
      <c r="E30" s="6">
        <f>RANK(B30,$B$6:$B$37,0)+COUNTIF(B$6:$B30,B30)-1</f>
        <v>19</v>
      </c>
      <c r="G30" s="37" t="s">
        <v>47</v>
      </c>
      <c r="H30" s="38">
        <v>4</v>
      </c>
      <c r="I30" t="str">
        <f>INDEX(Regions!$A$1:$B$32,MATCH(Data_Feed_Report!$G30,Regions!$A$1:$A$32,0),2)</f>
        <v>West</v>
      </c>
      <c r="K30" s="6">
        <f>RANK(H30,$H$6:$H$37,0)+COUNTIF($H$6:H30,H30)-1</f>
        <v>14</v>
      </c>
      <c r="M30" s="22" t="s">
        <v>47</v>
      </c>
      <c r="N30" s="23">
        <f t="shared" si="0"/>
        <v>18</v>
      </c>
      <c r="O30" t="str">
        <f>INDEX(Regions!$A$1:$B$32,MATCH(Data_Feed_Report!$M30,Regions!$A$1:$A$32,0),2)</f>
        <v>West</v>
      </c>
      <c r="Q30" s="6">
        <f>RANK(N30,$N$6:$N$37,0)+COUNTIF($N$6:N30,N30)-1</f>
        <v>4</v>
      </c>
      <c r="S30" s="11">
        <v>18</v>
      </c>
      <c r="T30" s="12">
        <v>0</v>
      </c>
      <c r="W30" s="22" t="s">
        <v>47</v>
      </c>
      <c r="X30" s="23">
        <v>19</v>
      </c>
      <c r="Y30" s="23">
        <v>0</v>
      </c>
      <c r="Z30" s="18">
        <f t="shared" si="1"/>
        <v>19</v>
      </c>
      <c r="AA30" t="str">
        <f t="array" ref="AA30">INDEX(Regions!$A$1:$B$32,MATCH(Data_Feed_Report!$W30,Regions!$A$1:$A$32,0),2)</f>
        <v>West</v>
      </c>
      <c r="AB30" s="6">
        <f>RANK(Z30,$Z$6:$Z$37,0)+COUNTIF($Z$6:Z30,Z30)-1</f>
        <v>10</v>
      </c>
      <c r="AD30" s="22" t="s">
        <v>47</v>
      </c>
      <c r="AE30" s="23">
        <v>16</v>
      </c>
      <c r="AF30" s="23">
        <v>0</v>
      </c>
      <c r="AG30" s="6">
        <f t="shared" si="2"/>
        <v>16</v>
      </c>
      <c r="AH30" s="6">
        <f>RANK(AG30,$AG$6:$AG$37,0)+COUNTIF($AG$6:AG30,AG30)-1</f>
        <v>16</v>
      </c>
      <c r="AI30" t="str">
        <f t="array" ref="AI30">INDEX(Regions!$B$1:$B$32,MATCH(Data_Feed_Report!$AD30,Regions!$A$1:$A$32,0))</f>
        <v>West</v>
      </c>
    </row>
    <row r="31" spans="1:35" ht="12.75" customHeight="1" x14ac:dyDescent="0.25">
      <c r="A31" s="22" t="s">
        <v>48</v>
      </c>
      <c r="B31" s="23">
        <v>1</v>
      </c>
      <c r="C31" t="str">
        <f>INDEX(Regions!$A$1:$B$32,MATCH(Data_Feed_Report!$G31,Regions!$A$1:$A$32,0),2)</f>
        <v>South East</v>
      </c>
      <c r="E31" s="6">
        <f>RANK(B31,$B$6:$B$37,0)+COUNTIF(B$6:$B31,B31)-1</f>
        <v>30</v>
      </c>
      <c r="G31" s="37" t="s">
        <v>48</v>
      </c>
      <c r="H31" s="38">
        <v>4</v>
      </c>
      <c r="I31" t="str">
        <f>INDEX(Regions!$A$1:$B$32,MATCH(Data_Feed_Report!$G31,Regions!$A$1:$A$32,0),2)</f>
        <v>South East</v>
      </c>
      <c r="K31" s="6">
        <f>RANK(H31,$H$6:$H$37,0)+COUNTIF($H$6:H31,H31)-1</f>
        <v>15</v>
      </c>
      <c r="M31" s="22" t="s">
        <v>48</v>
      </c>
      <c r="N31" s="23">
        <f t="shared" si="0"/>
        <v>1</v>
      </c>
      <c r="O31" t="str">
        <f>INDEX(Regions!$A$1:$B$32,MATCH(Data_Feed_Report!$M31,Regions!$A$1:$A$32,0),2)</f>
        <v>South East</v>
      </c>
      <c r="Q31" s="6">
        <f>RANK(N31,$N$6:$N$37,0)+COUNTIF($N$6:N31,N31)-1</f>
        <v>20</v>
      </c>
      <c r="S31" s="11">
        <v>1</v>
      </c>
      <c r="T31" s="12">
        <v>0</v>
      </c>
      <c r="W31" s="22" t="s">
        <v>48</v>
      </c>
      <c r="X31" s="23">
        <v>0</v>
      </c>
      <c r="Y31" s="23">
        <v>0</v>
      </c>
      <c r="Z31" s="18">
        <f t="shared" si="1"/>
        <v>0</v>
      </c>
      <c r="AA31" t="str">
        <f t="array" ref="AA31">INDEX(Regions!$A$1:$B$32,MATCH(Data_Feed_Report!$W31,Regions!$A$1:$A$32,0),2)</f>
        <v>South East</v>
      </c>
      <c r="AB31" s="6">
        <f>RANK(Z31,$Z$6:$Z$37,0)+COUNTIF($Z$6:Z31,Z31)-1</f>
        <v>30</v>
      </c>
      <c r="AD31" s="22" t="s">
        <v>48</v>
      </c>
      <c r="AE31" s="23">
        <v>5</v>
      </c>
      <c r="AF31" s="23">
        <v>0</v>
      </c>
      <c r="AG31" s="6">
        <f t="shared" si="2"/>
        <v>5</v>
      </c>
      <c r="AH31" s="6">
        <f>RANK(AG31,$AG$6:$AG$37,0)+COUNTIF($AG$6:AG31,AG31)-1</f>
        <v>23</v>
      </c>
      <c r="AI31" t="str">
        <f t="array" ref="AI31">INDEX(Regions!$B$1:$B$32,MATCH(Data_Feed_Report!$AD31,Regions!$A$1:$A$32,0))</f>
        <v>South East</v>
      </c>
    </row>
    <row r="32" spans="1:35" ht="12.75" customHeight="1" x14ac:dyDescent="0.25">
      <c r="A32" s="22" t="s">
        <v>49</v>
      </c>
      <c r="B32" s="23">
        <v>1</v>
      </c>
      <c r="C32" t="str">
        <f>INDEX(Regions!$A$1:$B$32,MATCH(Data_Feed_Report!$G32,Regions!$A$1:$A$32,0),2)</f>
        <v>North</v>
      </c>
      <c r="E32" s="6">
        <f>RANK(B32,$B$6:$B$37,0)+COUNTIF(B$6:$B32,B32)-1</f>
        <v>31</v>
      </c>
      <c r="G32" s="37" t="s">
        <v>49</v>
      </c>
      <c r="H32" s="38">
        <v>13</v>
      </c>
      <c r="I32" t="str">
        <f>INDEX(Regions!$A$1:$B$32,MATCH(Data_Feed_Report!$G32,Regions!$A$1:$A$32,0),2)</f>
        <v>North</v>
      </c>
      <c r="K32" s="6">
        <f>RANK(H32,$H$6:$H$37,0)+COUNTIF($H$6:H32,H32)-1</f>
        <v>2</v>
      </c>
      <c r="M32" s="22" t="s">
        <v>49</v>
      </c>
      <c r="N32" s="23">
        <f t="shared" si="0"/>
        <v>3</v>
      </c>
      <c r="O32" t="str">
        <f>INDEX(Regions!$A$1:$B$32,MATCH(Data_Feed_Report!$M32,Regions!$A$1:$A$32,0),2)</f>
        <v>North</v>
      </c>
      <c r="Q32" s="6">
        <f>RANK(N32,$N$6:$N$37,0)+COUNTIF($N$6:N32,N32)-1</f>
        <v>15</v>
      </c>
      <c r="S32" s="11">
        <v>3</v>
      </c>
      <c r="T32" s="12">
        <v>0</v>
      </c>
      <c r="W32" s="22" t="s">
        <v>49</v>
      </c>
      <c r="X32" s="23">
        <v>22</v>
      </c>
      <c r="Y32" s="23">
        <v>0</v>
      </c>
      <c r="Z32" s="18">
        <f t="shared" si="1"/>
        <v>22</v>
      </c>
      <c r="AA32" t="str">
        <f t="array" ref="AA32">INDEX(Regions!$A$1:$B$32,MATCH(Data_Feed_Report!$W32,Regions!$A$1:$A$32,0),2)</f>
        <v>North</v>
      </c>
      <c r="AB32" s="6">
        <f>RANK(Z32,$Z$6:$Z$37,0)+COUNTIF($Z$6:Z32,Z32)-1</f>
        <v>5</v>
      </c>
      <c r="AD32" s="22" t="s">
        <v>49</v>
      </c>
      <c r="AE32" s="23">
        <v>19</v>
      </c>
      <c r="AF32" s="23">
        <v>0</v>
      </c>
      <c r="AG32" s="6">
        <f t="shared" si="2"/>
        <v>19</v>
      </c>
      <c r="AH32" s="6">
        <f>RANK(AG32,$AG$6:$AG$37,0)+COUNTIF($AG$6:AG32,AG32)-1</f>
        <v>8</v>
      </c>
      <c r="AI32" t="str">
        <f t="array" ref="AI32">INDEX(Regions!$B$1:$B$32,MATCH(Data_Feed_Report!$AD32,Regions!$A$1:$A$32,0))</f>
        <v>North</v>
      </c>
    </row>
    <row r="33" spans="1:35" ht="12.75" customHeight="1" x14ac:dyDescent="0.25">
      <c r="A33" s="22" t="s">
        <v>50</v>
      </c>
      <c r="B33" s="23">
        <v>3</v>
      </c>
      <c r="C33" t="str">
        <f>INDEX(Regions!$A$1:$B$32,MATCH(Data_Feed_Report!$G33,Regions!$A$1:$A$32,0),2)</f>
        <v>South West</v>
      </c>
      <c r="E33" s="6">
        <f>RANK(B33,$B$6:$B$37,0)+COUNTIF(B$6:$B33,B33)-1</f>
        <v>20</v>
      </c>
      <c r="G33" s="37" t="s">
        <v>50</v>
      </c>
      <c r="H33" s="38">
        <v>2</v>
      </c>
      <c r="I33" t="str">
        <f>INDEX(Regions!$A$1:$B$32,MATCH(Data_Feed_Report!$G33,Regions!$A$1:$A$32,0),2)</f>
        <v>South West</v>
      </c>
      <c r="K33" s="6">
        <f>RANK(H33,$H$6:$H$37,0)+COUNTIF($H$6:H33,H33)-1</f>
        <v>24</v>
      </c>
      <c r="M33" s="22" t="s">
        <v>50</v>
      </c>
      <c r="N33" s="23">
        <f t="shared" si="0"/>
        <v>19</v>
      </c>
      <c r="O33" t="str">
        <f>INDEX(Regions!$A$1:$B$32,MATCH(Data_Feed_Report!$M33,Regions!$A$1:$A$32,0),2)</f>
        <v>South West</v>
      </c>
      <c r="Q33" s="6">
        <f>RANK(N33,$N$6:$N$37,0)+COUNTIF($N$6:N33,N33)-1</f>
        <v>1</v>
      </c>
      <c r="S33" s="11">
        <v>19</v>
      </c>
      <c r="T33" s="12">
        <v>0</v>
      </c>
      <c r="W33" s="22" t="s">
        <v>50</v>
      </c>
      <c r="X33" s="23">
        <v>22</v>
      </c>
      <c r="Y33" s="23">
        <v>0</v>
      </c>
      <c r="Z33" s="18">
        <f t="shared" si="1"/>
        <v>22</v>
      </c>
      <c r="AA33" t="str">
        <f t="array" ref="AA33">INDEX(Regions!$A$1:$B$32,MATCH(Data_Feed_Report!$W33,Regions!$A$1:$A$32,0),2)</f>
        <v>South West</v>
      </c>
      <c r="AB33" s="6">
        <f>RANK(Z33,$Z$6:$Z$37,0)+COUNTIF($Z$6:Z33,Z33)-1</f>
        <v>6</v>
      </c>
      <c r="AD33" s="22" t="s">
        <v>50</v>
      </c>
      <c r="AE33" s="23">
        <v>17</v>
      </c>
      <c r="AF33" s="23">
        <v>0</v>
      </c>
      <c r="AG33" s="6">
        <f t="shared" si="2"/>
        <v>17</v>
      </c>
      <c r="AH33" s="6">
        <f>RANK(AG33,$AG$6:$AG$37,0)+COUNTIF($AG$6:AG33,AG33)-1</f>
        <v>15</v>
      </c>
      <c r="AI33" t="str">
        <f t="array" ref="AI33">INDEX(Regions!$B$1:$B$32,MATCH(Data_Feed_Report!$AD33,Regions!$A$1:$A$32,0))</f>
        <v>South West</v>
      </c>
    </row>
    <row r="34" spans="1:35" ht="12.75" customHeight="1" x14ac:dyDescent="0.25">
      <c r="A34" s="22" t="s">
        <v>51</v>
      </c>
      <c r="B34" s="23">
        <v>7</v>
      </c>
      <c r="C34" t="str">
        <f>INDEX(Regions!$A$1:$B$32,MATCH(Data_Feed_Report!$G34,Regions!$A$1:$A$32,0),2)</f>
        <v>South West</v>
      </c>
      <c r="E34" s="6">
        <f>RANK(B34,$B$6:$B$37,0)+COUNTIF(B$6:$B34,B34)-1</f>
        <v>3</v>
      </c>
      <c r="G34" s="37" t="s">
        <v>51</v>
      </c>
      <c r="H34" s="38">
        <v>7</v>
      </c>
      <c r="I34" t="str">
        <f>INDEX(Regions!$A$1:$B$32,MATCH(Data_Feed_Report!$G34,Regions!$A$1:$A$32,0),2)</f>
        <v>South West</v>
      </c>
      <c r="K34" s="6">
        <f>RANK(H34,$H$6:$H$37,0)+COUNTIF($H$6:H34,H34)-1</f>
        <v>5</v>
      </c>
      <c r="M34" s="22" t="s">
        <v>51</v>
      </c>
      <c r="N34" s="23">
        <f t="shared" si="0"/>
        <v>18</v>
      </c>
      <c r="O34" t="str">
        <f>INDEX(Regions!$A$1:$B$32,MATCH(Data_Feed_Report!$M34,Regions!$A$1:$A$32,0),2)</f>
        <v>South West</v>
      </c>
      <c r="Q34" s="6">
        <f>RANK(N34,$N$6:$N$37,0)+COUNTIF($N$6:N34,N34)-1</f>
        <v>5</v>
      </c>
      <c r="S34" s="11">
        <v>18</v>
      </c>
      <c r="T34" s="12">
        <v>0</v>
      </c>
      <c r="W34" s="22" t="s">
        <v>51</v>
      </c>
      <c r="X34" s="23">
        <v>20</v>
      </c>
      <c r="Y34" s="23">
        <v>0</v>
      </c>
      <c r="Z34" s="18">
        <f t="shared" si="1"/>
        <v>20</v>
      </c>
      <c r="AA34" t="str">
        <f t="array" ref="AA34">INDEX(Regions!$A$1:$B$32,MATCH(Data_Feed_Report!$W34,Regions!$A$1:$A$32,0),2)</f>
        <v>South West</v>
      </c>
      <c r="AB34" s="6">
        <f>RANK(Z34,$Z$6:$Z$37,0)+COUNTIF($Z$6:Z34,Z34)-1</f>
        <v>8</v>
      </c>
      <c r="AD34" s="22" t="s">
        <v>51</v>
      </c>
      <c r="AE34" s="23">
        <v>19</v>
      </c>
      <c r="AF34" s="23">
        <v>0</v>
      </c>
      <c r="AG34" s="6">
        <f t="shared" si="2"/>
        <v>19</v>
      </c>
      <c r="AH34" s="6">
        <f>RANK(AG34,$AG$6:$AG$37,0)+COUNTIF($AG$6:AG34,AG34)-1</f>
        <v>9</v>
      </c>
      <c r="AI34" t="str">
        <f t="array" ref="AI34">INDEX(Regions!$B$1:$B$32,MATCH(Data_Feed_Report!$AD34,Regions!$A$1:$A$32,0))</f>
        <v>South West</v>
      </c>
    </row>
    <row r="35" spans="1:35" ht="12.75" customHeight="1" x14ac:dyDescent="0.25">
      <c r="A35" s="22" t="s">
        <v>52</v>
      </c>
      <c r="B35" s="23">
        <v>3</v>
      </c>
      <c r="C35" t="str">
        <f>INDEX(Regions!$A$1:$B$32,MATCH(Data_Feed_Report!$G35,Regions!$A$1:$A$32,0),2)</f>
        <v>Tayforth</v>
      </c>
      <c r="E35" s="6">
        <f>RANK(B35,$B$6:$B$37,0)+COUNTIF(B$6:$B35,B35)-1</f>
        <v>21</v>
      </c>
      <c r="G35" s="37" t="s">
        <v>52</v>
      </c>
      <c r="H35" s="38">
        <v>2</v>
      </c>
      <c r="I35" t="str">
        <f>INDEX(Regions!$A$1:$B$32,MATCH(Data_Feed_Report!$G35,Regions!$A$1:$A$32,0),2)</f>
        <v>Tayforth</v>
      </c>
      <c r="K35" s="6">
        <f>RANK(H35,$H$6:$H$37,0)+COUNTIF($H$6:H35,H35)-1</f>
        <v>25</v>
      </c>
      <c r="M35" s="22" t="s">
        <v>52</v>
      </c>
      <c r="N35" s="23">
        <f t="shared" si="0"/>
        <v>0</v>
      </c>
      <c r="O35" t="str">
        <f>INDEX(Regions!$A$1:$B$32,MATCH(Data_Feed_Report!$M35,Regions!$A$1:$A$32,0),2)</f>
        <v>Tayforth</v>
      </c>
      <c r="Q35" s="6">
        <f>RANK(N35,$N$6:$N$37,0)+COUNTIF($N$6:N35,N35)-1</f>
        <v>31</v>
      </c>
      <c r="S35" s="11">
        <v>0</v>
      </c>
      <c r="T35" s="12">
        <v>0</v>
      </c>
      <c r="W35" s="22" t="s">
        <v>52</v>
      </c>
      <c r="X35" s="23">
        <v>0</v>
      </c>
      <c r="Y35" s="23">
        <v>0</v>
      </c>
      <c r="Z35" s="18">
        <f t="shared" si="1"/>
        <v>0</v>
      </c>
      <c r="AA35" t="str">
        <f t="array" ref="AA35">INDEX(Regions!$A$1:$B$32,MATCH(Data_Feed_Report!$W35,Regions!$A$1:$A$32,0),2)</f>
        <v>Tayforth</v>
      </c>
      <c r="AB35" s="6">
        <f>RANK(Z35,$Z$6:$Z$37,0)+COUNTIF($Z$6:Z35,Z35)-1</f>
        <v>31</v>
      </c>
      <c r="AD35" s="22" t="s">
        <v>52</v>
      </c>
      <c r="AE35" s="23">
        <v>0</v>
      </c>
      <c r="AF35" s="23">
        <v>6</v>
      </c>
      <c r="AG35" s="6">
        <f t="shared" si="2"/>
        <v>6</v>
      </c>
      <c r="AH35" s="6">
        <f>RANK(AG35,$AG$6:$AG$37,0)+COUNTIF($AG$6:AG35,AG35)-1</f>
        <v>22</v>
      </c>
      <c r="AI35" t="str">
        <f t="array" ref="AI35">INDEX(Regions!$B$1:$B$32,MATCH(Data_Feed_Report!$AD35,Regions!$A$1:$A$32,0))</f>
        <v>Tayforth</v>
      </c>
    </row>
    <row r="36" spans="1:35" ht="12.75" customHeight="1" x14ac:dyDescent="0.25">
      <c r="A36" s="22" t="s">
        <v>53</v>
      </c>
      <c r="B36" s="23">
        <v>1</v>
      </c>
      <c r="C36" t="str">
        <f>INDEX(Regions!$A$1:$B$32,MATCH(Data_Feed_Report!$G36,Regions!$A$1:$A$32,0),2)</f>
        <v>West</v>
      </c>
      <c r="E36" s="6">
        <f>RANK(B36,$B$6:$B$37,0)+COUNTIF(B$6:$B36,B36)-1</f>
        <v>32</v>
      </c>
      <c r="G36" s="37" t="s">
        <v>53</v>
      </c>
      <c r="H36" s="38">
        <v>4</v>
      </c>
      <c r="I36" t="str">
        <f>INDEX(Regions!$A$1:$B$32,MATCH(Data_Feed_Report!$G36,Regions!$A$1:$A$32,0),2)</f>
        <v>West</v>
      </c>
      <c r="K36" s="6">
        <f>RANK(H36,$H$6:$H$37,0)+COUNTIF($H$6:H36,H36)-1</f>
        <v>16</v>
      </c>
      <c r="M36" s="22" t="s">
        <v>53</v>
      </c>
      <c r="N36" s="23">
        <f t="shared" si="0"/>
        <v>0</v>
      </c>
      <c r="O36" t="str">
        <f>INDEX(Regions!$A$1:$B$32,MATCH(Data_Feed_Report!$M36,Regions!$A$1:$A$32,0),2)</f>
        <v>West</v>
      </c>
      <c r="Q36" s="6">
        <f>RANK(N36,$N$6:$N$37,0)+COUNTIF($N$6:N36,N36)-1</f>
        <v>32</v>
      </c>
      <c r="S36" s="11">
        <v>0</v>
      </c>
      <c r="T36" s="12">
        <v>0</v>
      </c>
      <c r="W36" s="22" t="s">
        <v>53</v>
      </c>
      <c r="X36" s="23">
        <v>0</v>
      </c>
      <c r="Y36" s="23">
        <v>0</v>
      </c>
      <c r="Z36" s="18">
        <f t="shared" si="1"/>
        <v>0</v>
      </c>
      <c r="AA36" t="str">
        <f t="array" ref="AA36">INDEX(Regions!$A$1:$B$32,MATCH(Data_Feed_Report!$W36,Regions!$A$1:$A$32,0),2)</f>
        <v>West</v>
      </c>
      <c r="AB36" s="6">
        <f>RANK(Z36,$Z$6:$Z$37,0)+COUNTIF($Z$6:Z36,Z36)-1</f>
        <v>32</v>
      </c>
      <c r="AD36" s="22" t="s">
        <v>53</v>
      </c>
      <c r="AE36" s="23">
        <v>3</v>
      </c>
      <c r="AF36" s="23">
        <v>0</v>
      </c>
      <c r="AG36" s="6">
        <f t="shared" si="2"/>
        <v>3</v>
      </c>
      <c r="AH36" s="6">
        <f>RANK(AG36,$AG$6:$AG$37,0)+COUNTIF($AG$6:AG36,AG36)-1</f>
        <v>27</v>
      </c>
      <c r="AI36" t="str">
        <f t="array" ref="AI36">INDEX(Regions!$B$1:$B$32,MATCH(Data_Feed_Report!$AD36,Regions!$A$1:$A$32,0))</f>
        <v>West</v>
      </c>
    </row>
    <row r="37" spans="1:35" ht="12.75" customHeight="1" x14ac:dyDescent="0.25">
      <c r="A37" s="22" t="s">
        <v>54</v>
      </c>
      <c r="B37" s="23">
        <v>5</v>
      </c>
      <c r="C37" t="str">
        <f>INDEX(Regions!$A$1:$B$32,MATCH(Data_Feed_Report!$G37,Regions!$A$1:$A$32,0),2)</f>
        <v>South East</v>
      </c>
      <c r="E37" s="6">
        <f>RANK(B37,$B$6:$B$37,0)+COUNTIF(B$6:$B37,B37)-1</f>
        <v>10</v>
      </c>
      <c r="G37" s="37" t="s">
        <v>54</v>
      </c>
      <c r="H37" s="38">
        <v>3</v>
      </c>
      <c r="I37" t="str">
        <f>INDEX(Regions!$A$1:$B$32,MATCH(Data_Feed_Report!$G37,Regions!$A$1:$A$32,0),2)</f>
        <v>South East</v>
      </c>
      <c r="K37" s="6">
        <f>RANK(H37,$H$6:$H$37,0)+COUNTIF($H$6:H37,H37)-1</f>
        <v>22</v>
      </c>
      <c r="M37" s="22" t="s">
        <v>54</v>
      </c>
      <c r="N37" s="23">
        <f t="shared" si="0"/>
        <v>4</v>
      </c>
      <c r="O37" t="str">
        <f>INDEX(Regions!$A$1:$B$32,MATCH(Data_Feed_Report!$M37,Regions!$A$1:$A$32,0),2)</f>
        <v>South East</v>
      </c>
      <c r="Q37" s="6">
        <f>RANK(N37,$N$6:$N$37,0)+COUNTIF($N$6:N37,N37)-1</f>
        <v>13</v>
      </c>
      <c r="S37" s="11">
        <v>4</v>
      </c>
      <c r="T37" s="12">
        <v>0</v>
      </c>
      <c r="W37" s="22" t="s">
        <v>54</v>
      </c>
      <c r="X37" s="23">
        <v>5</v>
      </c>
      <c r="Y37" s="23">
        <v>1</v>
      </c>
      <c r="Z37" s="18">
        <f t="shared" si="1"/>
        <v>6</v>
      </c>
      <c r="AA37" t="str">
        <f t="array" ref="AA37">INDEX(Regions!$A$1:$B$32,MATCH(Data_Feed_Report!$W37,Regions!$A$1:$A$32,0),2)</f>
        <v>South East</v>
      </c>
      <c r="AB37" s="6">
        <f>RANK(Z37,$Z$6:$Z$37,0)+COUNTIF($Z$6:Z37,Z37)-1</f>
        <v>19</v>
      </c>
      <c r="AD37" s="22" t="s">
        <v>54</v>
      </c>
      <c r="AE37" s="23">
        <v>5</v>
      </c>
      <c r="AF37" s="23">
        <v>0</v>
      </c>
      <c r="AG37" s="6">
        <f t="shared" si="2"/>
        <v>5</v>
      </c>
      <c r="AH37" s="6">
        <f>RANK(AG37,$AG$6:$AG$37,0)+COUNTIF($AG$6:AG37,AG37)-1</f>
        <v>24</v>
      </c>
      <c r="AI37" t="str">
        <f t="array" ref="AI37">INDEX(Regions!$B$1:$B$32,MATCH(Data_Feed_Report!$AD37,Regions!$A$1:$A$32,0))</f>
        <v>South East</v>
      </c>
    </row>
  </sheetData>
  <mergeCells count="82">
    <mergeCell ref="G32"/>
    <mergeCell ref="H32"/>
    <mergeCell ref="G33"/>
    <mergeCell ref="H33"/>
    <mergeCell ref="G30"/>
    <mergeCell ref="H30"/>
    <mergeCell ref="G31"/>
    <mergeCell ref="H31"/>
    <mergeCell ref="G36"/>
    <mergeCell ref="H36"/>
    <mergeCell ref="G37"/>
    <mergeCell ref="H37"/>
    <mergeCell ref="G34"/>
    <mergeCell ref="H34"/>
    <mergeCell ref="G35"/>
    <mergeCell ref="H35"/>
    <mergeCell ref="G28"/>
    <mergeCell ref="H28"/>
    <mergeCell ref="G29"/>
    <mergeCell ref="H29"/>
    <mergeCell ref="G26"/>
    <mergeCell ref="H26"/>
    <mergeCell ref="G27"/>
    <mergeCell ref="H27"/>
    <mergeCell ref="G24"/>
    <mergeCell ref="H24"/>
    <mergeCell ref="G25"/>
    <mergeCell ref="H25"/>
    <mergeCell ref="G22"/>
    <mergeCell ref="H22"/>
    <mergeCell ref="G23"/>
    <mergeCell ref="H23"/>
    <mergeCell ref="G20"/>
    <mergeCell ref="H20"/>
    <mergeCell ref="G21"/>
    <mergeCell ref="H21"/>
    <mergeCell ref="G18"/>
    <mergeCell ref="H18"/>
    <mergeCell ref="G19"/>
    <mergeCell ref="H19"/>
    <mergeCell ref="G16"/>
    <mergeCell ref="H16"/>
    <mergeCell ref="G17"/>
    <mergeCell ref="H17"/>
    <mergeCell ref="G14"/>
    <mergeCell ref="H14"/>
    <mergeCell ref="G15"/>
    <mergeCell ref="H15"/>
    <mergeCell ref="G12"/>
    <mergeCell ref="H12"/>
    <mergeCell ref="G13"/>
    <mergeCell ref="H13"/>
    <mergeCell ref="G10"/>
    <mergeCell ref="H10"/>
    <mergeCell ref="G11"/>
    <mergeCell ref="H11"/>
    <mergeCell ref="G8"/>
    <mergeCell ref="H8"/>
    <mergeCell ref="G9"/>
    <mergeCell ref="H9"/>
    <mergeCell ref="G6"/>
    <mergeCell ref="H6"/>
    <mergeCell ref="G7"/>
    <mergeCell ref="H7"/>
    <mergeCell ref="G5"/>
    <mergeCell ref="H5"/>
    <mergeCell ref="W2:Y2"/>
    <mergeCell ref="W3:Y3"/>
    <mergeCell ref="G2:H2"/>
    <mergeCell ref="G3:H3"/>
    <mergeCell ref="Q3:R3"/>
    <mergeCell ref="S3:T3"/>
    <mergeCell ref="Q2:R2"/>
    <mergeCell ref="S2:T2"/>
    <mergeCell ref="AD2:AF2"/>
    <mergeCell ref="AD3:AF3"/>
    <mergeCell ref="A2:B2"/>
    <mergeCell ref="A3:B3"/>
    <mergeCell ref="M2:N2"/>
    <mergeCell ref="M3:N3"/>
    <mergeCell ref="O3:P3"/>
    <mergeCell ref="O2:P2"/>
  </mergeCells>
  <phoneticPr fontId="6" type="noConversion"/>
  <pageMargins left="0.75" right="0.75" top="1" bottom="1" header="0.5" footer="0.5"/>
  <pageSetup paperSize="9" scale="0" firstPageNumber="0" fitToHeight="0" pageOrder="overThenDown" orientation="portrait" horizontalDpi="300" verticalDpi="300"/>
  <headerFooter alignWithMargins="0">
    <oddFooter xml:space="preserve">&amp;LDate:01/07/2020 23:26 
*Report Generated by TCS-DigiGOV&amp;C
&amp;R
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2"/>
  <sheetViews>
    <sheetView topLeftCell="A10" workbookViewId="0">
      <selection activeCell="B19" sqref="B19"/>
    </sheetView>
  </sheetViews>
  <sheetFormatPr defaultRowHeight="12.5" x14ac:dyDescent="0.25"/>
  <sheetData>
    <row r="1" spans="1:2" x14ac:dyDescent="0.25">
      <c r="A1" s="1" t="s">
        <v>23</v>
      </c>
      <c r="B1" s="1" t="s">
        <v>55</v>
      </c>
    </row>
    <row r="2" spans="1:2" x14ac:dyDescent="0.25">
      <c r="A2" s="1" t="s">
        <v>24</v>
      </c>
      <c r="B2" s="1" t="s">
        <v>55</v>
      </c>
    </row>
    <row r="3" spans="1:2" x14ac:dyDescent="0.25">
      <c r="A3" s="1" t="s">
        <v>25</v>
      </c>
      <c r="B3" s="1" t="s">
        <v>56</v>
      </c>
    </row>
    <row r="4" spans="1:2" x14ac:dyDescent="0.25">
      <c r="A4" s="1" t="s">
        <v>26</v>
      </c>
      <c r="B4" s="1" t="s">
        <v>57</v>
      </c>
    </row>
    <row r="5" spans="1:2" x14ac:dyDescent="0.25">
      <c r="A5" s="1" t="s">
        <v>28</v>
      </c>
      <c r="B5" s="1" t="s">
        <v>56</v>
      </c>
    </row>
    <row r="6" spans="1:2" x14ac:dyDescent="0.25">
      <c r="A6" s="1" t="s">
        <v>29</v>
      </c>
      <c r="B6" s="1" t="s">
        <v>58</v>
      </c>
    </row>
    <row r="7" spans="1:2" x14ac:dyDescent="0.25">
      <c r="A7" s="1" t="s">
        <v>30</v>
      </c>
      <c r="B7" s="1" t="s">
        <v>56</v>
      </c>
    </row>
    <row r="8" spans="1:2" x14ac:dyDescent="0.25">
      <c r="A8" s="1" t="s">
        <v>31</v>
      </c>
      <c r="B8" s="1" t="s">
        <v>58</v>
      </c>
    </row>
    <row r="9" spans="1:2" x14ac:dyDescent="0.25">
      <c r="A9" s="1" t="s">
        <v>32</v>
      </c>
      <c r="B9" s="1" t="s">
        <v>58</v>
      </c>
    </row>
    <row r="10" spans="1:2" x14ac:dyDescent="0.25">
      <c r="A10" s="1" t="s">
        <v>33</v>
      </c>
      <c r="B10" s="1" t="s">
        <v>59</v>
      </c>
    </row>
    <row r="11" spans="1:2" x14ac:dyDescent="0.25">
      <c r="A11" s="1" t="s">
        <v>34</v>
      </c>
      <c r="B11" s="1" t="s">
        <v>57</v>
      </c>
    </row>
    <row r="12" spans="1:2" x14ac:dyDescent="0.25">
      <c r="A12" s="1" t="s">
        <v>27</v>
      </c>
      <c r="B12" s="1" t="s">
        <v>59</v>
      </c>
    </row>
    <row r="13" spans="1:2" x14ac:dyDescent="0.25">
      <c r="A13" s="1" t="s">
        <v>35</v>
      </c>
      <c r="B13" s="1" t="s">
        <v>55</v>
      </c>
    </row>
    <row r="14" spans="1:2" x14ac:dyDescent="0.25">
      <c r="A14" s="1" t="s">
        <v>36</v>
      </c>
      <c r="B14" s="1" t="s">
        <v>56</v>
      </c>
    </row>
    <row r="15" spans="1:2" x14ac:dyDescent="0.25">
      <c r="A15" s="1" t="s">
        <v>37</v>
      </c>
      <c r="B15" s="1" t="s">
        <v>56</v>
      </c>
    </row>
    <row r="16" spans="1:2" x14ac:dyDescent="0.25">
      <c r="A16" s="1" t="s">
        <v>38</v>
      </c>
      <c r="B16" s="1" t="s">
        <v>57</v>
      </c>
    </row>
    <row r="17" spans="1:2" x14ac:dyDescent="0.25">
      <c r="A17" s="1" t="s">
        <v>39</v>
      </c>
      <c r="B17" s="1" t="s">
        <v>55</v>
      </c>
    </row>
    <row r="18" spans="1:2" x14ac:dyDescent="0.25">
      <c r="A18" s="1" t="s">
        <v>40</v>
      </c>
      <c r="B18" s="1" t="s">
        <v>57</v>
      </c>
    </row>
    <row r="19" spans="1:2" x14ac:dyDescent="0.25">
      <c r="A19" s="1" t="s">
        <v>41</v>
      </c>
      <c r="B19" s="1" t="s">
        <v>59</v>
      </c>
    </row>
    <row r="20" spans="1:2" x14ac:dyDescent="0.25">
      <c r="A20" s="1" t="s">
        <v>42</v>
      </c>
      <c r="B20" s="1" t="s">
        <v>55</v>
      </c>
    </row>
    <row r="21" spans="1:2" x14ac:dyDescent="0.25">
      <c r="A21" s="1" t="s">
        <v>43</v>
      </c>
      <c r="B21" s="1" t="s">
        <v>58</v>
      </c>
    </row>
    <row r="22" spans="1:2" x14ac:dyDescent="0.25">
      <c r="A22" s="1" t="s">
        <v>44</v>
      </c>
      <c r="B22" s="1" t="s">
        <v>58</v>
      </c>
    </row>
    <row r="23" spans="1:2" x14ac:dyDescent="0.25">
      <c r="A23" s="1" t="s">
        <v>45</v>
      </c>
      <c r="B23" s="1" t="s">
        <v>55</v>
      </c>
    </row>
    <row r="24" spans="1:2" x14ac:dyDescent="0.25">
      <c r="A24" s="1" t="s">
        <v>46</v>
      </c>
      <c r="B24" s="1" t="s">
        <v>56</v>
      </c>
    </row>
    <row r="25" spans="1:2" x14ac:dyDescent="0.25">
      <c r="A25" s="1" t="s">
        <v>47</v>
      </c>
      <c r="B25" s="1" t="s">
        <v>57</v>
      </c>
    </row>
    <row r="26" spans="1:2" x14ac:dyDescent="0.25">
      <c r="A26" s="1" t="s">
        <v>48</v>
      </c>
      <c r="B26" s="1" t="s">
        <v>59</v>
      </c>
    </row>
    <row r="27" spans="1:2" x14ac:dyDescent="0.25">
      <c r="A27" s="1" t="s">
        <v>49</v>
      </c>
      <c r="B27" s="1" t="s">
        <v>55</v>
      </c>
    </row>
    <row r="28" spans="1:2" x14ac:dyDescent="0.25">
      <c r="A28" s="1" t="s">
        <v>50</v>
      </c>
      <c r="B28" s="1" t="s">
        <v>58</v>
      </c>
    </row>
    <row r="29" spans="1:2" x14ac:dyDescent="0.25">
      <c r="A29" s="1" t="s">
        <v>51</v>
      </c>
      <c r="B29" s="1" t="s">
        <v>58</v>
      </c>
    </row>
    <row r="30" spans="1:2" x14ac:dyDescent="0.25">
      <c r="A30" s="1" t="s">
        <v>52</v>
      </c>
      <c r="B30" s="1" t="s">
        <v>56</v>
      </c>
    </row>
    <row r="31" spans="1:2" x14ac:dyDescent="0.25">
      <c r="A31" s="1" t="s">
        <v>53</v>
      </c>
      <c r="B31" s="1" t="s">
        <v>57</v>
      </c>
    </row>
    <row r="32" spans="1:2" x14ac:dyDescent="0.25">
      <c r="A32" s="1" t="s">
        <v>54</v>
      </c>
      <c r="B32" s="1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244"/>
  <sheetViews>
    <sheetView topLeftCell="B4" workbookViewId="0">
      <selection activeCell="B4" sqref="B4"/>
    </sheetView>
  </sheetViews>
  <sheetFormatPr defaultRowHeight="12.5" x14ac:dyDescent="0.25"/>
  <cols>
    <col min="1" max="1" width="13.453125" customWidth="1"/>
    <col min="3" max="5" width="9.54296875" bestFit="1" customWidth="1"/>
    <col min="6" max="7" width="10.54296875" bestFit="1" customWidth="1"/>
    <col min="8" max="10" width="9.54296875" bestFit="1" customWidth="1"/>
    <col min="11" max="12" width="10.54296875" bestFit="1" customWidth="1"/>
    <col min="15" max="15" width="9.54296875" bestFit="1" customWidth="1"/>
  </cols>
  <sheetData>
    <row r="1" spans="1:17" ht="13" x14ac:dyDescent="0.3">
      <c r="A1" s="39" t="s">
        <v>3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</row>
    <row r="2" spans="1:17" x14ac:dyDescent="0.25">
      <c r="B2" t="s">
        <v>13</v>
      </c>
      <c r="C2" t="s">
        <v>60</v>
      </c>
      <c r="D2" t="s">
        <v>15</v>
      </c>
      <c r="H2" t="s">
        <v>15</v>
      </c>
      <c r="I2" t="s">
        <v>61</v>
      </c>
      <c r="J2" t="s">
        <v>22</v>
      </c>
      <c r="L2" t="s">
        <v>15</v>
      </c>
      <c r="M2" t="s">
        <v>61</v>
      </c>
      <c r="N2" t="s">
        <v>62</v>
      </c>
    </row>
    <row r="3" spans="1:17" x14ac:dyDescent="0.25">
      <c r="A3">
        <v>1</v>
      </c>
      <c r="B3" t="str">
        <f>INDEX(Data_Feed_Report!$C$3:$C$34,MATCH('Region Averages'!$A3,Data_Feed_Report!$AH$6:$AH$37,0))</f>
        <v>North</v>
      </c>
      <c r="C3" t="e">
        <f t="array" ref="C3">INDEX(Data_Feed_Report!$AG$6:$AG$37,MATCH('Region Averages'!$B3,Data_Feed_Report!$AD$6:$AD$37,0))</f>
        <v>#N/A</v>
      </c>
      <c r="D3" t="e">
        <f t="array" ref="D3">INDEX(Data_Feed_Report!$AI$6:$AI$37,MATCH('Region Averages'!$B3,Data_Feed_Report!$AD$6:$AD$37,0))</f>
        <v>#N/A</v>
      </c>
      <c r="H3" t="s">
        <v>56</v>
      </c>
      <c r="I3">
        <f>AVERAGEIF($D$3:$D$34,$H3,$C$3:$C$34)</f>
        <v>10.428571428571429</v>
      </c>
      <c r="J3">
        <f>RANK(I3,$I$3:$I$7,0)+COUNTIF($I$3:I3,I3)-1</f>
        <v>4</v>
      </c>
      <c r="K3">
        <v>1</v>
      </c>
      <c r="L3" t="str">
        <f t="array" ref="L3">INDEX($H$3:$H$7,MATCH(K3,$J$3:$J$7,0))</f>
        <v>North</v>
      </c>
      <c r="M3">
        <f t="array" ref="M3">INDEX($I$3:$I$7,MATCH(K3,$J$3:$J$7,0))</f>
        <v>14.833333333333334</v>
      </c>
      <c r="N3" s="3" t="e">
        <f>AVERAGE($C$3:$C$34)</f>
        <v>#N/A</v>
      </c>
      <c r="O3" t="e">
        <f>CONCATENATE("Scotland Average: ", ROUND(N3,2))</f>
        <v>#N/A</v>
      </c>
    </row>
    <row r="4" spans="1:17" x14ac:dyDescent="0.25">
      <c r="A4">
        <v>2</v>
      </c>
      <c r="B4" t="str">
        <f t="array" ref="B4">INDEX(Data_Feed_Report!$AD$6:$AD$37,MATCH('Region Averages'!$A4,Data_Feed_Report!$AH$6:$AH$37,0))</f>
        <v>Aberdeen City</v>
      </c>
      <c r="C4">
        <f t="array" ref="C4">INDEX(Data_Feed_Report!$AG$6:$AG$37,MATCH('Region Averages'!$B4,Data_Feed_Report!$AD$6:$AD$37,0))</f>
        <v>23</v>
      </c>
      <c r="D4" t="str">
        <f t="array" ref="D4">INDEX(Data_Feed_Report!$AI$6:$AI$37,MATCH('Region Averages'!$B4,Data_Feed_Report!$AD$6:$AD$37,0))</f>
        <v>North</v>
      </c>
      <c r="H4" t="s">
        <v>58</v>
      </c>
      <c r="I4">
        <f t="shared" ref="I4:I7" si="0">AVERAGEIF($D$3:$D$34,$H4,$C$3:$C$34)</f>
        <v>12.857142857142858</v>
      </c>
      <c r="J4">
        <f>RANK(I4,$I$3:$I$7,0)+COUNTIF($I$3:I4,I4)-1</f>
        <v>3</v>
      </c>
      <c r="K4">
        <v>2</v>
      </c>
      <c r="L4" t="str">
        <f t="array" ref="L4">INDEX($H$3:$H$7,MATCH(K4,$J$3:$J$7,0))</f>
        <v>West</v>
      </c>
      <c r="M4">
        <f t="array" ref="M4">INDEX($I$3:$I$7,MATCH(K4,$J$3:$J$7,0))</f>
        <v>13.5</v>
      </c>
      <c r="N4" s="3" t="e">
        <f t="shared" ref="N4:N6" si="1">AVERAGE($C$3:$C$34)</f>
        <v>#N/A</v>
      </c>
    </row>
    <row r="5" spans="1:17" x14ac:dyDescent="0.25">
      <c r="A5">
        <v>3</v>
      </c>
      <c r="B5" t="str">
        <f t="array" ref="B5">INDEX(Data_Feed_Report!$AD$6:$AD$37,MATCH('Region Averages'!$A5,Data_Feed_Report!$AH$6:$AH$37,0))</f>
        <v>Inverclyde</v>
      </c>
      <c r="C5">
        <f t="array" ref="C5">INDEX(Data_Feed_Report!$AG$6:$AG$37,MATCH('Region Averages'!$B5,Data_Feed_Report!$AD$6:$AD$37,0))</f>
        <v>21</v>
      </c>
      <c r="D5" t="str">
        <f t="array" ref="D5">INDEX(Data_Feed_Report!$AI$6:$AI$37,MATCH('Region Averages'!$B5,Data_Feed_Report!$AD$6:$AD$37,0))</f>
        <v>West</v>
      </c>
      <c r="H5" t="s">
        <v>55</v>
      </c>
      <c r="I5">
        <f t="shared" si="0"/>
        <v>14.833333333333334</v>
      </c>
      <c r="J5">
        <f>RANK(I5,$I$3:$I$7,0)+COUNTIF($I$3:I5,I5)-1</f>
        <v>1</v>
      </c>
      <c r="K5">
        <v>3</v>
      </c>
      <c r="L5" t="str">
        <f t="array" ref="L5">INDEX($H$3:$H$7,MATCH(K5,$J$3:$J$7,0))</f>
        <v>South West</v>
      </c>
      <c r="M5">
        <f t="array" ref="M5">INDEX($I$3:$I$7,MATCH(K5,$J$3:$J$7,0))</f>
        <v>12.857142857142858</v>
      </c>
      <c r="N5" s="3" t="e">
        <f t="shared" si="1"/>
        <v>#N/A</v>
      </c>
    </row>
    <row r="6" spans="1:17" x14ac:dyDescent="0.25">
      <c r="A6">
        <v>4</v>
      </c>
      <c r="B6" t="str">
        <f t="array" ref="B6">INDEX(Data_Feed_Report!$AD$6:$AD$37,MATCH('Region Averages'!$A6,Data_Feed_Report!$AH$6:$AH$37,0))</f>
        <v>Perth and Kinross</v>
      </c>
      <c r="C6">
        <f t="array" ref="C6">INDEX(Data_Feed_Report!$AG$6:$AG$37,MATCH('Region Averages'!$B6,Data_Feed_Report!$AD$6:$AD$37,0))</f>
        <v>21</v>
      </c>
      <c r="D6" t="str">
        <f t="array" ref="D6">INDEX(Data_Feed_Report!$AI$6:$AI$37,MATCH('Region Averages'!$B6,Data_Feed_Report!$AD$6:$AD$37,0))</f>
        <v>Tayforth</v>
      </c>
      <c r="H6" t="s">
        <v>57</v>
      </c>
      <c r="I6">
        <f t="shared" si="0"/>
        <v>13.5</v>
      </c>
      <c r="J6">
        <f>RANK(I6,$I$3:$I$7,0)+COUNTIF($I$3:I6,I6)-1</f>
        <v>2</v>
      </c>
      <c r="K6">
        <v>4</v>
      </c>
      <c r="L6" t="str">
        <f t="array" ref="L6">INDEX($H$3:$H$7,MATCH(K6,$J$3:$J$7,0))</f>
        <v>Tayforth</v>
      </c>
      <c r="M6">
        <f t="array" ref="M6">INDEX($I$3:$I$7,MATCH(K6,$J$3:$J$7,0))</f>
        <v>10.428571428571429</v>
      </c>
      <c r="N6" s="3" t="e">
        <f t="shared" si="1"/>
        <v>#N/A</v>
      </c>
    </row>
    <row r="7" spans="1:17" x14ac:dyDescent="0.25">
      <c r="A7">
        <v>5</v>
      </c>
      <c r="B7" t="str">
        <f t="array" ref="B7">INDEX(Data_Feed_Report!$AD$6:$AD$37,MATCH('Region Averages'!$A7,Data_Feed_Report!$AH$6:$AH$37,0))</f>
        <v>Clackmannanshire</v>
      </c>
      <c r="C7">
        <f t="array" ref="C7">INDEX(Data_Feed_Report!$AG$6:$AG$37,MATCH('Region Averages'!$B7,Data_Feed_Report!$AD$6:$AD$37,0))</f>
        <v>20</v>
      </c>
      <c r="D7" t="str">
        <f t="array" ref="D7">INDEX(Data_Feed_Report!$AI$6:$AI$37,MATCH('Region Averages'!$B7,Data_Feed_Report!$AD$6:$AD$37,0))</f>
        <v>Tayforth</v>
      </c>
      <c r="H7" t="s">
        <v>59</v>
      </c>
      <c r="I7">
        <f t="shared" si="0"/>
        <v>6.2</v>
      </c>
      <c r="J7">
        <f>RANK(I7,$I$3:$I$7,0)+COUNTIF($I$3:I7,I7)-1</f>
        <v>5</v>
      </c>
      <c r="K7">
        <v>5</v>
      </c>
      <c r="L7" t="str">
        <f t="array" ref="L7">INDEX($H$3:$H$7,MATCH(K7,$J$3:$J$7,0))</f>
        <v>South East</v>
      </c>
      <c r="M7">
        <f t="array" ref="M7">INDEX($I$3:$I$7,MATCH(K7,$J$3:$J$7,0))</f>
        <v>6.2</v>
      </c>
      <c r="N7" s="3" t="e">
        <f>AVERAGE($C$3:$C$34)</f>
        <v>#N/A</v>
      </c>
    </row>
    <row r="8" spans="1:17" x14ac:dyDescent="0.25">
      <c r="A8">
        <v>6</v>
      </c>
      <c r="B8" t="str">
        <f t="array" ref="B8">INDEX(Data_Feed_Report!$AD$6:$AD$37,MATCH('Region Averages'!$A8,Data_Feed_Report!$AH$6:$AH$37,0))</f>
        <v>East Lothian</v>
      </c>
      <c r="C8">
        <f t="array" ref="C8">INDEX(Data_Feed_Report!$AG$6:$AG$37,MATCH('Region Averages'!$B8,Data_Feed_Report!$AD$6:$AD$37,0))</f>
        <v>20</v>
      </c>
      <c r="D8" t="str">
        <f t="array" ref="D8">INDEX(Data_Feed_Report!$AI$6:$AI$37,MATCH('Region Averages'!$B8,Data_Feed_Report!$AD$6:$AD$37,0))</f>
        <v>South East</v>
      </c>
      <c r="N8" s="3"/>
    </row>
    <row r="9" spans="1:17" x14ac:dyDescent="0.25">
      <c r="A9">
        <v>7</v>
      </c>
      <c r="B9" t="str">
        <f t="array" ref="B9">INDEX(Data_Feed_Report!$AD$6:$AD$37,MATCH('Region Averages'!$A9,Data_Feed_Report!$AH$6:$AH$37,0))</f>
        <v>Dundee City</v>
      </c>
      <c r="C9">
        <f t="array" ref="C9">INDEX(Data_Feed_Report!$AG$6:$AG$37,MATCH('Region Averages'!$B9,Data_Feed_Report!$AD$6:$AD$37,0))</f>
        <v>19</v>
      </c>
      <c r="D9" t="str">
        <f t="array" ref="D9">INDEX(Data_Feed_Report!$AI$6:$AI$37,MATCH('Region Averages'!$B9,Data_Feed_Report!$AD$6:$AD$37,0))</f>
        <v>Tayforth</v>
      </c>
      <c r="O9" s="3"/>
    </row>
    <row r="10" spans="1:17" x14ac:dyDescent="0.25">
      <c r="A10">
        <v>8</v>
      </c>
      <c r="B10" t="str">
        <f t="array" ref="B10">INDEX(Data_Feed_Report!$AD$6:$AD$37,MATCH('Region Averages'!$A10,Data_Feed_Report!$AH$6:$AH$37,0))</f>
        <v>Shetland</v>
      </c>
      <c r="C10">
        <f t="array" ref="C10">INDEX(Data_Feed_Report!$AG$6:$AG$37,MATCH('Region Averages'!$B10,Data_Feed_Report!$AD$6:$AD$37,0))</f>
        <v>19</v>
      </c>
      <c r="D10" t="str">
        <f t="array" ref="D10">INDEX(Data_Feed_Report!$AI$6:$AI$37,MATCH('Region Averages'!$B10,Data_Feed_Report!$AD$6:$AD$37,0))</f>
        <v>North</v>
      </c>
      <c r="O10" s="3"/>
    </row>
    <row r="11" spans="1:17" x14ac:dyDescent="0.25">
      <c r="A11">
        <v>9</v>
      </c>
      <c r="B11" t="str">
        <f t="array" ref="B11">INDEX(Data_Feed_Report!$AD$6:$AD$37,MATCH('Region Averages'!$A11,Data_Feed_Report!$AH$6:$AH$37,0))</f>
        <v>South Lanarkshire</v>
      </c>
      <c r="C11">
        <f t="array" ref="C11">INDEX(Data_Feed_Report!$AG$6:$AG$37,MATCH('Region Averages'!$B11,Data_Feed_Report!$AD$6:$AD$37,0))</f>
        <v>19</v>
      </c>
      <c r="D11" t="str">
        <f t="array" ref="D11">INDEX(Data_Feed_Report!$AI$6:$AI$37,MATCH('Region Averages'!$B11,Data_Feed_Report!$AD$6:$AD$37,0))</f>
        <v>South West</v>
      </c>
      <c r="O11" s="3"/>
    </row>
    <row r="12" spans="1:17" x14ac:dyDescent="0.25">
      <c r="A12">
        <v>10</v>
      </c>
      <c r="B12" t="str">
        <f t="array" ref="B12">INDEX(Data_Feed_Report!$AD$6:$AD$37,MATCH('Region Averages'!$A12,Data_Feed_Report!$AH$6:$AH$37,0))</f>
        <v>Aberdeenshire</v>
      </c>
      <c r="C12">
        <f t="array" ref="C12">INDEX(Data_Feed_Report!$AG$6:$AG$37,MATCH('Region Averages'!$B12,Data_Feed_Report!$AD$6:$AD$37,0))</f>
        <v>18</v>
      </c>
      <c r="D12" t="str">
        <f t="array" ref="D12">INDEX(Data_Feed_Report!$AI$6:$AI$37,MATCH('Region Averages'!$B12,Data_Feed_Report!$AD$6:$AD$37,0))</f>
        <v>North</v>
      </c>
    </row>
    <row r="13" spans="1:17" x14ac:dyDescent="0.25">
      <c r="A13">
        <v>11</v>
      </c>
      <c r="B13" t="str">
        <f t="array" ref="B13">INDEX(Data_Feed_Report!$AD$6:$AD$37,MATCH('Region Averages'!$A13,Data_Feed_Report!$AH$6:$AH$37,0))</f>
        <v>Argyll and Bute</v>
      </c>
      <c r="C13">
        <f t="array" ref="C13">INDEX(Data_Feed_Report!$AG$6:$AG$37,MATCH('Region Averages'!$B13,Data_Feed_Report!$AD$6:$AD$37,0))</f>
        <v>18</v>
      </c>
      <c r="D13" t="str">
        <f t="array" ref="D13">INDEX(Data_Feed_Report!$AI$6:$AI$37,MATCH('Region Averages'!$B13,Data_Feed_Report!$AD$6:$AD$37,0))</f>
        <v>West</v>
      </c>
    </row>
    <row r="14" spans="1:17" x14ac:dyDescent="0.25">
      <c r="A14">
        <v>12</v>
      </c>
      <c r="B14" t="str">
        <f t="array" ref="B14">INDEX(Data_Feed_Report!$AD$6:$AD$37,MATCH('Region Averages'!$A14,Data_Feed_Report!$AH$6:$AH$37,0))</f>
        <v>Dumfries and Galloway</v>
      </c>
      <c r="C14">
        <f t="array" ref="C14">INDEX(Data_Feed_Report!$AG$6:$AG$37,MATCH('Region Averages'!$B14,Data_Feed_Report!$AD$6:$AD$37,0))</f>
        <v>18</v>
      </c>
      <c r="D14" t="str">
        <f t="array" ref="D14">INDEX(Data_Feed_Report!$AI$6:$AI$37,MATCH('Region Averages'!$B14,Data_Feed_Report!$AD$6:$AD$37,0))</f>
        <v>South West</v>
      </c>
    </row>
    <row r="15" spans="1:17" x14ac:dyDescent="0.25">
      <c r="A15">
        <v>13</v>
      </c>
      <c r="B15" t="str">
        <f t="array" ref="B15">INDEX(Data_Feed_Report!$AD$6:$AD$37,MATCH('Region Averages'!$A15,Data_Feed_Report!$AH$6:$AH$37,0))</f>
        <v>Eilean Siar</v>
      </c>
      <c r="C15">
        <f t="array" ref="C15">INDEX(Data_Feed_Report!$AG$6:$AG$37,MATCH('Region Averages'!$B15,Data_Feed_Report!$AD$6:$AD$37,0))</f>
        <v>17</v>
      </c>
      <c r="D15" t="str">
        <f t="array" ref="D15">INDEX(Data_Feed_Report!$AI$6:$AI$37,MATCH('Region Averages'!$B15,Data_Feed_Report!$AD$6:$AD$37,0))</f>
        <v>North</v>
      </c>
    </row>
    <row r="16" spans="1:17" x14ac:dyDescent="0.25">
      <c r="A16">
        <v>14</v>
      </c>
      <c r="B16" t="str">
        <f t="array" ref="B16">INDEX(Data_Feed_Report!$AD$6:$AD$37,MATCH('Region Averages'!$A16,Data_Feed_Report!$AH$6:$AH$37,0))</f>
        <v>North Ayrshire</v>
      </c>
      <c r="C16">
        <f t="array" ref="C16">INDEX(Data_Feed_Report!$AG$6:$AG$37,MATCH('Region Averages'!$B16,Data_Feed_Report!$AD$6:$AD$37,0))</f>
        <v>17</v>
      </c>
      <c r="D16" t="str">
        <f t="array" ref="D16">INDEX(Data_Feed_Report!$AI$6:$AI$37,MATCH('Region Averages'!$B16,Data_Feed_Report!$AD$6:$AD$37,0))</f>
        <v>South West</v>
      </c>
    </row>
    <row r="17" spans="1:4" x14ac:dyDescent="0.25">
      <c r="A17">
        <v>15</v>
      </c>
      <c r="B17" t="str">
        <f t="array" ref="B17">INDEX(Data_Feed_Report!$AD$6:$AD$37,MATCH('Region Averages'!$A17,Data_Feed_Report!$AH$6:$AH$37,0))</f>
        <v>South Ayrshire</v>
      </c>
      <c r="C17">
        <f t="array" ref="C17">INDEX(Data_Feed_Report!$AG$6:$AG$37,MATCH('Region Averages'!$B17,Data_Feed_Report!$AD$6:$AD$37,0))</f>
        <v>17</v>
      </c>
      <c r="D17" t="str">
        <f t="array" ref="D17">INDEX(Data_Feed_Report!$AI$6:$AI$37,MATCH('Region Averages'!$B17,Data_Feed_Report!$AD$6:$AD$37,0))</f>
        <v>South West</v>
      </c>
    </row>
    <row r="18" spans="1:4" x14ac:dyDescent="0.25">
      <c r="A18">
        <v>16</v>
      </c>
      <c r="B18" t="str">
        <f t="array" ref="B18">INDEX(Data_Feed_Report!$AD$6:$AD$37,MATCH('Region Averages'!$A18,Data_Feed_Report!$AH$6:$AH$37,0))</f>
        <v>Renfrewshire</v>
      </c>
      <c r="C18">
        <f t="array" ref="C18">INDEX(Data_Feed_Report!$AG$6:$AG$37,MATCH('Region Averages'!$B18,Data_Feed_Report!$AD$6:$AD$37,0))</f>
        <v>16</v>
      </c>
      <c r="D18" t="str">
        <f t="array" ref="D18">INDEX(Data_Feed_Report!$AI$6:$AI$37,MATCH('Region Averages'!$B18,Data_Feed_Report!$AD$6:$AD$37,0))</f>
        <v>West</v>
      </c>
    </row>
    <row r="19" spans="1:4" x14ac:dyDescent="0.25">
      <c r="A19">
        <v>17</v>
      </c>
      <c r="B19" t="str">
        <f t="array" ref="B19">INDEX(Data_Feed_Report!$AD$6:$AD$37,MATCH('Region Averages'!$A19,Data_Feed_Report!$AH$6:$AH$37,0))</f>
        <v>East Renfrewshire</v>
      </c>
      <c r="C19">
        <f t="array" ref="C19">INDEX(Data_Feed_Report!$AG$6:$AG$37,MATCH('Region Averages'!$B19,Data_Feed_Report!$AD$6:$AD$37,0))</f>
        <v>14</v>
      </c>
      <c r="D19" t="str">
        <f t="array" ref="D19">INDEX(Data_Feed_Report!$AI$6:$AI$37,MATCH('Region Averages'!$B19,Data_Feed_Report!$AD$6:$AD$37,0))</f>
        <v>West</v>
      </c>
    </row>
    <row r="20" spans="1:4" x14ac:dyDescent="0.25">
      <c r="A20">
        <v>18</v>
      </c>
      <c r="B20" t="str">
        <f t="array" ref="B20">INDEX(Data_Feed_Report!$AD$6:$AD$37,MATCH('Region Averages'!$A20,Data_Feed_Report!$AH$6:$AH$37,0))</f>
        <v>North Lanarkshire</v>
      </c>
      <c r="C20">
        <f t="array" ref="C20">INDEX(Data_Feed_Report!$AG$6:$AG$37,MATCH('Region Averages'!$B20,Data_Feed_Report!$AD$6:$AD$37,0))</f>
        <v>13</v>
      </c>
      <c r="D20" t="str">
        <f t="array" ref="D20">INDEX(Data_Feed_Report!$AI$6:$AI$37,MATCH('Region Averages'!$B20,Data_Feed_Report!$AD$6:$AD$37,0))</f>
        <v>South West</v>
      </c>
    </row>
    <row r="21" spans="1:4" x14ac:dyDescent="0.25">
      <c r="A21">
        <v>19</v>
      </c>
      <c r="B21" t="str">
        <f t="array" ref="B21">INDEX(Data_Feed_Report!$AD$6:$AD$37,MATCH('Region Averages'!$A21,Data_Feed_Report!$AH$6:$AH$37,0))</f>
        <v>Highland</v>
      </c>
      <c r="C21">
        <f t="array" ref="C21">INDEX(Data_Feed_Report!$AG$6:$AG$37,MATCH('Region Averages'!$B21,Data_Feed_Report!$AD$6:$AD$37,0))</f>
        <v>12</v>
      </c>
      <c r="D21" t="str">
        <f t="array" ref="D21">INDEX(Data_Feed_Report!$AI$6:$AI$37,MATCH('Region Averages'!$B21,Data_Feed_Report!$AD$6:$AD$37,0))</f>
        <v>North</v>
      </c>
    </row>
    <row r="22" spans="1:4" x14ac:dyDescent="0.25">
      <c r="A22">
        <v>20</v>
      </c>
      <c r="B22" t="str">
        <f t="array" ref="B22">INDEX(Data_Feed_Report!$AD$6:$AD$37,MATCH('Region Averages'!$A22,Data_Feed_Report!$AH$6:$AH$37,0))</f>
        <v>Glasgow City</v>
      </c>
      <c r="C22">
        <f t="array" ref="C22">INDEX(Data_Feed_Report!$AG$6:$AG$37,MATCH('Region Averages'!$B22,Data_Feed_Report!$AD$6:$AD$37,0))</f>
        <v>9</v>
      </c>
      <c r="D22" t="str">
        <f t="array" ref="D22">INDEX(Data_Feed_Report!$AI$6:$AI$37,MATCH('Region Averages'!$B22,Data_Feed_Report!$AD$6:$AD$37,0))</f>
        <v>West</v>
      </c>
    </row>
    <row r="23" spans="1:4" x14ac:dyDescent="0.25">
      <c r="A23">
        <v>21</v>
      </c>
      <c r="B23" t="str">
        <f t="array" ref="B23">INDEX(Data_Feed_Report!$AD$6:$AD$37,MATCH('Region Averages'!$A23,Data_Feed_Report!$AH$6:$AH$37,0))</f>
        <v>East Ayrshire</v>
      </c>
      <c r="C23">
        <f t="array" ref="C23">INDEX(Data_Feed_Report!$AG$6:$AG$37,MATCH('Region Averages'!$B23,Data_Feed_Report!$AD$6:$AD$37,0))</f>
        <v>6</v>
      </c>
      <c r="D23" t="str">
        <f t="array" ref="D23">INDEX(Data_Feed_Report!$AI$6:$AI$37,MATCH('Region Averages'!$B23,Data_Feed_Report!$AD$6:$AD$37,0))</f>
        <v>South West</v>
      </c>
    </row>
    <row r="24" spans="1:4" x14ac:dyDescent="0.25">
      <c r="A24">
        <v>22</v>
      </c>
      <c r="B24" t="str">
        <f t="array" ref="B24">INDEX(Data_Feed_Report!$AD$6:$AD$37,MATCH('Region Averages'!$A24,Data_Feed_Report!$AH$6:$AH$37,0))</f>
        <v>Stirling</v>
      </c>
      <c r="C24">
        <f t="array" ref="C24">INDEX(Data_Feed_Report!$AG$6:$AG$37,MATCH('Region Averages'!$B24,Data_Feed_Report!$AD$6:$AD$37,0))</f>
        <v>6</v>
      </c>
      <c r="D24" t="str">
        <f t="array" ref="D24">INDEX(Data_Feed_Report!$AI$6:$AI$37,MATCH('Region Averages'!$B24,Data_Feed_Report!$AD$6:$AD$37,0))</f>
        <v>Tayforth</v>
      </c>
    </row>
    <row r="25" spans="1:4" x14ac:dyDescent="0.25">
      <c r="A25">
        <v>23</v>
      </c>
      <c r="B25" t="str">
        <f t="array" ref="B25">INDEX(Data_Feed_Report!$AD$6:$AD$37,MATCH('Region Averages'!$A25,Data_Feed_Report!$AH$6:$AH$37,0))</f>
        <v>Scottish Borders</v>
      </c>
      <c r="C25">
        <f t="array" ref="C25">INDEX(Data_Feed_Report!$AG$6:$AG$37,MATCH('Region Averages'!$B25,Data_Feed_Report!$AD$6:$AD$37,0))</f>
        <v>5</v>
      </c>
      <c r="D25" t="str">
        <f t="array" ref="D25">INDEX(Data_Feed_Report!$AI$6:$AI$37,MATCH('Region Averages'!$B25,Data_Feed_Report!$AD$6:$AD$37,0))</f>
        <v>South East</v>
      </c>
    </row>
    <row r="26" spans="1:4" x14ac:dyDescent="0.25">
      <c r="A26">
        <v>24</v>
      </c>
      <c r="B26" t="str">
        <f t="array" ref="B26">INDEX(Data_Feed_Report!$AD$6:$AD$37,MATCH('Region Averages'!$A26,Data_Feed_Report!$AH$6:$AH$37,0))</f>
        <v>West Lothian</v>
      </c>
      <c r="C26">
        <f t="array" ref="C26">INDEX(Data_Feed_Report!$AG$6:$AG$37,MATCH('Region Averages'!$B26,Data_Feed_Report!$AD$6:$AD$37,0))</f>
        <v>5</v>
      </c>
      <c r="D26" t="str">
        <f t="array" ref="D26">INDEX(Data_Feed_Report!$AI$6:$AI$37,MATCH('Region Averages'!$B26,Data_Feed_Report!$AD$6:$AD$37,0))</f>
        <v>South East</v>
      </c>
    </row>
    <row r="27" spans="1:4" x14ac:dyDescent="0.25">
      <c r="A27">
        <v>25</v>
      </c>
      <c r="B27" t="str">
        <f t="array" ref="B27">INDEX(Data_Feed_Report!$AD$6:$AD$37,MATCH('Region Averages'!$A27,Data_Feed_Report!$AH$6:$AH$37,0))</f>
        <v>Falkirk</v>
      </c>
      <c r="C27">
        <f t="array" ref="C27">INDEX(Data_Feed_Report!$AG$6:$AG$37,MATCH('Region Averages'!$B27,Data_Feed_Report!$AD$6:$AD$37,0))</f>
        <v>3</v>
      </c>
      <c r="D27" t="str">
        <f t="array" ref="D27">INDEX(Data_Feed_Report!$AI$6:$AI$37,MATCH('Region Averages'!$B27,Data_Feed_Report!$AD$6:$AD$37,0))</f>
        <v>Tayforth</v>
      </c>
    </row>
    <row r="28" spans="1:4" x14ac:dyDescent="0.25">
      <c r="A28">
        <v>26</v>
      </c>
      <c r="B28" t="str">
        <f t="array" ref="B28">INDEX(Data_Feed_Report!$AD$6:$AD$37,MATCH('Region Averages'!$A28,Data_Feed_Report!$AH$6:$AH$37,0))</f>
        <v>Fife</v>
      </c>
      <c r="C28">
        <f t="array" ref="C28">INDEX(Data_Feed_Report!$AG$6:$AG$37,MATCH('Region Averages'!$B28,Data_Feed_Report!$AD$6:$AD$37,0))</f>
        <v>3</v>
      </c>
      <c r="D28" t="str">
        <f t="array" ref="D28">INDEX(Data_Feed_Report!$AI$6:$AI$37,MATCH('Region Averages'!$B28,Data_Feed_Report!$AD$6:$AD$37,0))</f>
        <v>Tayforth</v>
      </c>
    </row>
    <row r="29" spans="1:4" x14ac:dyDescent="0.25">
      <c r="A29">
        <v>27</v>
      </c>
      <c r="B29" t="str">
        <f t="array" ref="B29">INDEX(Data_Feed_Report!$AD$6:$AD$37,MATCH('Region Averages'!$A29,Data_Feed_Report!$AH$6:$AH$37,0))</f>
        <v>West Dunbartonshire</v>
      </c>
      <c r="C29">
        <f t="array" ref="C29">INDEX(Data_Feed_Report!$AG$6:$AG$37,MATCH('Region Averages'!$B29,Data_Feed_Report!$AD$6:$AD$37,0))</f>
        <v>3</v>
      </c>
      <c r="D29" t="str">
        <f t="array" ref="D29">INDEX(Data_Feed_Report!$AI$6:$AI$37,MATCH('Region Averages'!$B29,Data_Feed_Report!$AD$6:$AD$37,0))</f>
        <v>West</v>
      </c>
    </row>
    <row r="30" spans="1:4" x14ac:dyDescent="0.25">
      <c r="A30">
        <v>28</v>
      </c>
      <c r="B30" t="str">
        <f t="array" ref="B30">INDEX(Data_Feed_Report!$AD$6:$AD$37,MATCH('Region Averages'!$A30,Data_Feed_Report!$AH$6:$AH$37,0))</f>
        <v>Angus</v>
      </c>
      <c r="C30">
        <f t="array" ref="C30">INDEX(Data_Feed_Report!$AG$6:$AG$37,MATCH('Region Averages'!$B30,Data_Feed_Report!$AD$6:$AD$37,0))</f>
        <v>1</v>
      </c>
      <c r="D30" t="str">
        <f t="array" ref="D30">INDEX(Data_Feed_Report!$AI$6:$AI$37,MATCH('Region Averages'!$B30,Data_Feed_Report!$AD$6:$AD$37,0))</f>
        <v>Tayforth</v>
      </c>
    </row>
    <row r="31" spans="1:4" x14ac:dyDescent="0.25">
      <c r="A31">
        <v>29</v>
      </c>
      <c r="B31" t="str">
        <f t="array" ref="B31">INDEX(Data_Feed_Report!$AD$6:$AD$37,MATCH('Region Averages'!$A31,Data_Feed_Report!$AH$6:$AH$37,0))</f>
        <v>Midlothian</v>
      </c>
      <c r="C31">
        <f t="array" ref="C31">INDEX(Data_Feed_Report!$AG$6:$AG$37,MATCH('Region Averages'!$B31,Data_Feed_Report!$AD$6:$AD$37,0))</f>
        <v>1</v>
      </c>
      <c r="D31" t="str">
        <f t="array" ref="D31">INDEX(Data_Feed_Report!$AI$6:$AI$37,MATCH('Region Averages'!$B31,Data_Feed_Report!$AD$6:$AD$37,0))</f>
        <v>South East</v>
      </c>
    </row>
    <row r="32" spans="1:4" x14ac:dyDescent="0.25">
      <c r="A32">
        <v>30</v>
      </c>
      <c r="B32" t="str">
        <f t="array" ref="B32">INDEX(Data_Feed_Report!$AD$6:$AD$37,MATCH('Region Averages'!$A32,Data_Feed_Report!$AH$6:$AH$37,0))</f>
        <v>City of Edinburgh</v>
      </c>
      <c r="C32">
        <f t="array" ref="C32">INDEX(Data_Feed_Report!$AG$6:$AG$37,MATCH('Region Averages'!$B32,Data_Feed_Report!$AD$6:$AD$37,0))</f>
        <v>0</v>
      </c>
      <c r="D32" t="str">
        <f t="array" ref="D32">INDEX(Data_Feed_Report!$AI$6:$AI$37,MATCH('Region Averages'!$B32,Data_Feed_Report!$AD$6:$AD$37,0))</f>
        <v>South East</v>
      </c>
    </row>
    <row r="33" spans="1:17" x14ac:dyDescent="0.25">
      <c r="A33">
        <v>31</v>
      </c>
      <c r="B33" t="str">
        <f t="array" ref="B33">INDEX(Data_Feed_Report!$AD$6:$AD$37,MATCH('Region Averages'!$A33,Data_Feed_Report!$AH$6:$AH$37,0))</f>
        <v>East Dunbartonshire</v>
      </c>
      <c r="C33">
        <f t="array" ref="C33">INDEX(Data_Feed_Report!$AG$6:$AG$37,MATCH('Region Averages'!$B33,Data_Feed_Report!$AD$6:$AD$37,0))</f>
        <v>0</v>
      </c>
      <c r="D33" t="str">
        <f t="array" ref="D33">INDEX(Data_Feed_Report!$AI$6:$AI$37,MATCH('Region Averages'!$B33,Data_Feed_Report!$AD$6:$AD$37,0))</f>
        <v>South West</v>
      </c>
    </row>
    <row r="34" spans="1:17" x14ac:dyDescent="0.25">
      <c r="A34">
        <v>32</v>
      </c>
      <c r="B34" t="str">
        <f t="array" ref="B34">INDEX(Data_Feed_Report!$AD$6:$AD$37,MATCH('Region Averages'!$A34,Data_Feed_Report!$AH$6:$AH$37,0))</f>
        <v>Orkney</v>
      </c>
      <c r="C34">
        <f t="array" ref="C34">INDEX(Data_Feed_Report!$AG$6:$AG$37,MATCH('Region Averages'!$B34,Data_Feed_Report!$AD$6:$AD$37,0))</f>
        <v>0</v>
      </c>
      <c r="D34" t="str">
        <f t="array" ref="D34">INDEX(Data_Feed_Report!$AI$6:$AI$37,MATCH('Region Averages'!$B34,Data_Feed_Report!$AD$6:$AD$37,0))</f>
        <v>North</v>
      </c>
    </row>
    <row r="36" spans="1:17" ht="13" x14ac:dyDescent="0.3">
      <c r="A36" s="39" t="s">
        <v>2</v>
      </c>
      <c r="B36" s="39"/>
      <c r="C36" s="39"/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</row>
    <row r="37" spans="1:17" x14ac:dyDescent="0.25">
      <c r="B37" t="s">
        <v>13</v>
      </c>
      <c r="C37" t="s">
        <v>14</v>
      </c>
      <c r="D37" t="s">
        <v>15</v>
      </c>
      <c r="H37" t="s">
        <v>15</v>
      </c>
      <c r="I37" t="s">
        <v>61</v>
      </c>
      <c r="J37" t="s">
        <v>22</v>
      </c>
      <c r="L37" t="s">
        <v>15</v>
      </c>
      <c r="M37" t="s">
        <v>61</v>
      </c>
      <c r="O37" t="s">
        <v>62</v>
      </c>
    </row>
    <row r="38" spans="1:17" x14ac:dyDescent="0.25">
      <c r="A38">
        <v>1</v>
      </c>
      <c r="B38" t="str">
        <f>INDEX(Data_Feed_Report!$W$6:$W$37,MATCH('Region Averages'!$A38,Data_Feed_Report!$AB$6:$AB$37,0))</f>
        <v>Moray</v>
      </c>
      <c r="C38">
        <f>INDEX(Data_Feed_Report!Z$6:Z$37,MATCH('Region Averages'!$B38,Data_Feed_Report!$W$6:$W$37,0))</f>
        <v>26</v>
      </c>
      <c r="D38" t="str">
        <f t="array" ref="D38">INDEX(Data_Feed_Report!AA$6:AA$37,MATCH('Region Averages'!$B38,Data_Feed_Report!$W$6:$W$37,0))</f>
        <v>North</v>
      </c>
      <c r="H38" t="s">
        <v>56</v>
      </c>
      <c r="I38">
        <f>AVERAGEIF($D$38:$D$69,$H38,$C$38:$C$69)</f>
        <v>11.428571428571429</v>
      </c>
      <c r="J38">
        <f>RANK(I38,$I$38:$I$42,0)+COUNTIF($I38:I$42,I38)-1</f>
        <v>2</v>
      </c>
      <c r="K38">
        <v>1</v>
      </c>
      <c r="L38" t="str">
        <f>INDEX($H$38:$H$42,MATCH(K38,$J$38:$J$42,0))</f>
        <v>North</v>
      </c>
      <c r="M38">
        <f>IF(INDEX($I$38:$I$42,MATCH($L38,$H$38:$H$42,0))&lt;4,"",INDEX($I$38:$I$42,MATCH($L38,$H$38:$H$42,0)))</f>
        <v>16.571428571428573</v>
      </c>
      <c r="N38" t="str">
        <f>IF(INDEX($I$38:$I$42,MATCH($L38,$H$38:$H$42,0))&gt;4,"",INDEX($I$38:$I$42,MATCH($L38,$H$38:$H$42,0)))</f>
        <v/>
      </c>
      <c r="O38" s="3">
        <f>AVERAGE($C$38:$C$69)</f>
        <v>10.90625</v>
      </c>
      <c r="P38" t="str">
        <f>CONCATENATE("Scotland Average: ", ROUND(O38,2))</f>
        <v>Scotland Average: 10.91</v>
      </c>
    </row>
    <row r="39" spans="1:17" x14ac:dyDescent="0.25">
      <c r="A39">
        <v>2</v>
      </c>
      <c r="B39" t="str">
        <f>INDEX(Data_Feed_Report!$W$6:$W$37,MATCH('Region Averages'!$A39,Data_Feed_Report!$AB$6:$AB$37,0))</f>
        <v>Aberdeen City</v>
      </c>
      <c r="C39">
        <f>INDEX(Data_Feed_Report!Z$6:Z$37,MATCH('Region Averages'!$B39,Data_Feed_Report!$W$6:$W$37,0))</f>
        <v>24</v>
      </c>
      <c r="D39" t="str">
        <f t="array" ref="D39">INDEX(Data_Feed_Report!AA$6:AA$37,MATCH('Region Averages'!$B39,Data_Feed_Report!$W$6:$W$37,0))</f>
        <v>North</v>
      </c>
      <c r="H39" t="s">
        <v>58</v>
      </c>
      <c r="I39">
        <f t="shared" ref="I39:I42" si="2">AVERAGEIF($D$38:$D$69,$H39,$C$38:$C$69)</f>
        <v>9.7142857142857135</v>
      </c>
      <c r="J39">
        <f>RANK(I39,$I$38:$I$42,0)+COUNTIF($I39:I$42,I39)-1</f>
        <v>4</v>
      </c>
      <c r="K39">
        <v>2</v>
      </c>
      <c r="L39" t="str">
        <f t="shared" ref="L39:L42" si="3">INDEX($H$38:$H$42,MATCH(K39,$J$38:$J$42,0))</f>
        <v>Tayforth</v>
      </c>
      <c r="M39">
        <f t="shared" ref="M39:M42" si="4">IF(INDEX($I$38:$I$42,MATCH($L39,$H$38:$H$42,0))&lt;4,"",INDEX($I$38:$I$42,MATCH($L39,$H$38:$H$42,0)))</f>
        <v>11.428571428571429</v>
      </c>
      <c r="N39" t="str">
        <f t="shared" ref="N39:N42" si="5">IF(INDEX($I$38:$I$42,MATCH($L39,$H$38:$H$42,0))&gt;4,"",INDEX($I$38:$I$42,MATCH($L39,$H$38:$H$42,0)))</f>
        <v/>
      </c>
      <c r="O39" s="3">
        <f t="shared" ref="O39:O42" si="6">AVERAGE($C$38:$C$69)</f>
        <v>10.90625</v>
      </c>
    </row>
    <row r="40" spans="1:17" x14ac:dyDescent="0.25">
      <c r="A40">
        <v>3</v>
      </c>
      <c r="B40" t="str">
        <f>INDEX(Data_Feed_Report!$W$6:$W$37,MATCH('Region Averages'!$A40,Data_Feed_Report!$AB$6:$AB$37,0))</f>
        <v>Clackmannanshire</v>
      </c>
      <c r="C40">
        <f>INDEX(Data_Feed_Report!Z$6:Z$37,MATCH('Region Averages'!$B40,Data_Feed_Report!$W$6:$W$37,0))</f>
        <v>22</v>
      </c>
      <c r="D40" t="str">
        <f t="array" ref="D40">INDEX(Data_Feed_Report!AA$6:AA$37,MATCH('Region Averages'!$B40,Data_Feed_Report!$W$6:$W$37,0))</f>
        <v>Tayforth</v>
      </c>
      <c r="H40" t="s">
        <v>55</v>
      </c>
      <c r="I40">
        <f t="shared" si="2"/>
        <v>16.571428571428573</v>
      </c>
      <c r="J40">
        <f>RANK(I40,$I$38:$I$42,0)+COUNTIF($I40:I$42,I40)-1</f>
        <v>1</v>
      </c>
      <c r="K40">
        <v>3</v>
      </c>
      <c r="L40" t="str">
        <f t="shared" si="3"/>
        <v>West</v>
      </c>
      <c r="M40">
        <f t="shared" si="4"/>
        <v>10.5</v>
      </c>
      <c r="N40" t="str">
        <f t="shared" si="5"/>
        <v/>
      </c>
      <c r="O40" s="3">
        <f t="shared" si="6"/>
        <v>10.90625</v>
      </c>
    </row>
    <row r="41" spans="1:17" x14ac:dyDescent="0.25">
      <c r="A41">
        <v>4</v>
      </c>
      <c r="B41" t="str">
        <f>INDEX(Data_Feed_Report!$W$6:$W$37,MATCH('Region Averages'!$A41,Data_Feed_Report!$AB$6:$AB$37,0))</f>
        <v>North Ayrshire</v>
      </c>
      <c r="C41">
        <f>INDEX(Data_Feed_Report!Z$6:Z$37,MATCH('Region Averages'!$B41,Data_Feed_Report!$W$6:$W$37,0))</f>
        <v>22</v>
      </c>
      <c r="D41" t="str">
        <f t="array" ref="D41">INDEX(Data_Feed_Report!AA$6:AA$37,MATCH('Region Averages'!$B41,Data_Feed_Report!$W$6:$W$37,0))</f>
        <v>South West</v>
      </c>
      <c r="H41" t="s">
        <v>57</v>
      </c>
      <c r="I41">
        <f t="shared" si="2"/>
        <v>10.5</v>
      </c>
      <c r="J41">
        <f>RANK(I41,$I$38:$I$42,0)+COUNTIF($I41:I$42,I41)-1</f>
        <v>3</v>
      </c>
      <c r="K41">
        <v>4</v>
      </c>
      <c r="L41" t="str">
        <f t="shared" si="3"/>
        <v>South West</v>
      </c>
      <c r="M41">
        <f t="shared" si="4"/>
        <v>9.7142857142857135</v>
      </c>
      <c r="N41" t="str">
        <f t="shared" si="5"/>
        <v/>
      </c>
      <c r="O41" s="3">
        <f t="shared" si="6"/>
        <v>10.90625</v>
      </c>
    </row>
    <row r="42" spans="1:17" x14ac:dyDescent="0.25">
      <c r="A42">
        <v>5</v>
      </c>
      <c r="B42" t="str">
        <f>INDEX(Data_Feed_Report!$W$6:$W$37,MATCH('Region Averages'!$A42,Data_Feed_Report!$AB$6:$AB$37,0))</f>
        <v>Shetland</v>
      </c>
      <c r="C42">
        <f>INDEX(Data_Feed_Report!Z$6:Z$37,MATCH('Region Averages'!$B42,Data_Feed_Report!$W$6:$W$37,0))</f>
        <v>22</v>
      </c>
      <c r="D42" t="str">
        <f t="array" ref="D42">INDEX(Data_Feed_Report!AA$6:AA$37,MATCH('Region Averages'!$B42,Data_Feed_Report!$W$6:$W$37,0))</f>
        <v>North</v>
      </c>
      <c r="H42" t="s">
        <v>59</v>
      </c>
      <c r="I42">
        <f t="shared" si="2"/>
        <v>4.4000000000000004</v>
      </c>
      <c r="J42">
        <f>RANK(I42,$I$38:$I$42,0)+COUNTIF($I42:I$42,I42)-1</f>
        <v>5</v>
      </c>
      <c r="K42">
        <v>5</v>
      </c>
      <c r="L42" t="str">
        <f t="shared" si="3"/>
        <v>South East</v>
      </c>
      <c r="M42">
        <f t="shared" si="4"/>
        <v>4.4000000000000004</v>
      </c>
      <c r="N42" t="str">
        <f t="shared" si="5"/>
        <v/>
      </c>
      <c r="O42" s="3">
        <f t="shared" si="6"/>
        <v>10.90625</v>
      </c>
    </row>
    <row r="43" spans="1:17" x14ac:dyDescent="0.25">
      <c r="A43">
        <v>6</v>
      </c>
      <c r="B43" t="str">
        <f>INDEX(Data_Feed_Report!$W$6:$W$37,MATCH('Region Averages'!$A43,Data_Feed_Report!$AB$6:$AB$37,0))</f>
        <v>South Ayrshire</v>
      </c>
      <c r="C43">
        <f>INDEX(Data_Feed_Report!Z$6:Z$37,MATCH('Region Averages'!$B43,Data_Feed_Report!$W$6:$W$37,0))</f>
        <v>22</v>
      </c>
      <c r="D43" t="str">
        <f t="array" ref="D43">INDEX(Data_Feed_Report!AA$6:AA$37,MATCH('Region Averages'!$B43,Data_Feed_Report!$W$6:$W$37,0))</f>
        <v>South West</v>
      </c>
      <c r="O43" s="3"/>
    </row>
    <row r="44" spans="1:17" x14ac:dyDescent="0.25">
      <c r="A44">
        <v>7</v>
      </c>
      <c r="B44" t="str">
        <f>INDEX(Data_Feed_Report!$W$6:$W$37,MATCH('Region Averages'!$A44,Data_Feed_Report!$AB$6:$AB$37,0))</f>
        <v>Dundee City</v>
      </c>
      <c r="C44">
        <f>INDEX(Data_Feed_Report!Z$6:Z$37,MATCH('Region Averages'!$B44,Data_Feed_Report!$W$6:$W$37,0))</f>
        <v>20</v>
      </c>
      <c r="D44" t="str">
        <f t="array" ref="D44">INDEX(Data_Feed_Report!AA$6:AA$37,MATCH('Region Averages'!$B44,Data_Feed_Report!$W$6:$W$37,0))</f>
        <v>Tayforth</v>
      </c>
      <c r="O44" s="3"/>
    </row>
    <row r="45" spans="1:17" x14ac:dyDescent="0.25">
      <c r="A45">
        <v>8</v>
      </c>
      <c r="B45" t="str">
        <f>INDEX(Data_Feed_Report!$W$6:$W$37,MATCH('Region Averages'!$A45,Data_Feed_Report!$AB$6:$AB$37,0))</f>
        <v>South Lanarkshire</v>
      </c>
      <c r="C45">
        <f>INDEX(Data_Feed_Report!Z$6:Z$37,MATCH('Region Averages'!$B45,Data_Feed_Report!$W$6:$W$37,0))</f>
        <v>20</v>
      </c>
      <c r="D45" t="str">
        <f t="array" ref="D45">INDEX(Data_Feed_Report!AA$6:AA$37,MATCH('Region Averages'!$B45,Data_Feed_Report!$W$6:$W$37,0))</f>
        <v>South West</v>
      </c>
      <c r="O45" s="3"/>
    </row>
    <row r="46" spans="1:17" x14ac:dyDescent="0.25">
      <c r="A46">
        <v>9</v>
      </c>
      <c r="B46" t="str">
        <f>INDEX(Data_Feed_Report!$W$6:$W$37,MATCH('Region Averages'!$A46,Data_Feed_Report!$AB$6:$AB$37,0))</f>
        <v>Glasgow City</v>
      </c>
      <c r="C46">
        <f>INDEX(Data_Feed_Report!Z$6:Z$37,MATCH('Region Averages'!$B46,Data_Feed_Report!$W$6:$W$37,0))</f>
        <v>19</v>
      </c>
      <c r="D46" t="str">
        <f t="array" ref="D46">INDEX(Data_Feed_Report!AA$6:AA$37,MATCH('Region Averages'!$B46,Data_Feed_Report!$W$6:$W$37,0))</f>
        <v>West</v>
      </c>
      <c r="L46" t="s">
        <v>15</v>
      </c>
      <c r="M46" t="s">
        <v>61</v>
      </c>
      <c r="N46" t="s">
        <v>62</v>
      </c>
      <c r="O46" s="3"/>
    </row>
    <row r="47" spans="1:17" x14ac:dyDescent="0.25">
      <c r="A47">
        <v>10</v>
      </c>
      <c r="B47" t="str">
        <f>INDEX(Data_Feed_Report!$W$6:$W$37,MATCH('Region Averages'!$A47,Data_Feed_Report!$AB$6:$AB$37,0))</f>
        <v>Renfrewshire</v>
      </c>
      <c r="C47">
        <f>INDEX(Data_Feed_Report!Z$6:Z$37,MATCH('Region Averages'!$B47,Data_Feed_Report!$W$6:$W$37,0))</f>
        <v>19</v>
      </c>
      <c r="D47" t="str">
        <f t="array" ref="D47">INDEX(Data_Feed_Report!AA$6:AA$37,MATCH('Region Averages'!$B47,Data_Feed_Report!$W$6:$W$37,0))</f>
        <v>West</v>
      </c>
      <c r="L47" t="s">
        <v>55</v>
      </c>
      <c r="M47">
        <v>12.857142857142858</v>
      </c>
      <c r="N47">
        <v>9.40625</v>
      </c>
    </row>
    <row r="48" spans="1:17" x14ac:dyDescent="0.25">
      <c r="A48">
        <v>11</v>
      </c>
      <c r="B48" t="str">
        <f>INDEX(Data_Feed_Report!$W$6:$W$37,MATCH('Region Averages'!$A48,Data_Feed_Report!$AB$6:$AB$37,0))</f>
        <v>Eilean Siar</v>
      </c>
      <c r="C48">
        <f>INDEX(Data_Feed_Report!Z$6:Z$37,MATCH('Region Averages'!$B48,Data_Feed_Report!$W$6:$W$37,0))</f>
        <v>17</v>
      </c>
      <c r="D48" t="str">
        <f t="array" ref="D48">INDEX(Data_Feed_Report!AA$6:AA$37,MATCH('Region Averages'!$B48,Data_Feed_Report!$W$6:$W$37,0))</f>
        <v>North</v>
      </c>
      <c r="L48" t="s">
        <v>57</v>
      </c>
      <c r="M48">
        <v>9.8333333333333339</v>
      </c>
      <c r="N48">
        <v>9.40625</v>
      </c>
    </row>
    <row r="49" spans="1:14" x14ac:dyDescent="0.25">
      <c r="A49">
        <v>12</v>
      </c>
      <c r="B49" t="str">
        <f>INDEX(Data_Feed_Report!$W$6:$W$37,MATCH('Region Averages'!$A49,Data_Feed_Report!$AB$6:$AB$37,0))</f>
        <v>Angus</v>
      </c>
      <c r="C49">
        <f>INDEX(Data_Feed_Report!Z$6:Z$37,MATCH('Region Averages'!$B49,Data_Feed_Report!$W$6:$W$37,0))</f>
        <v>16</v>
      </c>
      <c r="D49" t="str">
        <f t="array" ref="D49">INDEX(Data_Feed_Report!AA$6:AA$37,MATCH('Region Averages'!$B49,Data_Feed_Report!$W$6:$W$37,0))</f>
        <v>Tayforth</v>
      </c>
      <c r="L49" t="s">
        <v>58</v>
      </c>
      <c r="M49">
        <v>9</v>
      </c>
      <c r="N49">
        <v>9.40625</v>
      </c>
    </row>
    <row r="50" spans="1:14" x14ac:dyDescent="0.25">
      <c r="A50">
        <v>13</v>
      </c>
      <c r="B50" t="str">
        <f>INDEX(Data_Feed_Report!$W$6:$W$37,MATCH('Region Averages'!$A50,Data_Feed_Report!$AB$6:$AB$37,0))</f>
        <v>Inverclyde</v>
      </c>
      <c r="C50">
        <f>INDEX(Data_Feed_Report!Z$6:Z$37,MATCH('Region Averages'!$B50,Data_Feed_Report!$W$6:$W$37,0))</f>
        <v>16</v>
      </c>
      <c r="D50" t="str">
        <f t="array" ref="D50">INDEX(Data_Feed_Report!AA$6:AA$37,MATCH('Region Averages'!$B50,Data_Feed_Report!$W$6:$W$37,0))</f>
        <v>West</v>
      </c>
      <c r="L50" t="s">
        <v>56</v>
      </c>
      <c r="M50">
        <v>8.7142857142857135</v>
      </c>
      <c r="N50">
        <v>9.40625</v>
      </c>
    </row>
    <row r="51" spans="1:14" x14ac:dyDescent="0.25">
      <c r="A51">
        <v>14</v>
      </c>
      <c r="B51" t="str">
        <f>INDEX(Data_Feed_Report!$W$6:$W$37,MATCH('Region Averages'!$A51,Data_Feed_Report!$AB$6:$AB$37,0))</f>
        <v>Aberdeenshire</v>
      </c>
      <c r="C51">
        <f>INDEX(Data_Feed_Report!Z$6:Z$37,MATCH('Region Averages'!$B51,Data_Feed_Report!$W$6:$W$37,0))</f>
        <v>14</v>
      </c>
      <c r="D51" t="str">
        <f t="array" ref="D51">INDEX(Data_Feed_Report!AA$6:AA$37,MATCH('Region Averages'!$B51,Data_Feed_Report!$W$6:$W$37,0))</f>
        <v>North</v>
      </c>
      <c r="L51" t="s">
        <v>59</v>
      </c>
      <c r="M51">
        <v>5.6</v>
      </c>
      <c r="N51">
        <v>9.40625</v>
      </c>
    </row>
    <row r="52" spans="1:14" x14ac:dyDescent="0.25">
      <c r="A52">
        <v>15</v>
      </c>
      <c r="B52" t="str">
        <f>INDEX(Data_Feed_Report!$W$6:$W$37,MATCH('Region Averages'!$A52,Data_Feed_Report!$AB$6:$AB$37,0))</f>
        <v>Fife</v>
      </c>
      <c r="C52">
        <f>INDEX(Data_Feed_Report!Z$6:Z$37,MATCH('Region Averages'!$B52,Data_Feed_Report!$W$6:$W$37,0))</f>
        <v>13</v>
      </c>
      <c r="D52" t="str">
        <f t="array" ref="D52">INDEX(Data_Feed_Report!AA$6:AA$37,MATCH('Region Averages'!$B52,Data_Feed_Report!$W$6:$W$37,0))</f>
        <v>Tayforth</v>
      </c>
    </row>
    <row r="53" spans="1:14" x14ac:dyDescent="0.25">
      <c r="A53">
        <v>16</v>
      </c>
      <c r="B53" t="str">
        <f>INDEX(Data_Feed_Report!$W$6:$W$37,MATCH('Region Averages'!$A53,Data_Feed_Report!$AB$6:$AB$37,0))</f>
        <v>Highland</v>
      </c>
      <c r="C53">
        <f>INDEX(Data_Feed_Report!Z$6:Z$37,MATCH('Region Averages'!$B53,Data_Feed_Report!$W$6:$W$37,0))</f>
        <v>13</v>
      </c>
      <c r="D53" t="str">
        <f t="array" ref="D53">INDEX(Data_Feed_Report!AA$6:AA$37,MATCH('Region Averages'!$B53,Data_Feed_Report!$W$6:$W$37,0))</f>
        <v>North</v>
      </c>
    </row>
    <row r="54" spans="1:14" x14ac:dyDescent="0.25">
      <c r="A54">
        <v>17</v>
      </c>
      <c r="B54" t="str">
        <f>INDEX(Data_Feed_Report!$W$6:$W$37,MATCH('Region Averages'!$A54,Data_Feed_Report!$AB$6:$AB$37,0))</f>
        <v>Midlothian</v>
      </c>
      <c r="C54">
        <f>INDEX(Data_Feed_Report!Z$6:Z$37,MATCH('Region Averages'!$B54,Data_Feed_Report!$W$6:$W$37,0))</f>
        <v>12</v>
      </c>
      <c r="D54" t="str">
        <f t="array" ref="D54">INDEX(Data_Feed_Report!AA$6:AA$37,MATCH('Region Averages'!$B54,Data_Feed_Report!$W$6:$W$37,0))</f>
        <v>South East</v>
      </c>
    </row>
    <row r="55" spans="1:14" x14ac:dyDescent="0.25">
      <c r="A55">
        <v>18</v>
      </c>
      <c r="B55" t="str">
        <f>INDEX(Data_Feed_Report!$W$6:$W$37,MATCH('Region Averages'!$A55,Data_Feed_Report!$AB$6:$AB$37,0))</f>
        <v>Argyll and Bute</v>
      </c>
      <c r="C55">
        <f>INDEX(Data_Feed_Report!Z$6:Z$37,MATCH('Region Averages'!$B55,Data_Feed_Report!$W$6:$W$37,0))</f>
        <v>9</v>
      </c>
      <c r="D55" t="str">
        <f t="array" ref="D55">INDEX(Data_Feed_Report!AA$6:AA$37,MATCH('Region Averages'!$B55,Data_Feed_Report!$W$6:$W$37,0))</f>
        <v>West</v>
      </c>
    </row>
    <row r="56" spans="1:14" x14ac:dyDescent="0.25">
      <c r="A56">
        <v>19</v>
      </c>
      <c r="B56" t="str">
        <f>INDEX(Data_Feed_Report!$W$6:$W$37,MATCH('Region Averages'!$A56,Data_Feed_Report!$AB$6:$AB$37,0))</f>
        <v>West Lothian</v>
      </c>
      <c r="C56">
        <f>INDEX(Data_Feed_Report!Z$6:Z$37,MATCH('Region Averages'!$B56,Data_Feed_Report!$W$6:$W$37,0))</f>
        <v>6</v>
      </c>
      <c r="D56" t="str">
        <f t="array" ref="D56">INDEX(Data_Feed_Report!AA$6:AA$37,MATCH('Region Averages'!$B56,Data_Feed_Report!$W$6:$W$37,0))</f>
        <v>South East</v>
      </c>
    </row>
    <row r="57" spans="1:14" x14ac:dyDescent="0.25">
      <c r="A57">
        <v>20</v>
      </c>
      <c r="B57" t="str">
        <f>INDEX(Data_Feed_Report!$W$6:$W$37,MATCH('Region Averages'!$A57,Data_Feed_Report!$AB$6:$AB$37,0))</f>
        <v>Perth and Kinross</v>
      </c>
      <c r="C57">
        <f>INDEX(Data_Feed_Report!Z$6:Z$37,MATCH('Region Averages'!$B57,Data_Feed_Report!$W$6:$W$37,0))</f>
        <v>5</v>
      </c>
      <c r="D57" t="str">
        <f t="array" ref="D57">INDEX(Data_Feed_Report!AA$6:AA$37,MATCH('Region Averages'!$B57,Data_Feed_Report!$W$6:$W$37,0))</f>
        <v>Tayforth</v>
      </c>
    </row>
    <row r="58" spans="1:14" x14ac:dyDescent="0.25">
      <c r="A58">
        <v>21</v>
      </c>
      <c r="B58" t="str">
        <f>INDEX(Data_Feed_Report!$W$6:$W$37,MATCH('Region Averages'!$A58,Data_Feed_Report!$AB$6:$AB$37,0))</f>
        <v>Falkirk</v>
      </c>
      <c r="C58">
        <f>INDEX(Data_Feed_Report!Z$6:Z$37,MATCH('Region Averages'!$B58,Data_Feed_Report!$W$6:$W$37,0))</f>
        <v>4</v>
      </c>
      <c r="D58" t="str">
        <f t="array" ref="D58">INDEX(Data_Feed_Report!AA$6:AA$37,MATCH('Region Averages'!$B58,Data_Feed_Report!$W$6:$W$37,0))</f>
        <v>Tayforth</v>
      </c>
    </row>
    <row r="59" spans="1:14" x14ac:dyDescent="0.25">
      <c r="A59">
        <v>22</v>
      </c>
      <c r="B59" t="str">
        <f>INDEX(Data_Feed_Report!$W$6:$W$37,MATCH('Region Averages'!$A59,Data_Feed_Report!$AB$6:$AB$37,0))</f>
        <v>East Ayrshire</v>
      </c>
      <c r="C59">
        <f>INDEX(Data_Feed_Report!Z$6:Z$37,MATCH('Region Averages'!$B59,Data_Feed_Report!$W$6:$W$37,0))</f>
        <v>3</v>
      </c>
      <c r="D59" t="str">
        <f t="array" ref="D59">INDEX(Data_Feed_Report!AA$6:AA$37,MATCH('Region Averages'!$B59,Data_Feed_Report!$W$6:$W$37,0))</f>
        <v>South West</v>
      </c>
    </row>
    <row r="60" spans="1:14" x14ac:dyDescent="0.25">
      <c r="A60">
        <v>23</v>
      </c>
      <c r="B60" t="str">
        <f>INDEX(Data_Feed_Report!$W$6:$W$37,MATCH('Region Averages'!$A60,Data_Feed_Report!$AB$6:$AB$37,0))</f>
        <v>East Lothian</v>
      </c>
      <c r="C60">
        <f>INDEX(Data_Feed_Report!Z$6:Z$37,MATCH('Region Averages'!$B60,Data_Feed_Report!$W$6:$W$37,0))</f>
        <v>3</v>
      </c>
      <c r="D60" t="str">
        <f t="array" ref="D60">INDEX(Data_Feed_Report!AA$6:AA$37,MATCH('Region Averages'!$B60,Data_Feed_Report!$W$6:$W$37,0))</f>
        <v>South East</v>
      </c>
    </row>
    <row r="61" spans="1:14" x14ac:dyDescent="0.25">
      <c r="A61">
        <v>24</v>
      </c>
      <c r="B61" t="str">
        <f>INDEX(Data_Feed_Report!$W$6:$W$37,MATCH('Region Averages'!$A61,Data_Feed_Report!$AB$6:$AB$37,0))</f>
        <v>City of Edinburgh</v>
      </c>
      <c r="C61">
        <f>INDEX(Data_Feed_Report!Z$6:Z$37,MATCH('Region Averages'!$B61,Data_Feed_Report!$W$6:$W$37,0))</f>
        <v>1</v>
      </c>
      <c r="D61" t="str">
        <f t="array" ref="D61">INDEX(Data_Feed_Report!AA$6:AA$37,MATCH('Region Averages'!$B61,Data_Feed_Report!$W$6:$W$37,0))</f>
        <v>South East</v>
      </c>
    </row>
    <row r="62" spans="1:14" x14ac:dyDescent="0.25">
      <c r="A62">
        <v>25</v>
      </c>
      <c r="B62" t="str">
        <f>INDEX(Data_Feed_Report!$W$6:$W$37,MATCH('Region Averages'!$A62,Data_Feed_Report!$AB$6:$AB$37,0))</f>
        <v>North Lanarkshire</v>
      </c>
      <c r="C62">
        <f>INDEX(Data_Feed_Report!Z$6:Z$37,MATCH('Region Averages'!$B62,Data_Feed_Report!$W$6:$W$37,0))</f>
        <v>1</v>
      </c>
      <c r="D62" t="str">
        <f t="array" ref="D62">INDEX(Data_Feed_Report!AA$6:AA$37,MATCH('Region Averages'!$B62,Data_Feed_Report!$W$6:$W$37,0))</f>
        <v>South West</v>
      </c>
    </row>
    <row r="63" spans="1:14" x14ac:dyDescent="0.25">
      <c r="A63">
        <v>26</v>
      </c>
      <c r="B63" t="str">
        <f>INDEX(Data_Feed_Report!$W$6:$W$37,MATCH('Region Averages'!$A63,Data_Feed_Report!$AB$6:$AB$37,0))</f>
        <v>Dumfries and Galloway</v>
      </c>
      <c r="C63">
        <f>INDEX(Data_Feed_Report!Z$6:Z$37,MATCH('Region Averages'!$B63,Data_Feed_Report!$W$6:$W$37,0))</f>
        <v>0</v>
      </c>
      <c r="D63" t="str">
        <f t="array" ref="D63">INDEX(Data_Feed_Report!AA$6:AA$37,MATCH('Region Averages'!$B63,Data_Feed_Report!$W$6:$W$37,0))</f>
        <v>South West</v>
      </c>
    </row>
    <row r="64" spans="1:14" x14ac:dyDescent="0.25">
      <c r="A64">
        <v>27</v>
      </c>
      <c r="B64" t="str">
        <f>INDEX(Data_Feed_Report!$W$6:$W$37,MATCH('Region Averages'!$A64,Data_Feed_Report!$AB$6:$AB$37,0))</f>
        <v>East Dunbartonshire</v>
      </c>
      <c r="C64">
        <f>INDEX(Data_Feed_Report!Z$6:Z$37,MATCH('Region Averages'!$B64,Data_Feed_Report!$W$6:$W$37,0))</f>
        <v>0</v>
      </c>
      <c r="D64" t="str">
        <f t="array" ref="D64">INDEX(Data_Feed_Report!AA$6:AA$37,MATCH('Region Averages'!$B64,Data_Feed_Report!$W$6:$W$37,0))</f>
        <v>South West</v>
      </c>
    </row>
    <row r="65" spans="1:17" x14ac:dyDescent="0.25">
      <c r="A65">
        <v>28</v>
      </c>
      <c r="B65" t="str">
        <f>INDEX(Data_Feed_Report!$W$6:$W$37,MATCH('Region Averages'!$A65,Data_Feed_Report!$AB$6:$AB$37,0))</f>
        <v>East Renfrewshire</v>
      </c>
      <c r="C65">
        <f>INDEX(Data_Feed_Report!Z$6:Z$37,MATCH('Region Averages'!$B65,Data_Feed_Report!$W$6:$W$37,0))</f>
        <v>0</v>
      </c>
      <c r="D65" t="str">
        <f t="array" ref="D65">INDEX(Data_Feed_Report!AA$6:AA$37,MATCH('Region Averages'!$B65,Data_Feed_Report!$W$6:$W$37,0))</f>
        <v>West</v>
      </c>
    </row>
    <row r="66" spans="1:17" x14ac:dyDescent="0.25">
      <c r="A66">
        <v>29</v>
      </c>
      <c r="B66" t="str">
        <f>INDEX(Data_Feed_Report!$W$6:$W$37,MATCH('Region Averages'!$A66,Data_Feed_Report!$AB$6:$AB$37,0))</f>
        <v>Orkney</v>
      </c>
      <c r="C66">
        <f>INDEX(Data_Feed_Report!Z$6:Z$37,MATCH('Region Averages'!$B66,Data_Feed_Report!$W$6:$W$37,0))</f>
        <v>0</v>
      </c>
      <c r="D66" t="str">
        <f t="array" ref="D66">INDEX(Data_Feed_Report!AA$6:AA$37,MATCH('Region Averages'!$B66,Data_Feed_Report!$W$6:$W$37,0))</f>
        <v>North</v>
      </c>
    </row>
    <row r="67" spans="1:17" x14ac:dyDescent="0.25">
      <c r="A67">
        <v>30</v>
      </c>
      <c r="B67" t="str">
        <f>INDEX(Data_Feed_Report!$W$6:$W$37,MATCH('Region Averages'!$A67,Data_Feed_Report!$AB$6:$AB$37,0))</f>
        <v>Scottish Borders</v>
      </c>
      <c r="C67">
        <f>INDEX(Data_Feed_Report!Z$6:Z$37,MATCH('Region Averages'!$B67,Data_Feed_Report!$W$6:$W$37,0))</f>
        <v>0</v>
      </c>
      <c r="D67" t="str">
        <f t="array" ref="D67">INDEX(Data_Feed_Report!AA$6:AA$37,MATCH('Region Averages'!$B67,Data_Feed_Report!$W$6:$W$37,0))</f>
        <v>South East</v>
      </c>
    </row>
    <row r="68" spans="1:17" x14ac:dyDescent="0.25">
      <c r="A68">
        <v>31</v>
      </c>
      <c r="B68" t="str">
        <f>INDEX(Data_Feed_Report!$W$6:$W$37,MATCH('Region Averages'!$A68,Data_Feed_Report!$AB$6:$AB$37,0))</f>
        <v>Stirling</v>
      </c>
      <c r="C68">
        <f>INDEX(Data_Feed_Report!Z$6:Z$37,MATCH('Region Averages'!$B68,Data_Feed_Report!$W$6:$W$37,0))</f>
        <v>0</v>
      </c>
      <c r="D68" t="str">
        <f t="array" ref="D68">INDEX(Data_Feed_Report!AA$6:AA$37,MATCH('Region Averages'!$B68,Data_Feed_Report!$W$6:$W$37,0))</f>
        <v>Tayforth</v>
      </c>
    </row>
    <row r="69" spans="1:17" x14ac:dyDescent="0.25">
      <c r="A69">
        <v>32</v>
      </c>
      <c r="B69" t="str">
        <f>INDEX(Data_Feed_Report!$W$6:$W$37,MATCH('Region Averages'!$A69,Data_Feed_Report!$AB$6:$AB$37,0))</f>
        <v>West Dunbartonshire</v>
      </c>
      <c r="C69">
        <f>INDEX(Data_Feed_Report!Z$6:Z$37,MATCH('Region Averages'!$B69,Data_Feed_Report!$W$6:$W$37,0))</f>
        <v>0</v>
      </c>
      <c r="D69" t="str">
        <f t="array" ref="D69">INDEX(Data_Feed_Report!AA$6:AA$37,MATCH('Region Averages'!$B69,Data_Feed_Report!$W$6:$W$37,0))</f>
        <v>West</v>
      </c>
    </row>
    <row r="71" spans="1:17" ht="13" x14ac:dyDescent="0.3">
      <c r="A71" s="39" t="s">
        <v>63</v>
      </c>
      <c r="B71" s="39"/>
      <c r="C71" s="39"/>
      <c r="D71" s="39"/>
      <c r="E71" s="39"/>
      <c r="F71" s="39"/>
      <c r="G71" s="39"/>
      <c r="H71" s="39"/>
      <c r="I71" s="39"/>
      <c r="J71" s="39"/>
      <c r="K71" s="39"/>
      <c r="L71" s="39"/>
      <c r="M71" s="39"/>
      <c r="N71" s="39"/>
      <c r="O71" s="39"/>
      <c r="P71" s="39"/>
      <c r="Q71" s="39"/>
    </row>
    <row r="72" spans="1:17" x14ac:dyDescent="0.25">
      <c r="B72" t="s">
        <v>13</v>
      </c>
      <c r="C72" t="s">
        <v>14</v>
      </c>
      <c r="D72" t="s">
        <v>15</v>
      </c>
      <c r="H72" t="s">
        <v>15</v>
      </c>
      <c r="I72" t="s">
        <v>61</v>
      </c>
      <c r="J72" t="s">
        <v>22</v>
      </c>
      <c r="L72" t="s">
        <v>15</v>
      </c>
      <c r="M72" t="s">
        <v>61</v>
      </c>
      <c r="O72" t="s">
        <v>62</v>
      </c>
    </row>
    <row r="73" spans="1:17" x14ac:dyDescent="0.25">
      <c r="A73">
        <v>1</v>
      </c>
      <c r="B73" t="str">
        <f t="array" ref="B73">INDEX(Data_Feed_Report!$M$6:$M$37,MATCH('Region Averages'!$A73,Data_Feed_Report!$Q$6:$Q$37,0))</f>
        <v>South Ayrshire</v>
      </c>
      <c r="C73">
        <f t="array" ref="C73">INDEX(Data_Feed_Report!N$6:N$37,MATCH('Region Averages'!$B73,Data_Feed_Report!$M$6:$M$37,0))</f>
        <v>19</v>
      </c>
      <c r="D73" t="str">
        <f t="array" ref="D73">INDEX(Data_Feed_Report!O$6:O$37,MATCH('Region Averages'!$B73,Data_Feed_Report!$M$6:$M$37,0))</f>
        <v>South West</v>
      </c>
      <c r="H73" t="s">
        <v>56</v>
      </c>
      <c r="I73">
        <f>AVERAGEIF($D$73:$D$104,$H73,$C$73:$C$104)</f>
        <v>2.7142857142857144</v>
      </c>
      <c r="J73">
        <f>RANK(I73,$I$73:$I$77,0)+COUNTIF($I73:I$77,I73)-1</f>
        <v>5</v>
      </c>
      <c r="K73">
        <v>1</v>
      </c>
      <c r="L73" t="str">
        <f>INDEX($H$73:$H$77,MATCH(K73,$J$73:$J$77,0))</f>
        <v>South West</v>
      </c>
      <c r="M73">
        <f t="array" ref="M73">IF(INDEX($I$73:$I$77,MATCH($L73,$H$73:$H$77,0))&lt;4,"",INDEX($I$73:$I$77,MATCH($L73,$H$73:$H$77,0)))</f>
        <v>7.7142857142857144</v>
      </c>
      <c r="N73" t="str">
        <f t="array" ref="N73">IF(INDEX($I$73:$I$77,MATCH($L73,$H$73:$H$77,0))&gt;4,"",INDEX($I$73:$I$77,MATCH($L73,$H$73:$H$77,0)))</f>
        <v/>
      </c>
      <c r="O73" s="3">
        <f>AVERAGE($C$73:$C$104)</f>
        <v>5.21875</v>
      </c>
      <c r="P73" t="str">
        <f>CONCATENATE("Scotland Average: ", ROUND(O73,2))</f>
        <v>Scotland Average: 5.22</v>
      </c>
    </row>
    <row r="74" spans="1:17" x14ac:dyDescent="0.25">
      <c r="A74">
        <v>2</v>
      </c>
      <c r="B74" t="str">
        <f t="array" ref="B74">INDEX(Data_Feed_Report!$M$6:$M$37,MATCH('Region Averages'!$A74,Data_Feed_Report!$Q$6:$Q$37,0))</f>
        <v>Aberdeen City</v>
      </c>
      <c r="C74">
        <f t="array" ref="C74">INDEX(Data_Feed_Report!N$6:N$37,MATCH('Region Averages'!$B74,Data_Feed_Report!$M$6:$M$37,0))</f>
        <v>18</v>
      </c>
      <c r="D74" t="str">
        <f t="array" ref="D74">INDEX(Data_Feed_Report!O$6:O$37,MATCH('Region Averages'!$B74,Data_Feed_Report!$M$6:$M$37,0))</f>
        <v>North</v>
      </c>
      <c r="H74" t="s">
        <v>58</v>
      </c>
      <c r="I74">
        <f t="shared" ref="I74:I77" si="7">AVERAGEIF($D$73:$D$104,$H74,$C$73:$C$104)</f>
        <v>7.7142857142857144</v>
      </c>
      <c r="J74">
        <f>RANK(I74,$I$73:$I$77,0)+COUNTIF($I74:I$77,I74)-1</f>
        <v>1</v>
      </c>
      <c r="K74">
        <v>2</v>
      </c>
      <c r="L74" t="str">
        <f t="shared" ref="L74:L77" si="8">INDEX($H$73:$H$77,MATCH(K74,$J$73:$J$77,0))</f>
        <v>West</v>
      </c>
      <c r="M74">
        <f t="array" ref="M74">IF(INDEX($I$73:$I$77,MATCH($L74,$H$73:$H$77,0))&lt;4,"",INDEX($I$73:$I$77,MATCH($L74,$H$73:$H$77,0)))</f>
        <v>6.833333333333333</v>
      </c>
      <c r="N74" t="str">
        <f t="array" ref="N74">IF(INDEX($I$73:$I$77,MATCH($L74,$H$73:$H$77,0))&gt;4,"",INDEX($I$73:$I$77,MATCH($L74,$H$73:$H$77,0)))</f>
        <v/>
      </c>
      <c r="O74" s="3">
        <f t="shared" ref="O74:O77" si="9">AVERAGE($C$73:$C$104)</f>
        <v>5.21875</v>
      </c>
    </row>
    <row r="75" spans="1:17" x14ac:dyDescent="0.25">
      <c r="A75">
        <v>3</v>
      </c>
      <c r="B75" t="str">
        <f t="array" ref="B75">INDEX(Data_Feed_Report!$M$6:$M$37,MATCH('Region Averages'!$A75,Data_Feed_Report!$Q$6:$Q$37,0))</f>
        <v>Glasgow City</v>
      </c>
      <c r="C75">
        <f t="array" ref="C75">INDEX(Data_Feed_Report!N$6:N$37,MATCH('Region Averages'!$B75,Data_Feed_Report!$M$6:$M$37,0))</f>
        <v>18</v>
      </c>
      <c r="D75" t="str">
        <f t="array" ref="D75">INDEX(Data_Feed_Report!O$6:O$37,MATCH('Region Averages'!$B75,Data_Feed_Report!$M$6:$M$37,0))</f>
        <v>West</v>
      </c>
      <c r="H75" t="s">
        <v>55</v>
      </c>
      <c r="I75">
        <f t="shared" si="7"/>
        <v>4.5714285714285712</v>
      </c>
      <c r="J75">
        <f>RANK(I75,$I$73:$I$77,0)+COUNTIF($I75:I$77,I75)-1</f>
        <v>3</v>
      </c>
      <c r="K75">
        <v>3</v>
      </c>
      <c r="L75" t="str">
        <f t="shared" si="8"/>
        <v>North</v>
      </c>
      <c r="M75">
        <f t="array" ref="M75">IF(INDEX($I$73:$I$77,MATCH($L75,$H$73:$H$77,0))&lt;4,"",INDEX($I$73:$I$77,MATCH($L75,$H$73:$H$77,0)))</f>
        <v>4.5714285714285712</v>
      </c>
      <c r="N75" t="str">
        <f t="array" ref="N75">IF(INDEX($I$73:$I$77,MATCH($L75,$H$73:$H$77,0))&gt;4,"",INDEX($I$73:$I$77,MATCH($L75,$H$73:$H$77,0)))</f>
        <v/>
      </c>
      <c r="O75" s="3">
        <f t="shared" si="9"/>
        <v>5.21875</v>
      </c>
    </row>
    <row r="76" spans="1:17" x14ac:dyDescent="0.25">
      <c r="A76">
        <v>4</v>
      </c>
      <c r="B76" t="str">
        <f t="array" ref="B76">INDEX(Data_Feed_Report!$M$6:$M$37,MATCH('Region Averages'!$A76,Data_Feed_Report!$Q$6:$Q$37,0))</f>
        <v>Renfrewshire</v>
      </c>
      <c r="C76">
        <f t="array" ref="C76">INDEX(Data_Feed_Report!N$6:N$37,MATCH('Region Averages'!$B76,Data_Feed_Report!$M$6:$M$37,0))</f>
        <v>18</v>
      </c>
      <c r="D76" t="str">
        <f t="array" ref="D76">INDEX(Data_Feed_Report!O$6:O$37,MATCH('Region Averages'!$B76,Data_Feed_Report!$M$6:$M$37,0))</f>
        <v>West</v>
      </c>
      <c r="H76" t="s">
        <v>57</v>
      </c>
      <c r="I76">
        <f t="shared" si="7"/>
        <v>6.833333333333333</v>
      </c>
      <c r="J76">
        <f>RANK(I76,$I$73:$I$77,0)+COUNTIF($I76:I$77,I76)-1</f>
        <v>2</v>
      </c>
      <c r="K76">
        <v>4</v>
      </c>
      <c r="L76" t="str">
        <f t="shared" si="8"/>
        <v>South East</v>
      </c>
      <c r="M76">
        <f t="array" ref="M76">IF(INDEX($I$73:$I$77,MATCH($L76,$H$73:$H$77,0))&lt;4,"",INDEX($I$73:$I$77,MATCH($L76,$H$73:$H$77,0)))</f>
        <v>4.2</v>
      </c>
      <c r="N76" t="str">
        <f t="array" ref="N76">IF(INDEX($I$73:$I$77,MATCH($L76,$H$73:$H$77,0))&gt;4,"",INDEX($I$73:$I$77,MATCH($L76,$H$73:$H$77,0)))</f>
        <v/>
      </c>
      <c r="O76" s="3">
        <f t="shared" si="9"/>
        <v>5.21875</v>
      </c>
    </row>
    <row r="77" spans="1:17" x14ac:dyDescent="0.25">
      <c r="A77">
        <v>5</v>
      </c>
      <c r="B77" t="str">
        <f t="array" ref="B77">INDEX(Data_Feed_Report!$M$6:$M$37,MATCH('Region Averages'!$A77,Data_Feed_Report!$Q$6:$Q$37,0))</f>
        <v>South Lanarkshire</v>
      </c>
      <c r="C77">
        <f t="array" ref="C77">INDEX(Data_Feed_Report!N$6:N$37,MATCH('Region Averages'!$B77,Data_Feed_Report!$M$6:$M$37,0))</f>
        <v>18</v>
      </c>
      <c r="D77" t="str">
        <f t="array" ref="D77">INDEX(Data_Feed_Report!O$6:O$37,MATCH('Region Averages'!$B77,Data_Feed_Report!$M$6:$M$37,0))</f>
        <v>South West</v>
      </c>
      <c r="H77" t="s">
        <v>59</v>
      </c>
      <c r="I77">
        <f t="shared" si="7"/>
        <v>4.2</v>
      </c>
      <c r="J77">
        <f>RANK(I77,$I$73:$I$77,0)+COUNTIF($I77:I$77,I77)-1</f>
        <v>4</v>
      </c>
      <c r="K77">
        <v>5</v>
      </c>
      <c r="L77" t="str">
        <f t="shared" si="8"/>
        <v>Tayforth</v>
      </c>
      <c r="M77" t="str">
        <f t="array" ref="M77">IF(INDEX($I$73:$I$77,MATCH($L77,$H$73:$H$77,0))&lt;4,"",INDEX($I$73:$I$77,MATCH($L77,$H$73:$H$77,0)))</f>
        <v/>
      </c>
      <c r="N77">
        <f t="array" ref="N77">IF(INDEX($I$73:$I$77,MATCH($L77,$H$73:$H$77,0))&gt;4,"",INDEX($I$73:$I$77,MATCH($L77,$H$73:$H$77,0)))</f>
        <v>2.7142857142857144</v>
      </c>
      <c r="O77" s="3">
        <f t="shared" si="9"/>
        <v>5.21875</v>
      </c>
    </row>
    <row r="78" spans="1:17" x14ac:dyDescent="0.25">
      <c r="A78">
        <v>6</v>
      </c>
      <c r="B78" t="str">
        <f t="array" ref="B78">INDEX(Data_Feed_Report!$M$6:$M$37,MATCH('Region Averages'!$A78,Data_Feed_Report!$Q$6:$Q$37,0))</f>
        <v>East Lothian</v>
      </c>
      <c r="C78">
        <f t="array" ref="C78">INDEX(Data_Feed_Report!N$6:N$37,MATCH('Region Averages'!$B78,Data_Feed_Report!$M$6:$M$37,0))</f>
        <v>16</v>
      </c>
      <c r="D78" t="str">
        <f t="array" ref="D78">INDEX(Data_Feed_Report!O$6:O$37,MATCH('Region Averages'!$B78,Data_Feed_Report!$M$6:$M$37,0))</f>
        <v>South East</v>
      </c>
      <c r="O78" s="3"/>
    </row>
    <row r="79" spans="1:17" x14ac:dyDescent="0.25">
      <c r="A79">
        <v>7</v>
      </c>
      <c r="B79" t="str">
        <f t="array" ref="B79">INDEX(Data_Feed_Report!$M$6:$M$37,MATCH('Region Averages'!$A79,Data_Feed_Report!$Q$6:$Q$37,0))</f>
        <v>North Ayrshire</v>
      </c>
      <c r="C79">
        <f t="array" ref="C79">INDEX(Data_Feed_Report!N$6:N$37,MATCH('Region Averages'!$B79,Data_Feed_Report!$M$6:$M$37,0))</f>
        <v>14</v>
      </c>
      <c r="D79" t="str">
        <f t="array" ref="D79">INDEX(Data_Feed_Report!O$6:O$37,MATCH('Region Averages'!$B79,Data_Feed_Report!$M$6:$M$37,0))</f>
        <v>South West</v>
      </c>
      <c r="O79" s="3"/>
    </row>
    <row r="80" spans="1:17" x14ac:dyDescent="0.25">
      <c r="A80">
        <v>8</v>
      </c>
      <c r="B80" t="str">
        <f t="array" ref="B80">INDEX(Data_Feed_Report!$M$6:$M$37,MATCH('Region Averages'!$A80,Data_Feed_Report!$Q$6:$Q$37,0))</f>
        <v>Moray</v>
      </c>
      <c r="C80">
        <f t="array" ref="C80">INDEX(Data_Feed_Report!N$6:N$37,MATCH('Region Averages'!$B80,Data_Feed_Report!$M$6:$M$37,0))</f>
        <v>9</v>
      </c>
      <c r="D80" t="str">
        <f t="array" ref="D80">INDEX(Data_Feed_Report!O$6:O$37,MATCH('Region Averages'!$B80,Data_Feed_Report!$M$6:$M$37,0))</f>
        <v>North</v>
      </c>
      <c r="O80" s="3"/>
    </row>
    <row r="81" spans="1:15" x14ac:dyDescent="0.25">
      <c r="A81">
        <v>9</v>
      </c>
      <c r="B81" t="str">
        <f t="array" ref="B81">INDEX(Data_Feed_Report!$M$6:$M$37,MATCH('Region Averages'!$A81,Data_Feed_Report!$Q$6:$Q$37,0))</f>
        <v>Angus</v>
      </c>
      <c r="C81">
        <f t="array" ref="C81">INDEX(Data_Feed_Report!N$6:N$37,MATCH('Region Averages'!$B81,Data_Feed_Report!$M$6:$M$37,0))</f>
        <v>7</v>
      </c>
      <c r="D81" t="str">
        <f t="array" ref="D81">INDEX(Data_Feed_Report!O$6:O$37,MATCH('Region Averages'!$B81,Data_Feed_Report!$M$6:$M$37,0))</f>
        <v>Tayforth</v>
      </c>
      <c r="O81" s="3"/>
    </row>
    <row r="82" spans="1:15" x14ac:dyDescent="0.25">
      <c r="A82">
        <v>10</v>
      </c>
      <c r="B82" t="str">
        <f t="array" ref="B82">INDEX(Data_Feed_Report!$M$6:$M$37,MATCH('Region Averages'!$A82,Data_Feed_Report!$Q$6:$Q$37,0))</f>
        <v>Dundee City</v>
      </c>
      <c r="C82">
        <f t="array" ref="C82">INDEX(Data_Feed_Report!N$6:N$37,MATCH('Region Averages'!$B82,Data_Feed_Report!$M$6:$M$37,0))</f>
        <v>5</v>
      </c>
      <c r="D82" t="str">
        <f t="array" ref="D82">INDEX(Data_Feed_Report!O$6:O$37,MATCH('Region Averages'!$B82,Data_Feed_Report!$M$6:$M$37,0))</f>
        <v>Tayforth</v>
      </c>
    </row>
    <row r="83" spans="1:15" x14ac:dyDescent="0.25">
      <c r="A83">
        <v>11</v>
      </c>
      <c r="B83" t="str">
        <f t="array" ref="B83">INDEX(Data_Feed_Report!$M$6:$M$37,MATCH('Region Averages'!$A83,Data_Feed_Report!$Q$6:$Q$37,0))</f>
        <v>Inverclyde</v>
      </c>
      <c r="C83">
        <f t="array" ref="C83">INDEX(Data_Feed_Report!N$6:N$37,MATCH('Region Averages'!$B83,Data_Feed_Report!$M$6:$M$37,0))</f>
        <v>4</v>
      </c>
      <c r="D83" t="str">
        <f t="array" ref="D83">INDEX(Data_Feed_Report!O$6:O$37,MATCH('Region Averages'!$B83,Data_Feed_Report!$M$6:$M$37,0))</f>
        <v>West</v>
      </c>
    </row>
    <row r="84" spans="1:15" x14ac:dyDescent="0.25">
      <c r="A84">
        <v>12</v>
      </c>
      <c r="B84" t="str">
        <f t="array" ref="B84">INDEX(Data_Feed_Report!$M$6:$M$37,MATCH('Region Averages'!$A84,Data_Feed_Report!$Q$6:$Q$37,0))</f>
        <v>Perth and Kinross</v>
      </c>
      <c r="C84">
        <f t="array" ref="C84">INDEX(Data_Feed_Report!N$6:N$37,MATCH('Region Averages'!$B84,Data_Feed_Report!$M$6:$M$37,0))</f>
        <v>4</v>
      </c>
      <c r="D84" t="str">
        <f t="array" ref="D84">INDEX(Data_Feed_Report!O$6:O$37,MATCH('Region Averages'!$B84,Data_Feed_Report!$M$6:$M$37,0))</f>
        <v>Tayforth</v>
      </c>
    </row>
    <row r="85" spans="1:15" x14ac:dyDescent="0.25">
      <c r="A85">
        <v>13</v>
      </c>
      <c r="B85" t="str">
        <f t="array" ref="B85">INDEX(Data_Feed_Report!$M$6:$M$37,MATCH('Region Averages'!$A85,Data_Feed_Report!$Q$6:$Q$37,0))</f>
        <v>West Lothian</v>
      </c>
      <c r="C85">
        <f t="array" ref="C85">INDEX(Data_Feed_Report!N$6:N$37,MATCH('Region Averages'!$B85,Data_Feed_Report!$M$6:$M$37,0))</f>
        <v>4</v>
      </c>
      <c r="D85" t="str">
        <f t="array" ref="D85">INDEX(Data_Feed_Report!O$6:O$37,MATCH('Region Averages'!$B85,Data_Feed_Report!$M$6:$M$37,0))</f>
        <v>South East</v>
      </c>
    </row>
    <row r="86" spans="1:15" x14ac:dyDescent="0.25">
      <c r="A86">
        <v>14</v>
      </c>
      <c r="B86" t="str">
        <f t="array" ref="B86">INDEX(Data_Feed_Report!$M$6:$M$37,MATCH('Region Averages'!$A86,Data_Feed_Report!$Q$6:$Q$37,0))</f>
        <v>East Ayrshire</v>
      </c>
      <c r="C86">
        <f t="array" ref="C86">INDEX(Data_Feed_Report!N$6:N$37,MATCH('Region Averages'!$B86,Data_Feed_Report!$M$6:$M$37,0))</f>
        <v>3</v>
      </c>
      <c r="D86" t="str">
        <f t="array" ref="D86">INDEX(Data_Feed_Report!O$6:O$37,MATCH('Region Averages'!$B86,Data_Feed_Report!$M$6:$M$37,0))</f>
        <v>South West</v>
      </c>
    </row>
    <row r="87" spans="1:15" x14ac:dyDescent="0.25">
      <c r="A87">
        <v>15</v>
      </c>
      <c r="B87" t="str">
        <f t="array" ref="B87">INDEX(Data_Feed_Report!$M$6:$M$37,MATCH('Region Averages'!$A87,Data_Feed_Report!$Q$6:$Q$37,0))</f>
        <v>Shetland</v>
      </c>
      <c r="C87">
        <f t="array" ref="C87">INDEX(Data_Feed_Report!N$6:N$37,MATCH('Region Averages'!$B87,Data_Feed_Report!$M$6:$M$37,0))</f>
        <v>3</v>
      </c>
      <c r="D87" t="str">
        <f t="array" ref="D87">INDEX(Data_Feed_Report!O$6:O$37,MATCH('Region Averages'!$B87,Data_Feed_Report!$M$6:$M$37,0))</f>
        <v>North</v>
      </c>
    </row>
    <row r="88" spans="1:15" x14ac:dyDescent="0.25">
      <c r="A88">
        <v>16</v>
      </c>
      <c r="B88" t="str">
        <f t="array" ref="B88">INDEX(Data_Feed_Report!$M$6:$M$37,MATCH('Region Averages'!$A88,Data_Feed_Report!$Q$6:$Q$37,0))</f>
        <v>Aberdeenshire</v>
      </c>
      <c r="C88">
        <f t="array" ref="C88">INDEX(Data_Feed_Report!N$6:N$37,MATCH('Region Averages'!$B88,Data_Feed_Report!$M$6:$M$37,0))</f>
        <v>2</v>
      </c>
      <c r="D88" t="str">
        <f t="array" ref="D88">INDEX(Data_Feed_Report!O$6:O$37,MATCH('Region Averages'!$B88,Data_Feed_Report!$M$6:$M$37,0))</f>
        <v>North</v>
      </c>
    </row>
    <row r="89" spans="1:15" x14ac:dyDescent="0.25">
      <c r="A89">
        <v>17</v>
      </c>
      <c r="B89" t="str">
        <f t="array" ref="B89">INDEX(Data_Feed_Report!$M$6:$M$37,MATCH('Region Averages'!$A89,Data_Feed_Report!$Q$6:$Q$37,0))</f>
        <v>Falkirk</v>
      </c>
      <c r="C89">
        <f t="array" ref="C89">INDEX(Data_Feed_Report!N$6:N$37,MATCH('Region Averages'!$B89,Data_Feed_Report!$M$6:$M$37,0))</f>
        <v>2</v>
      </c>
      <c r="D89" t="str">
        <f t="array" ref="D89">INDEX(Data_Feed_Report!O$6:O$37,MATCH('Region Averages'!$B89,Data_Feed_Report!$M$6:$M$37,0))</f>
        <v>Tayforth</v>
      </c>
    </row>
    <row r="90" spans="1:15" x14ac:dyDescent="0.25">
      <c r="A90">
        <v>18</v>
      </c>
      <c r="B90" t="str">
        <f t="array" ref="B90">INDEX(Data_Feed_Report!$M$6:$M$37,MATCH('Region Averages'!$A90,Data_Feed_Report!$Q$6:$Q$37,0))</f>
        <v>Argyll and Bute</v>
      </c>
      <c r="C90">
        <f t="array" ref="C90">INDEX(Data_Feed_Report!N$6:N$37,MATCH('Region Averages'!$B90,Data_Feed_Report!$M$6:$M$37,0))</f>
        <v>1</v>
      </c>
      <c r="D90" t="str">
        <f t="array" ref="D90">INDEX(Data_Feed_Report!O$6:O$37,MATCH('Region Averages'!$B90,Data_Feed_Report!$M$6:$M$37,0))</f>
        <v>West</v>
      </c>
    </row>
    <row r="91" spans="1:15" x14ac:dyDescent="0.25">
      <c r="A91">
        <v>19</v>
      </c>
      <c r="B91" t="str">
        <f t="array" ref="B91">INDEX(Data_Feed_Report!$M$6:$M$37,MATCH('Region Averages'!$A91,Data_Feed_Report!$Q$6:$Q$37,0))</f>
        <v>Fife</v>
      </c>
      <c r="C91">
        <f t="array" ref="C91">INDEX(Data_Feed_Report!N$6:N$37,MATCH('Region Averages'!$B91,Data_Feed_Report!$M$6:$M$37,0))</f>
        <v>1</v>
      </c>
      <c r="D91" t="str">
        <f t="array" ref="D91">INDEX(Data_Feed_Report!O$6:O$37,MATCH('Region Averages'!$B91,Data_Feed_Report!$M$6:$M$37,0))</f>
        <v>Tayforth</v>
      </c>
    </row>
    <row r="92" spans="1:15" x14ac:dyDescent="0.25">
      <c r="A92">
        <v>20</v>
      </c>
      <c r="B92" t="str">
        <f t="array" ref="B92">INDEX(Data_Feed_Report!$M$6:$M$37,MATCH('Region Averages'!$A92,Data_Feed_Report!$Q$6:$Q$37,0))</f>
        <v>Scottish Borders</v>
      </c>
      <c r="C92">
        <f t="array" ref="C92">INDEX(Data_Feed_Report!N$6:N$37,MATCH('Region Averages'!$B92,Data_Feed_Report!$M$6:$M$37,0))</f>
        <v>1</v>
      </c>
      <c r="D92" t="str">
        <f t="array" ref="D92">INDEX(Data_Feed_Report!O$6:O$37,MATCH('Region Averages'!$B92,Data_Feed_Report!$M$6:$M$37,0))</f>
        <v>South East</v>
      </c>
    </row>
    <row r="93" spans="1:15" x14ac:dyDescent="0.25">
      <c r="A93">
        <v>21</v>
      </c>
      <c r="B93" t="str">
        <f t="array" ref="B93">INDEX(Data_Feed_Report!$M$6:$M$37,MATCH('Region Averages'!$A93,Data_Feed_Report!$Q$6:$Q$37,0))</f>
        <v>City of Edinburgh</v>
      </c>
      <c r="C93">
        <f t="array" ref="C93">INDEX(Data_Feed_Report!N$6:N$37,MATCH('Region Averages'!$B93,Data_Feed_Report!$M$6:$M$37,0))</f>
        <v>0</v>
      </c>
      <c r="D93" t="str">
        <f t="array" ref="D93">INDEX(Data_Feed_Report!O$6:O$37,MATCH('Region Averages'!$B93,Data_Feed_Report!$M$6:$M$37,0))</f>
        <v>South East</v>
      </c>
    </row>
    <row r="94" spans="1:15" x14ac:dyDescent="0.25">
      <c r="A94">
        <v>22</v>
      </c>
      <c r="B94" t="str">
        <f t="array" ref="B94">INDEX(Data_Feed_Report!$M$6:$M$37,MATCH('Region Averages'!$A94,Data_Feed_Report!$Q$6:$Q$37,0))</f>
        <v>Clackmannanshire</v>
      </c>
      <c r="C94">
        <f t="array" ref="C94">INDEX(Data_Feed_Report!N$6:N$37,MATCH('Region Averages'!$B94,Data_Feed_Report!$M$6:$M$37,0))</f>
        <v>0</v>
      </c>
      <c r="D94" t="str">
        <f t="array" ref="D94">INDEX(Data_Feed_Report!O$6:O$37,MATCH('Region Averages'!$B94,Data_Feed_Report!$M$6:$M$37,0))</f>
        <v>Tayforth</v>
      </c>
    </row>
    <row r="95" spans="1:15" x14ac:dyDescent="0.25">
      <c r="A95">
        <v>23</v>
      </c>
      <c r="B95" t="str">
        <f t="array" ref="B95">INDEX(Data_Feed_Report!$M$6:$M$37,MATCH('Region Averages'!$A95,Data_Feed_Report!$Q$6:$Q$37,0))</f>
        <v>Dumfries and Galloway</v>
      </c>
      <c r="C95">
        <f t="array" ref="C95">INDEX(Data_Feed_Report!N$6:N$37,MATCH('Region Averages'!$B95,Data_Feed_Report!$M$6:$M$37,0))</f>
        <v>0</v>
      </c>
      <c r="D95" t="str">
        <f t="array" ref="D95">INDEX(Data_Feed_Report!O$6:O$37,MATCH('Region Averages'!$B95,Data_Feed_Report!$M$6:$M$37,0))</f>
        <v>South West</v>
      </c>
    </row>
    <row r="96" spans="1:15" x14ac:dyDescent="0.25">
      <c r="A96">
        <v>24</v>
      </c>
      <c r="B96" t="str">
        <f t="array" ref="B96">INDEX(Data_Feed_Report!$M$6:$M$37,MATCH('Region Averages'!$A96,Data_Feed_Report!$Q$6:$Q$37,0))</f>
        <v>East Dunbartonshire</v>
      </c>
      <c r="C96">
        <f t="array" ref="C96">INDEX(Data_Feed_Report!N$6:N$37,MATCH('Region Averages'!$B96,Data_Feed_Report!$M$6:$M$37,0))</f>
        <v>0</v>
      </c>
      <c r="D96" t="str">
        <f t="array" ref="D96">INDEX(Data_Feed_Report!O$6:O$37,MATCH('Region Averages'!$B96,Data_Feed_Report!$M$6:$M$37,0))</f>
        <v>South West</v>
      </c>
    </row>
    <row r="97" spans="1:17" x14ac:dyDescent="0.25">
      <c r="A97">
        <v>25</v>
      </c>
      <c r="B97" t="str">
        <f t="array" ref="B97">INDEX(Data_Feed_Report!$M$6:$M$37,MATCH('Region Averages'!$A97,Data_Feed_Report!$Q$6:$Q$37,0))</f>
        <v>East Renfrewshire</v>
      </c>
      <c r="C97">
        <f t="array" ref="C97">INDEX(Data_Feed_Report!N$6:N$37,MATCH('Region Averages'!$B97,Data_Feed_Report!$M$6:$M$37,0))</f>
        <v>0</v>
      </c>
      <c r="D97" t="str">
        <f t="array" ref="D97">INDEX(Data_Feed_Report!O$6:O$37,MATCH('Region Averages'!$B97,Data_Feed_Report!$M$6:$M$37,0))</f>
        <v>West</v>
      </c>
    </row>
    <row r="98" spans="1:17" x14ac:dyDescent="0.25">
      <c r="A98">
        <v>26</v>
      </c>
      <c r="B98" t="str">
        <f t="array" ref="B98">INDEX(Data_Feed_Report!$M$6:$M$37,MATCH('Region Averages'!$A98,Data_Feed_Report!$Q$6:$Q$37,0))</f>
        <v>Eilean Siar</v>
      </c>
      <c r="C98">
        <f t="array" ref="C98">INDEX(Data_Feed_Report!N$6:N$37,MATCH('Region Averages'!$B98,Data_Feed_Report!$M$6:$M$37,0))</f>
        <v>0</v>
      </c>
      <c r="D98" t="str">
        <f t="array" ref="D98">INDEX(Data_Feed_Report!O$6:O$37,MATCH('Region Averages'!$B98,Data_Feed_Report!$M$6:$M$37,0))</f>
        <v>North</v>
      </c>
    </row>
    <row r="99" spans="1:17" x14ac:dyDescent="0.25">
      <c r="A99">
        <v>27</v>
      </c>
      <c r="B99" t="str">
        <f t="array" ref="B99">INDEX(Data_Feed_Report!$M$6:$M$37,MATCH('Region Averages'!$A99,Data_Feed_Report!$Q$6:$Q$37,0))</f>
        <v>Highland</v>
      </c>
      <c r="C99">
        <f t="array" ref="C99">INDEX(Data_Feed_Report!N$6:N$37,MATCH('Region Averages'!$B99,Data_Feed_Report!$M$6:$M$37,0))</f>
        <v>0</v>
      </c>
      <c r="D99" t="str">
        <f t="array" ref="D99">INDEX(Data_Feed_Report!O$6:O$37,MATCH('Region Averages'!$B99,Data_Feed_Report!$M$6:$M$37,0))</f>
        <v>North</v>
      </c>
    </row>
    <row r="100" spans="1:17" x14ac:dyDescent="0.25">
      <c r="A100">
        <v>28</v>
      </c>
      <c r="B100" t="str">
        <f t="array" ref="B100">INDEX(Data_Feed_Report!$M$6:$M$37,MATCH('Region Averages'!$A100,Data_Feed_Report!$Q$6:$Q$37,0))</f>
        <v>Midlothian</v>
      </c>
      <c r="C100">
        <f t="array" ref="C100">INDEX(Data_Feed_Report!N$6:N$37,MATCH('Region Averages'!$B100,Data_Feed_Report!$M$6:$M$37,0))</f>
        <v>0</v>
      </c>
      <c r="D100" t="str">
        <f t="array" ref="D100">INDEX(Data_Feed_Report!O$6:O$37,MATCH('Region Averages'!$B100,Data_Feed_Report!$M$6:$M$37,0))</f>
        <v>South East</v>
      </c>
    </row>
    <row r="101" spans="1:17" x14ac:dyDescent="0.25">
      <c r="A101">
        <v>29</v>
      </c>
      <c r="B101" t="str">
        <f t="array" ref="B101">INDEX(Data_Feed_Report!$M$6:$M$37,MATCH('Region Averages'!$A101,Data_Feed_Report!$Q$6:$Q$37,0))</f>
        <v>North Lanarkshire</v>
      </c>
      <c r="C101">
        <f t="array" ref="C101">INDEX(Data_Feed_Report!N$6:N$37,MATCH('Region Averages'!$B101,Data_Feed_Report!$M$6:$M$37,0))</f>
        <v>0</v>
      </c>
      <c r="D101" t="str">
        <f t="array" ref="D101">INDEX(Data_Feed_Report!O$6:O$37,MATCH('Region Averages'!$B101,Data_Feed_Report!$M$6:$M$37,0))</f>
        <v>South West</v>
      </c>
    </row>
    <row r="102" spans="1:17" x14ac:dyDescent="0.25">
      <c r="A102">
        <v>30</v>
      </c>
      <c r="B102" t="str">
        <f t="array" ref="B102">INDEX(Data_Feed_Report!$M$6:$M$37,MATCH('Region Averages'!$A102,Data_Feed_Report!$Q$6:$Q$37,0))</f>
        <v>Orkney</v>
      </c>
      <c r="C102">
        <f t="array" ref="C102">INDEX(Data_Feed_Report!N$6:N$37,MATCH('Region Averages'!$B102,Data_Feed_Report!$M$6:$M$37,0))</f>
        <v>0</v>
      </c>
      <c r="D102" t="str">
        <f t="array" ref="D102">INDEX(Data_Feed_Report!O$6:O$37,MATCH('Region Averages'!$B102,Data_Feed_Report!$M$6:$M$37,0))</f>
        <v>North</v>
      </c>
    </row>
    <row r="103" spans="1:17" x14ac:dyDescent="0.25">
      <c r="A103">
        <v>31</v>
      </c>
      <c r="B103" t="str">
        <f t="array" ref="B103">INDEX(Data_Feed_Report!$M$6:$M$37,MATCH('Region Averages'!$A103,Data_Feed_Report!$Q$6:$Q$37,0))</f>
        <v>Stirling</v>
      </c>
      <c r="C103">
        <f t="array" ref="C103">INDEX(Data_Feed_Report!N$6:N$37,MATCH('Region Averages'!$B103,Data_Feed_Report!$M$6:$M$37,0))</f>
        <v>0</v>
      </c>
      <c r="D103" t="str">
        <f t="array" ref="D103">INDEX(Data_Feed_Report!O$6:O$37,MATCH('Region Averages'!$B103,Data_Feed_Report!$M$6:$M$37,0))</f>
        <v>Tayforth</v>
      </c>
    </row>
    <row r="104" spans="1:17" x14ac:dyDescent="0.25">
      <c r="A104">
        <v>32</v>
      </c>
      <c r="B104" t="str">
        <f t="array" ref="B104">INDEX(Data_Feed_Report!$M$6:$M$37,MATCH('Region Averages'!$A104,Data_Feed_Report!$Q$6:$Q$37,0))</f>
        <v>West Dunbartonshire</v>
      </c>
      <c r="C104">
        <f t="array" ref="C104">INDEX(Data_Feed_Report!N$6:N$37,MATCH('Region Averages'!$B104,Data_Feed_Report!$M$6:$M$37,0))</f>
        <v>0</v>
      </c>
      <c r="D104" t="str">
        <f t="array" ref="D104">INDEX(Data_Feed_Report!O$6:O$37,MATCH('Region Averages'!$B104,Data_Feed_Report!$M$6:$M$37,0))</f>
        <v>West</v>
      </c>
    </row>
    <row r="106" spans="1:17" ht="13" x14ac:dyDescent="0.3">
      <c r="A106" s="39" t="s">
        <v>64</v>
      </c>
      <c r="B106" s="39"/>
      <c r="C106" s="39"/>
      <c r="D106" s="39"/>
      <c r="E106" s="39"/>
      <c r="F106" s="39"/>
      <c r="G106" s="39"/>
      <c r="H106" s="39"/>
      <c r="I106" s="39"/>
      <c r="J106" s="39"/>
      <c r="K106" s="39"/>
      <c r="L106" s="39"/>
      <c r="M106" s="39"/>
      <c r="N106" s="39"/>
      <c r="O106" s="39"/>
      <c r="P106" s="39"/>
      <c r="Q106" s="39"/>
    </row>
    <row r="107" spans="1:17" x14ac:dyDescent="0.25">
      <c r="B107" t="s">
        <v>13</v>
      </c>
      <c r="C107" t="s">
        <v>14</v>
      </c>
      <c r="D107" t="s">
        <v>15</v>
      </c>
      <c r="H107" t="s">
        <v>15</v>
      </c>
      <c r="I107" t="s">
        <v>61</v>
      </c>
      <c r="J107" t="s">
        <v>22</v>
      </c>
      <c r="L107" t="s">
        <v>15</v>
      </c>
      <c r="M107" t="s">
        <v>61</v>
      </c>
      <c r="O107" t="s">
        <v>62</v>
      </c>
    </row>
    <row r="108" spans="1:17" x14ac:dyDescent="0.25">
      <c r="A108">
        <v>1</v>
      </c>
      <c r="B108" t="str">
        <f>INDEX(Data_Feed_Report!$G$6:$G$37,MATCH('Region Averages'!$A108,Data_Feed_Report!$K$6:$K$37,0))</f>
        <v>Falkirk</v>
      </c>
      <c r="C108">
        <f t="array" ref="C108">INDEX(Data_Feed_Report!H$6:H$37,MATCH('Region Averages'!$B108,Data_Feed_Report!$G$6:$G$37,0))</f>
        <v>13</v>
      </c>
      <c r="D108" t="str">
        <f t="array" ref="D108">INDEX(Data_Feed_Report!I$6:I$37,MATCH('Region Averages'!$B108,Data_Feed_Report!$G$6:$G$37,0))</f>
        <v>Tayforth</v>
      </c>
      <c r="H108" t="s">
        <v>56</v>
      </c>
      <c r="I108">
        <f>AVERAGEIF($D$108:$D$139,$H108,$C$108:$C$139)</f>
        <v>4.5714285714285712</v>
      </c>
      <c r="J108">
        <f>RANK(I108,$I$108:$I$112,0)+COUNTIF($I$108:I108,I108)-1</f>
        <v>2</v>
      </c>
      <c r="K108">
        <v>1</v>
      </c>
      <c r="L108" t="str">
        <f>INDEX($H$108:$H$112,MATCH(K108,$J$108:$J$112,0))</f>
        <v>North</v>
      </c>
      <c r="M108">
        <f t="array" ref="M108">IF(INDEX($I$108:$I$112,MATCH($L108,$H$108:$H$112,0))&lt;4,"",INDEX($I$108:$I$112,MATCH($L108,$H$108:$H$112,0)))</f>
        <v>4.8571428571428568</v>
      </c>
      <c r="N108" t="str">
        <f>IF(INDEX($I$108:$I$112,MATCH($L108,$H$108:$H$112,0))&gt;4,"",INDEX($I$108:$I$112,MATCH($L108,$H$108:$H$112,0)))</f>
        <v/>
      </c>
      <c r="O108" s="3">
        <f>AVERAGE($C$108:$C$139)</f>
        <v>3.9375</v>
      </c>
      <c r="P108" t="str">
        <f>CONCATENATE("Scotland Average: ", ROUND(O108,2))</f>
        <v>Scotland Average: 3.94</v>
      </c>
    </row>
    <row r="109" spans="1:17" x14ac:dyDescent="0.25">
      <c r="A109">
        <v>2</v>
      </c>
      <c r="B109" t="str">
        <f>INDEX(Data_Feed_Report!$G$6:$G$37,MATCH('Region Averages'!$A109,Data_Feed_Report!$K$6:$K$37,0))</f>
        <v>Shetland</v>
      </c>
      <c r="C109">
        <f t="array" ref="C109">INDEX(Data_Feed_Report!H$6:H$37,MATCH('Region Averages'!$B109,Data_Feed_Report!$G$6:$G$37,0))</f>
        <v>13</v>
      </c>
      <c r="D109" t="str">
        <f t="array" ref="D109">INDEX(Data_Feed_Report!I$6:I$37,MATCH('Region Averages'!$B109,Data_Feed_Report!$G$6:$G$37,0))</f>
        <v>North</v>
      </c>
      <c r="H109" t="s">
        <v>58</v>
      </c>
      <c r="I109">
        <f>AVERAGEIF($D$108:$D$139,$H109,$C$108:$C$139)</f>
        <v>3.2857142857142856</v>
      </c>
      <c r="J109">
        <f>RANK(I109,$I$108:$I$112,0)+COUNTIF($I$108:I109,I109)-1</f>
        <v>4</v>
      </c>
      <c r="K109">
        <v>2</v>
      </c>
      <c r="L109" t="str">
        <f>INDEX($H$108:$H$112,MATCH(K109,$J$108:$J$112,0))</f>
        <v>Tayforth</v>
      </c>
      <c r="M109">
        <f t="array" ref="M109">IF(INDEX($I$108:$I$112,MATCH($L109,$H$108:$H$112,0))&lt;4,"",INDEX($I$108:$I$112,MATCH($L109,$H$108:$H$112,0)))</f>
        <v>4.5714285714285712</v>
      </c>
      <c r="N109" t="str">
        <f>IF(INDEX($I$108:$I$112,MATCH($L109,$H$108:$H$112,0))&gt;4,"",INDEX($I$108:$I$112,MATCH($L109,$H$108:$H$112,0)))</f>
        <v/>
      </c>
      <c r="O109" s="3">
        <f>AVERAGE($C$108:$C$139)</f>
        <v>3.9375</v>
      </c>
    </row>
    <row r="110" spans="1:17" x14ac:dyDescent="0.25">
      <c r="A110">
        <v>3</v>
      </c>
      <c r="B110" t="str">
        <f>INDEX(Data_Feed_Report!$G$6:$G$37,MATCH('Region Averages'!$A110,Data_Feed_Report!$K$6:$K$37,0))</f>
        <v>Argyll and Bute</v>
      </c>
      <c r="C110">
        <f t="array" ref="C110">INDEX(Data_Feed_Report!H$6:H$37,MATCH('Region Averages'!$B110,Data_Feed_Report!$G$6:$G$37,0))</f>
        <v>8</v>
      </c>
      <c r="D110" t="str">
        <f t="array" ref="D110">INDEX(Data_Feed_Report!I$6:I$37,MATCH('Region Averages'!$B110,Data_Feed_Report!$G$6:$G$37,0))</f>
        <v>West</v>
      </c>
      <c r="H110" t="s">
        <v>55</v>
      </c>
      <c r="I110">
        <f>AVERAGEIF($D$108:$D$139,$H110,$C$108:$C$139)</f>
        <v>4.8571428571428568</v>
      </c>
      <c r="J110">
        <f>RANK(I110,$I$108:$I$112,0)+COUNTIF($I$108:I110,I110)-1</f>
        <v>1</v>
      </c>
      <c r="K110">
        <v>3</v>
      </c>
      <c r="L110" t="str">
        <f>INDEX($H$108:$H$112,MATCH(K110,$J$108:$J$112,0))</f>
        <v>West</v>
      </c>
      <c r="M110" t="str">
        <f t="array" ref="M110">IF(INDEX($I$108:$I$112,MATCH($L110,$H$108:$H$112,0))&lt;4,"",INDEX($I$108:$I$112,MATCH($L110,$H$108:$H$112,0)))</f>
        <v/>
      </c>
      <c r="N110">
        <f>IF(INDEX($I$108:$I$112,MATCH($L110,$H$108:$H$112,0))&gt;4,"",INDEX($I$108:$I$112,MATCH($L110,$H$108:$H$112,0)))</f>
        <v>3.8333333333333335</v>
      </c>
      <c r="O110" s="3">
        <f>AVERAGE($C$108:$C$139)</f>
        <v>3.9375</v>
      </c>
    </row>
    <row r="111" spans="1:17" x14ac:dyDescent="0.25">
      <c r="A111">
        <v>4</v>
      </c>
      <c r="B111" t="str">
        <f>INDEX(Data_Feed_Report!$G$6:$G$37,MATCH('Region Averages'!$A111,Data_Feed_Report!$K$6:$K$37,0))</f>
        <v>Moray</v>
      </c>
      <c r="C111">
        <f t="array" ref="C111">INDEX(Data_Feed_Report!H$6:H$37,MATCH('Region Averages'!$B111,Data_Feed_Report!$G$6:$G$37,0))</f>
        <v>7</v>
      </c>
      <c r="D111" t="str">
        <f t="array" ref="D111">INDEX(Data_Feed_Report!I$6:I$37,MATCH('Region Averages'!$B111,Data_Feed_Report!$G$6:$G$37,0))</f>
        <v>North</v>
      </c>
      <c r="H111" t="s">
        <v>57</v>
      </c>
      <c r="I111">
        <f>AVERAGEIF($D$108:$D$139,$H111,$C$108:$C$139)</f>
        <v>3.8333333333333335</v>
      </c>
      <c r="J111">
        <f>RANK(I111,$I$108:$I$112,0)+COUNTIF($I$108:I111,I111)-1</f>
        <v>3</v>
      </c>
      <c r="K111">
        <v>4</v>
      </c>
      <c r="L111" t="str">
        <f>INDEX($H$108:$H$112,MATCH(K111,$J$108:$J$112,0))</f>
        <v>South West</v>
      </c>
      <c r="M111" t="str">
        <f t="array" ref="M111">IF(INDEX($I$108:$I$112,MATCH($L111,$H$108:$H$112,0))&lt;4,"",INDEX($I$108:$I$112,MATCH($L111,$H$108:$H$112,0)))</f>
        <v/>
      </c>
      <c r="N111">
        <f>IF(INDEX($I$108:$I$112,MATCH($L111,$H$108:$H$112,0))&gt;4,"",INDEX($I$108:$I$112,MATCH($L111,$H$108:$H$112,0)))</f>
        <v>3.2857142857142856</v>
      </c>
      <c r="O111" s="3">
        <f>AVERAGE($C$108:$C$139)</f>
        <v>3.9375</v>
      </c>
    </row>
    <row r="112" spans="1:17" x14ac:dyDescent="0.25">
      <c r="A112">
        <v>5</v>
      </c>
      <c r="B112" t="str">
        <f>INDEX(Data_Feed_Report!$G$6:$G$37,MATCH('Region Averages'!$A112,Data_Feed_Report!$K$6:$K$37,0))</f>
        <v>South Lanarkshire</v>
      </c>
      <c r="C112">
        <f t="array" ref="C112">INDEX(Data_Feed_Report!H$6:H$37,MATCH('Region Averages'!$B112,Data_Feed_Report!$G$6:$G$37,0))</f>
        <v>7</v>
      </c>
      <c r="D112" t="str">
        <f t="array" ref="D112">INDEX(Data_Feed_Report!I$6:I$37,MATCH('Region Averages'!$B112,Data_Feed_Report!$G$6:$G$37,0))</f>
        <v>South West</v>
      </c>
      <c r="H112" t="s">
        <v>59</v>
      </c>
      <c r="I112">
        <f>AVERAGEIF($D$108:$D$139,$H112,$C$108:$C$139)</f>
        <v>2.8</v>
      </c>
      <c r="J112">
        <f>RANK(I112,$I$108:$I$112,0)+COUNTIF($I$108:I112,I112)-1</f>
        <v>5</v>
      </c>
      <c r="K112">
        <v>5</v>
      </c>
      <c r="L112" t="str">
        <f>INDEX($H$108:$H$112,MATCH(K112,$J$108:$J$112,0))</f>
        <v>South East</v>
      </c>
      <c r="M112" t="str">
        <f t="array" ref="M112">IF(INDEX($I$108:$I$112,MATCH($L112,$H$108:$H$112,0))&lt;4,"",INDEX($I$108:$I$112,MATCH($L112,$H$108:$H$112,0)))</f>
        <v/>
      </c>
      <c r="N112">
        <f>IF(INDEX($I$108:$I$112,MATCH($L112,$H$108:$H$112,0))&gt;4,"",INDEX($I$108:$I$112,MATCH($L112,$H$108:$H$112,0)))</f>
        <v>2.8</v>
      </c>
      <c r="O112" s="3">
        <f>AVERAGE($C$108:$C$139)</f>
        <v>3.9375</v>
      </c>
    </row>
    <row r="113" spans="1:15" x14ac:dyDescent="0.25">
      <c r="A113">
        <v>6</v>
      </c>
      <c r="B113" t="str">
        <f>INDEX(Data_Feed_Report!$G$6:$G$37,MATCH('Region Averages'!$A113,Data_Feed_Report!$K$6:$K$37,0))</f>
        <v>North Ayrshire</v>
      </c>
      <c r="C113">
        <f t="array" ref="C113">INDEX(Data_Feed_Report!H$6:H$37,MATCH('Region Averages'!$B113,Data_Feed_Report!$G$6:$G$37,0))</f>
        <v>6</v>
      </c>
      <c r="D113" t="str">
        <f t="array" ref="D113">INDEX(Data_Feed_Report!I$6:I$37,MATCH('Region Averages'!$B113,Data_Feed_Report!$G$6:$G$37,0))</f>
        <v>South West</v>
      </c>
      <c r="O113" s="3"/>
    </row>
    <row r="114" spans="1:15" x14ac:dyDescent="0.25">
      <c r="A114">
        <v>7</v>
      </c>
      <c r="B114" t="str">
        <f>INDEX(Data_Feed_Report!$G$6:$G$37,MATCH('Region Averages'!$A114,Data_Feed_Report!$K$6:$K$37,0))</f>
        <v>Perth and Kinross</v>
      </c>
      <c r="C114">
        <f t="array" ref="C114">INDEX(Data_Feed_Report!H$6:H$37,MATCH('Region Averages'!$B114,Data_Feed_Report!$G$6:$G$37,0))</f>
        <v>6</v>
      </c>
      <c r="D114" t="str">
        <f t="array" ref="D114">INDEX(Data_Feed_Report!I$6:I$37,MATCH('Region Averages'!$B114,Data_Feed_Report!$G$6:$G$37,0))</f>
        <v>Tayforth</v>
      </c>
      <c r="O114" s="3"/>
    </row>
    <row r="115" spans="1:15" x14ac:dyDescent="0.25">
      <c r="A115">
        <v>8</v>
      </c>
      <c r="B115" t="str">
        <f>INDEX(Data_Feed_Report!$G$6:$G$37,MATCH('Region Averages'!$A115,Data_Feed_Report!$K$6:$K$37,0))</f>
        <v>Aberdeenshire</v>
      </c>
      <c r="C115">
        <f t="array" ref="C115">INDEX(Data_Feed_Report!H$6:H$37,MATCH('Region Averages'!$B115,Data_Feed_Report!$G$6:$G$37,0))</f>
        <v>5</v>
      </c>
      <c r="D115" t="str">
        <f t="array" ref="D115">INDEX(Data_Feed_Report!I$6:I$37,MATCH('Region Averages'!$B115,Data_Feed_Report!$G$6:$G$37,0))</f>
        <v>North</v>
      </c>
      <c r="O115" s="3"/>
    </row>
    <row r="116" spans="1:15" x14ac:dyDescent="0.25">
      <c r="A116">
        <v>9</v>
      </c>
      <c r="B116" t="str">
        <f>INDEX(Data_Feed_Report!$G$6:$G$37,MATCH('Region Averages'!$A116,Data_Feed_Report!$K$6:$K$37,0))</f>
        <v>East Lothian</v>
      </c>
      <c r="C116">
        <f t="array" ref="C116">INDEX(Data_Feed_Report!H$6:H$37,MATCH('Region Averages'!$B116,Data_Feed_Report!$G$6:$G$37,0))</f>
        <v>5</v>
      </c>
      <c r="D116" t="str">
        <f t="array" ref="D116">INDEX(Data_Feed_Report!I$6:I$37,MATCH('Region Averages'!$B116,Data_Feed_Report!$G$6:$G$37,0))</f>
        <v>South East</v>
      </c>
      <c r="O116" s="3"/>
    </row>
    <row r="117" spans="1:15" x14ac:dyDescent="0.25">
      <c r="A117">
        <v>10</v>
      </c>
      <c r="B117" t="str">
        <f>INDEX(Data_Feed_Report!$G$6:$G$37,MATCH('Region Averages'!$A117,Data_Feed_Report!$K$6:$K$37,0))</f>
        <v>Aberdeen City</v>
      </c>
      <c r="C117">
        <f t="array" ref="C117">INDEX(Data_Feed_Report!H$6:H$37,MATCH('Region Averages'!$B117,Data_Feed_Report!$G$6:$G$37,0))</f>
        <v>4</v>
      </c>
      <c r="D117" t="str">
        <f t="array" ref="D117">INDEX(Data_Feed_Report!I$6:I$37,MATCH('Region Averages'!$B117,Data_Feed_Report!$G$6:$G$37,0))</f>
        <v>North</v>
      </c>
    </row>
    <row r="118" spans="1:15" x14ac:dyDescent="0.25">
      <c r="A118">
        <v>11</v>
      </c>
      <c r="B118" t="str">
        <f>INDEX(Data_Feed_Report!$G$6:$G$37,MATCH('Region Averages'!$A118,Data_Feed_Report!$K$6:$K$37,0))</f>
        <v>Clackmannanshire</v>
      </c>
      <c r="C118">
        <f t="array" ref="C118">INDEX(Data_Feed_Report!H$6:H$37,MATCH('Region Averages'!$B118,Data_Feed_Report!$G$6:$G$37,0))</f>
        <v>4</v>
      </c>
      <c r="D118" t="str">
        <f t="array" ref="D118">INDEX(Data_Feed_Report!I$6:I$37,MATCH('Region Averages'!$B118,Data_Feed_Report!$G$6:$G$37,0))</f>
        <v>Tayforth</v>
      </c>
    </row>
    <row r="119" spans="1:15" x14ac:dyDescent="0.25">
      <c r="A119">
        <v>12</v>
      </c>
      <c r="B119" t="str">
        <f>INDEX(Data_Feed_Report!$G$6:$G$37,MATCH('Region Averages'!$A119,Data_Feed_Report!$K$6:$K$37,0))</f>
        <v>East Renfrewshire</v>
      </c>
      <c r="C119">
        <f t="array" ref="C119">INDEX(Data_Feed_Report!H$6:H$37,MATCH('Region Averages'!$B119,Data_Feed_Report!$G$6:$G$37,0))</f>
        <v>4</v>
      </c>
      <c r="D119" t="str">
        <f t="array" ref="D119">INDEX(Data_Feed_Report!I$6:I$37,MATCH('Region Averages'!$B119,Data_Feed_Report!$G$6:$G$37,0))</f>
        <v>West</v>
      </c>
    </row>
    <row r="120" spans="1:15" x14ac:dyDescent="0.25">
      <c r="A120">
        <v>13</v>
      </c>
      <c r="B120" t="str">
        <f>INDEX(Data_Feed_Report!$G$6:$G$37,MATCH('Region Averages'!$A120,Data_Feed_Report!$K$6:$K$37,0))</f>
        <v>Fife</v>
      </c>
      <c r="C120">
        <f t="array" ref="C120">INDEX(Data_Feed_Report!H$6:H$37,MATCH('Region Averages'!$B120,Data_Feed_Report!$G$6:$G$37,0))</f>
        <v>4</v>
      </c>
      <c r="D120" t="str">
        <f t="array" ref="D120">INDEX(Data_Feed_Report!I$6:I$37,MATCH('Region Averages'!$B120,Data_Feed_Report!$G$6:$G$37,0))</f>
        <v>Tayforth</v>
      </c>
    </row>
    <row r="121" spans="1:15" x14ac:dyDescent="0.25">
      <c r="A121">
        <v>14</v>
      </c>
      <c r="B121" t="str">
        <f>INDEX(Data_Feed_Report!$G$6:$G$37,MATCH('Region Averages'!$A121,Data_Feed_Report!$K$6:$K$37,0))</f>
        <v>Renfrewshire</v>
      </c>
      <c r="C121">
        <f t="array" ref="C121">INDEX(Data_Feed_Report!H$6:H$37,MATCH('Region Averages'!$B121,Data_Feed_Report!$G$6:$G$37,0))</f>
        <v>4</v>
      </c>
      <c r="D121" t="str">
        <f t="array" ref="D121">INDEX(Data_Feed_Report!I$6:I$37,MATCH('Region Averages'!$B121,Data_Feed_Report!$G$6:$G$37,0))</f>
        <v>West</v>
      </c>
    </row>
    <row r="122" spans="1:15" x14ac:dyDescent="0.25">
      <c r="A122">
        <v>15</v>
      </c>
      <c r="B122" t="str">
        <f>INDEX(Data_Feed_Report!$G$6:$G$37,MATCH('Region Averages'!$A122,Data_Feed_Report!$K$6:$K$37,0))</f>
        <v>Scottish Borders</v>
      </c>
      <c r="C122">
        <f t="array" ref="C122">INDEX(Data_Feed_Report!H$6:H$37,MATCH('Region Averages'!$B122,Data_Feed_Report!$G$6:$G$37,0))</f>
        <v>4</v>
      </c>
      <c r="D122" t="str">
        <f t="array" ref="D122">INDEX(Data_Feed_Report!I$6:I$37,MATCH('Region Averages'!$B122,Data_Feed_Report!$G$6:$G$37,0))</f>
        <v>South East</v>
      </c>
    </row>
    <row r="123" spans="1:15" x14ac:dyDescent="0.25">
      <c r="A123">
        <v>16</v>
      </c>
      <c r="B123" t="str">
        <f>INDEX(Data_Feed_Report!$G$6:$G$37,MATCH('Region Averages'!$A123,Data_Feed_Report!$K$6:$K$37,0))</f>
        <v>West Dunbartonshire</v>
      </c>
      <c r="C123">
        <f t="array" ref="C123">INDEX(Data_Feed_Report!H$6:H$37,MATCH('Region Averages'!$B123,Data_Feed_Report!$G$6:$G$37,0))</f>
        <v>4</v>
      </c>
      <c r="D123" t="str">
        <f t="array" ref="D123">INDEX(Data_Feed_Report!I$6:I$37,MATCH('Region Averages'!$B123,Data_Feed_Report!$G$6:$G$37,0))</f>
        <v>West</v>
      </c>
    </row>
    <row r="124" spans="1:15" x14ac:dyDescent="0.25">
      <c r="A124">
        <v>17</v>
      </c>
      <c r="B124" t="str">
        <f>INDEX(Data_Feed_Report!$G$6:$G$37,MATCH('Region Averages'!$A124,Data_Feed_Report!$K$6:$K$37,0))</f>
        <v>Angus</v>
      </c>
      <c r="C124">
        <f t="array" ref="C124">INDEX(Data_Feed_Report!H$6:H$37,MATCH('Region Averages'!$B124,Data_Feed_Report!$G$6:$G$37,0))</f>
        <v>3</v>
      </c>
      <c r="D124" t="str">
        <f t="array" ref="D124">INDEX(Data_Feed_Report!I$6:I$37,MATCH('Region Averages'!$B124,Data_Feed_Report!$G$6:$G$37,0))</f>
        <v>Tayforth</v>
      </c>
    </row>
    <row r="125" spans="1:15" x14ac:dyDescent="0.25">
      <c r="A125">
        <v>18</v>
      </c>
      <c r="B125" t="str">
        <f>INDEX(Data_Feed_Report!$G$6:$G$37,MATCH('Region Averages'!$A125,Data_Feed_Report!$K$6:$K$37,0))</f>
        <v>Dumfries and Galloway</v>
      </c>
      <c r="C125">
        <f t="array" ref="C125">INDEX(Data_Feed_Report!H$6:H$37,MATCH('Region Averages'!$B125,Data_Feed_Report!$G$6:$G$37,0))</f>
        <v>3</v>
      </c>
      <c r="D125" t="str">
        <f t="array" ref="D125">INDEX(Data_Feed_Report!I$6:I$37,MATCH('Region Averages'!$B125,Data_Feed_Report!$G$6:$G$37,0))</f>
        <v>South West</v>
      </c>
    </row>
    <row r="126" spans="1:15" x14ac:dyDescent="0.25">
      <c r="A126">
        <v>19</v>
      </c>
      <c r="B126" t="str">
        <f>INDEX(Data_Feed_Report!$G$6:$G$37,MATCH('Region Averages'!$A126,Data_Feed_Report!$K$6:$K$37,0))</f>
        <v>Glasgow City</v>
      </c>
      <c r="C126">
        <f t="array" ref="C126">INDEX(Data_Feed_Report!H$6:H$37,MATCH('Region Averages'!$B126,Data_Feed_Report!$G$6:$G$37,0))</f>
        <v>3</v>
      </c>
      <c r="D126" t="str">
        <f t="array" ref="D126">INDEX(Data_Feed_Report!I$6:I$37,MATCH('Region Averages'!$B126,Data_Feed_Report!$G$6:$G$37,0))</f>
        <v>West</v>
      </c>
    </row>
    <row r="127" spans="1:15" x14ac:dyDescent="0.25">
      <c r="A127">
        <v>20</v>
      </c>
      <c r="B127" t="str">
        <f>INDEX(Data_Feed_Report!$G$6:$G$37,MATCH('Region Averages'!$A127,Data_Feed_Report!$K$6:$K$37,0))</f>
        <v>Highland</v>
      </c>
      <c r="C127">
        <f t="array" ref="C127">INDEX(Data_Feed_Report!H$6:H$37,MATCH('Region Averages'!$B127,Data_Feed_Report!$G$6:$G$37,0))</f>
        <v>3</v>
      </c>
      <c r="D127" t="str">
        <f t="array" ref="D127">INDEX(Data_Feed_Report!I$6:I$37,MATCH('Region Averages'!$B127,Data_Feed_Report!$G$6:$G$37,0))</f>
        <v>North</v>
      </c>
    </row>
    <row r="128" spans="1:15" x14ac:dyDescent="0.25">
      <c r="A128">
        <v>21</v>
      </c>
      <c r="B128" t="str">
        <f>INDEX(Data_Feed_Report!$G$6:$G$37,MATCH('Region Averages'!$A128,Data_Feed_Report!$K$6:$K$37,0))</f>
        <v>North Lanarkshire</v>
      </c>
      <c r="C128">
        <f t="array" ref="C128">INDEX(Data_Feed_Report!H$6:H$37,MATCH('Region Averages'!$B128,Data_Feed_Report!$G$6:$G$37,0))</f>
        <v>3</v>
      </c>
      <c r="D128" t="str">
        <f t="array" ref="D128">INDEX(Data_Feed_Report!I$6:I$37,MATCH('Region Averages'!$B128,Data_Feed_Report!$G$6:$G$37,0))</f>
        <v>South West</v>
      </c>
    </row>
    <row r="129" spans="1:17" x14ac:dyDescent="0.25">
      <c r="A129">
        <v>22</v>
      </c>
      <c r="B129" t="str">
        <f>INDEX(Data_Feed_Report!$G$6:$G$37,MATCH('Region Averages'!$A129,Data_Feed_Report!$K$6:$K$37,0))</f>
        <v>West Lothian</v>
      </c>
      <c r="C129">
        <f t="array" ref="C129">INDEX(Data_Feed_Report!H$6:H$37,MATCH('Region Averages'!$B129,Data_Feed_Report!$G$6:$G$37,0))</f>
        <v>3</v>
      </c>
      <c r="D129" t="str">
        <f t="array" ref="D129">INDEX(Data_Feed_Report!I$6:I$37,MATCH('Region Averages'!$B129,Data_Feed_Report!$G$6:$G$37,0))</f>
        <v>South East</v>
      </c>
    </row>
    <row r="130" spans="1:17" x14ac:dyDescent="0.25">
      <c r="A130">
        <v>23</v>
      </c>
      <c r="B130" t="str">
        <f>INDEX(Data_Feed_Report!$G$6:$G$37,MATCH('Region Averages'!$A130,Data_Feed_Report!$K$6:$K$37,0))</f>
        <v>East Dunbartonshire</v>
      </c>
      <c r="C130">
        <f t="array" ref="C130">INDEX(Data_Feed_Report!H$6:H$37,MATCH('Region Averages'!$B130,Data_Feed_Report!$G$6:$G$37,0))</f>
        <v>2</v>
      </c>
      <c r="D130" t="str">
        <f t="array" ref="D130">INDEX(Data_Feed_Report!I$6:I$37,MATCH('Region Averages'!$B130,Data_Feed_Report!$G$6:$G$37,0))</f>
        <v>South West</v>
      </c>
    </row>
    <row r="131" spans="1:17" x14ac:dyDescent="0.25">
      <c r="A131">
        <v>24</v>
      </c>
      <c r="B131" t="str">
        <f>INDEX(Data_Feed_Report!$G$6:$G$37,MATCH('Region Averages'!$A131,Data_Feed_Report!$K$6:$K$37,0))</f>
        <v>South Ayrshire</v>
      </c>
      <c r="C131">
        <f t="array" ref="C131">INDEX(Data_Feed_Report!H$6:H$37,MATCH('Region Averages'!$B131,Data_Feed_Report!$G$6:$G$37,0))</f>
        <v>2</v>
      </c>
      <c r="D131" t="str">
        <f t="array" ref="D131">INDEX(Data_Feed_Report!I$6:I$37,MATCH('Region Averages'!$B131,Data_Feed_Report!$G$6:$G$37,0))</f>
        <v>South West</v>
      </c>
    </row>
    <row r="132" spans="1:17" x14ac:dyDescent="0.25">
      <c r="A132">
        <v>25</v>
      </c>
      <c r="B132" t="str">
        <f>INDEX(Data_Feed_Report!$G$6:$G$37,MATCH('Region Averages'!$A132,Data_Feed_Report!$K$6:$K$37,0))</f>
        <v>Stirling</v>
      </c>
      <c r="C132">
        <f t="array" ref="C132">INDEX(Data_Feed_Report!H$6:H$37,MATCH('Region Averages'!$B132,Data_Feed_Report!$G$6:$G$37,0))</f>
        <v>2</v>
      </c>
      <c r="D132" t="str">
        <f t="array" ref="D132">INDEX(Data_Feed_Report!I$6:I$37,MATCH('Region Averages'!$B132,Data_Feed_Report!$G$6:$G$37,0))</f>
        <v>Tayforth</v>
      </c>
    </row>
    <row r="133" spans="1:17" x14ac:dyDescent="0.25">
      <c r="A133">
        <v>26</v>
      </c>
      <c r="B133" t="str">
        <f>INDEX(Data_Feed_Report!$G$6:$G$37,MATCH('Region Averages'!$A133,Data_Feed_Report!$K$6:$K$37,0))</f>
        <v>City of Edinburgh</v>
      </c>
      <c r="C133">
        <f t="array" ref="C133">INDEX(Data_Feed_Report!H$6:H$37,MATCH('Region Averages'!$B133,Data_Feed_Report!$G$6:$G$37,0))</f>
        <v>1</v>
      </c>
      <c r="D133" t="str">
        <f t="array" ref="D133">INDEX(Data_Feed_Report!I$6:I$37,MATCH('Region Averages'!$B133,Data_Feed_Report!$G$6:$G$37,0))</f>
        <v>South East</v>
      </c>
    </row>
    <row r="134" spans="1:17" x14ac:dyDescent="0.25">
      <c r="A134">
        <v>27</v>
      </c>
      <c r="B134" t="str">
        <f>INDEX(Data_Feed_Report!$G$6:$G$37,MATCH('Region Averages'!$A134,Data_Feed_Report!$K$6:$K$37,0))</f>
        <v>Eilean Siar</v>
      </c>
      <c r="C134">
        <f t="array" ref="C134">INDEX(Data_Feed_Report!H$6:H$37,MATCH('Region Averages'!$B134,Data_Feed_Report!$G$6:$G$37,0))</f>
        <v>1</v>
      </c>
      <c r="D134" t="str">
        <f t="array" ref="D134">INDEX(Data_Feed_Report!I$6:I$37,MATCH('Region Averages'!$B134,Data_Feed_Report!$G$6:$G$37,0))</f>
        <v>North</v>
      </c>
    </row>
    <row r="135" spans="1:17" x14ac:dyDescent="0.25">
      <c r="A135">
        <v>28</v>
      </c>
      <c r="B135" t="str">
        <f>INDEX(Data_Feed_Report!$G$6:$G$37,MATCH('Region Averages'!$A135,Data_Feed_Report!$K$6:$K$37,0))</f>
        <v>Midlothian</v>
      </c>
      <c r="C135">
        <f t="array" ref="C135">INDEX(Data_Feed_Report!H$6:H$37,MATCH('Region Averages'!$B135,Data_Feed_Report!$G$6:$G$37,0))</f>
        <v>1</v>
      </c>
      <c r="D135" t="str">
        <f t="array" ref="D135">INDEX(Data_Feed_Report!I$6:I$37,MATCH('Region Averages'!$B135,Data_Feed_Report!$G$6:$G$37,0))</f>
        <v>South East</v>
      </c>
    </row>
    <row r="136" spans="1:17" x14ac:dyDescent="0.25">
      <c r="A136">
        <v>29</v>
      </c>
      <c r="B136" t="str">
        <f>INDEX(Data_Feed_Report!$G$6:$G$37,MATCH('Region Averages'!$A136,Data_Feed_Report!$K$6:$K$37,0))</f>
        <v>Orkney</v>
      </c>
      <c r="C136">
        <f t="array" ref="C136">INDEX(Data_Feed_Report!H$6:H$37,MATCH('Region Averages'!$B136,Data_Feed_Report!$G$6:$G$37,0))</f>
        <v>1</v>
      </c>
      <c r="D136" t="str">
        <f t="array" ref="D136">INDEX(Data_Feed_Report!I$6:I$37,MATCH('Region Averages'!$B136,Data_Feed_Report!$G$6:$G$37,0))</f>
        <v>North</v>
      </c>
    </row>
    <row r="137" spans="1:17" x14ac:dyDescent="0.25">
      <c r="A137">
        <v>30</v>
      </c>
      <c r="B137" t="str">
        <f>INDEX(Data_Feed_Report!$G$6:$G$37,MATCH('Region Averages'!$A137,Data_Feed_Report!$K$6:$K$37,0))</f>
        <v>Dundee City</v>
      </c>
      <c r="C137">
        <f t="array" ref="C137">INDEX(Data_Feed_Report!H$6:H$37,MATCH('Region Averages'!$B137,Data_Feed_Report!$G$6:$G$37,0))</f>
        <v>0</v>
      </c>
      <c r="D137" t="str">
        <f t="array" ref="D137">INDEX(Data_Feed_Report!I$6:I$37,MATCH('Region Averages'!$B137,Data_Feed_Report!$G$6:$G$37,0))</f>
        <v>Tayforth</v>
      </c>
    </row>
    <row r="138" spans="1:17" x14ac:dyDescent="0.25">
      <c r="A138">
        <v>31</v>
      </c>
      <c r="B138" t="str">
        <f>INDEX(Data_Feed_Report!$G$6:$G$37,MATCH('Region Averages'!$A138,Data_Feed_Report!$K$6:$K$37,0))</f>
        <v>East Ayrshire</v>
      </c>
      <c r="C138">
        <f t="array" ref="C138">INDEX(Data_Feed_Report!H$6:H$37,MATCH('Region Averages'!$B138,Data_Feed_Report!$G$6:$G$37,0))</f>
        <v>0</v>
      </c>
      <c r="D138" t="str">
        <f t="array" ref="D138">INDEX(Data_Feed_Report!I$6:I$37,MATCH('Region Averages'!$B138,Data_Feed_Report!$G$6:$G$37,0))</f>
        <v>South West</v>
      </c>
    </row>
    <row r="139" spans="1:17" x14ac:dyDescent="0.25">
      <c r="A139">
        <v>32</v>
      </c>
      <c r="B139" t="str">
        <f>INDEX(Data_Feed_Report!$G$6:$G$37,MATCH('Region Averages'!$A139,Data_Feed_Report!$K$6:$K$37,0))</f>
        <v>Inverclyde</v>
      </c>
      <c r="C139">
        <f t="array" ref="C139">INDEX(Data_Feed_Report!H$6:H$37,MATCH('Region Averages'!$B139,Data_Feed_Report!$G$6:$G$37,0))</f>
        <v>0</v>
      </c>
      <c r="D139" t="str">
        <f t="array" ref="D139">INDEX(Data_Feed_Report!I$6:I$37,MATCH('Region Averages'!$B139,Data_Feed_Report!$G$6:$G$37,0))</f>
        <v>West</v>
      </c>
    </row>
    <row r="141" spans="1:17" ht="13" x14ac:dyDescent="0.3">
      <c r="A141" s="39" t="s">
        <v>65</v>
      </c>
      <c r="B141" s="39"/>
      <c r="C141" s="39"/>
      <c r="D141" s="39"/>
      <c r="E141" s="39"/>
      <c r="F141" s="39"/>
      <c r="G141" s="39"/>
      <c r="H141" s="39"/>
      <c r="I141" s="39"/>
      <c r="J141" s="39"/>
      <c r="K141" s="39"/>
      <c r="L141" s="39"/>
      <c r="M141" s="39"/>
      <c r="N141" s="39"/>
      <c r="O141" s="39"/>
      <c r="P141" s="39"/>
      <c r="Q141" s="39"/>
    </row>
    <row r="142" spans="1:17" x14ac:dyDescent="0.25">
      <c r="B142" t="s">
        <v>13</v>
      </c>
      <c r="C142" t="s">
        <v>14</v>
      </c>
      <c r="D142" t="s">
        <v>15</v>
      </c>
      <c r="H142" t="s">
        <v>15</v>
      </c>
      <c r="I142" t="s">
        <v>61</v>
      </c>
      <c r="J142" t="s">
        <v>22</v>
      </c>
      <c r="L142" t="s">
        <v>15</v>
      </c>
      <c r="M142" t="s">
        <v>61</v>
      </c>
      <c r="O142" t="s">
        <v>62</v>
      </c>
    </row>
    <row r="143" spans="1:17" x14ac:dyDescent="0.25">
      <c r="A143">
        <v>1</v>
      </c>
      <c r="B143" t="str">
        <f t="array" ref="B143">INDEX(Data_Feed_Report!$A$6:$A$37,MATCH('Region Averages'!$A143,Data_Feed_Report!$E$6:$E$37,0))</f>
        <v>Falkirk</v>
      </c>
      <c r="C143">
        <f t="array" ref="C143">INDEX(Data_Feed_Report!B$6:B$37,MATCH('Region Averages'!$B143,Data_Feed_Report!$A$6:$A$37,0))</f>
        <v>16</v>
      </c>
      <c r="D143" t="str">
        <f t="array" ref="D143">INDEX(Data_Feed_Report!C$6:C$37,MATCH('Region Averages'!$B143,Data_Feed_Report!$A$6:$A$37,0))</f>
        <v>Tayforth</v>
      </c>
      <c r="H143" t="s">
        <v>56</v>
      </c>
      <c r="I143">
        <f>AVERAGEIF($D$143:$D$174,$H143,$C$143:$C$174)</f>
        <v>5.5714285714285712</v>
      </c>
      <c r="J143">
        <f>RANK(I143,$I$143:$I147,0)+COUNTIF($I$143:I147,I143)-1</f>
        <v>1</v>
      </c>
      <c r="K143">
        <v>1</v>
      </c>
      <c r="L143" t="str">
        <f t="array" ref="L143">INDEX($H$143:$H147,MATCH(K143,$J$143:$J147,0))</f>
        <v>Tayforth</v>
      </c>
      <c r="M143">
        <f t="array" ref="M143">IF(INDEX($I$143:$I$147,MATCH($L143,$H$143:$H$147,0))&lt;4,"",INDEX($I$143:$I$147,MATCH($L143,$H$143:$H$147,0)))</f>
        <v>5.5714285714285712</v>
      </c>
      <c r="N143" t="str">
        <f t="array" ref="N143">IF(INDEX($I$143:$I$147,MATCH($L143,$H$143:$H$147,0))&gt;4,"",INDEX($I$143:$I$147,MATCH($L143,$H$143:$H$147,0)))</f>
        <v/>
      </c>
      <c r="O143" s="3">
        <f>AVERAGE($C$143:$C$174)</f>
        <v>3.96875</v>
      </c>
      <c r="P143" t="str">
        <f>CONCATENATE("Scotland Average: ", ROUND(O143,2))</f>
        <v>Scotland Average: 3.97</v>
      </c>
    </row>
    <row r="144" spans="1:17" x14ac:dyDescent="0.25">
      <c r="A144">
        <v>2</v>
      </c>
      <c r="B144" t="str">
        <f t="array" ref="B144">INDEX(Data_Feed_Report!$A$6:$A$37,MATCH('Region Averages'!$A144,Data_Feed_Report!$E$6:$E$37,0))</f>
        <v>North Ayrshire</v>
      </c>
      <c r="C144">
        <f t="array" ref="C144">INDEX(Data_Feed_Report!B$6:B$37,MATCH('Region Averages'!$B144,Data_Feed_Report!$A$6:$A$37,0))</f>
        <v>13</v>
      </c>
      <c r="D144" t="str">
        <f t="array" ref="D144">INDEX(Data_Feed_Report!C$6:C$37,MATCH('Region Averages'!$B144,Data_Feed_Report!$A$6:$A$37,0))</f>
        <v>South West</v>
      </c>
      <c r="H144" t="s">
        <v>58</v>
      </c>
      <c r="I144">
        <f>AVERAGEIF($D$143:$D$174,$H144,$C$143:$C$174)</f>
        <v>4.5714285714285712</v>
      </c>
      <c r="J144">
        <f>RANK(I144,$I$143:$I148,0)+COUNTIF($I$143:I148,I144)-1</f>
        <v>2</v>
      </c>
      <c r="K144">
        <v>2</v>
      </c>
      <c r="L144" t="str">
        <f t="array" ref="L144">INDEX($H$143:$H148,MATCH(K144,$J$143:$J148,0))</f>
        <v>South West</v>
      </c>
      <c r="M144">
        <f t="array" ref="M144">IF(INDEX($I$143:$I$147,MATCH($L144,$H$143:$H$147,0))&lt;4,"",INDEX($I$143:$I$147,MATCH($L144,$H$143:$H$147,0)))</f>
        <v>4.5714285714285712</v>
      </c>
      <c r="N144" t="str">
        <f t="array" ref="N144">IF(INDEX($I$143:$I$147,MATCH($L144,$H$143:$H$147,0))&gt;4,"",INDEX($I$143:$I$147,MATCH($L144,$H$143:$H$147,0)))</f>
        <v/>
      </c>
      <c r="O144" s="3">
        <f>AVERAGE($C$143:$C$174)</f>
        <v>3.96875</v>
      </c>
    </row>
    <row r="145" spans="1:15" x14ac:dyDescent="0.25">
      <c r="A145">
        <v>3</v>
      </c>
      <c r="B145" t="str">
        <f t="array" ref="B145">INDEX(Data_Feed_Report!$A$6:$A$37,MATCH('Region Averages'!$A145,Data_Feed_Report!$E$6:$E$37,0))</f>
        <v>South Lanarkshire</v>
      </c>
      <c r="C145">
        <f t="array" ref="C145">INDEX(Data_Feed_Report!B$6:B$37,MATCH('Region Averages'!$B145,Data_Feed_Report!$A$6:$A$37,0))</f>
        <v>7</v>
      </c>
      <c r="D145" t="str">
        <f t="array" ref="D145">INDEX(Data_Feed_Report!C$6:C$37,MATCH('Region Averages'!$B145,Data_Feed_Report!$A$6:$A$37,0))</f>
        <v>South West</v>
      </c>
      <c r="H145" t="s">
        <v>55</v>
      </c>
      <c r="I145">
        <f>AVERAGEIF($D$143:$D$174,$H145,$C$143:$C$174)</f>
        <v>3.7142857142857144</v>
      </c>
      <c r="J145">
        <f>RANK(I145,$I$143:$I149,0)+COUNTIF($I$143:I149,I145)-1</f>
        <v>3</v>
      </c>
      <c r="K145">
        <v>3</v>
      </c>
      <c r="L145" t="str">
        <f t="array" ref="L145">INDEX($H$143:$H149,MATCH(K145,$J$143:$J149,0))</f>
        <v>North</v>
      </c>
      <c r="M145" t="str">
        <f t="array" ref="M145">IF(INDEX($I$143:$I$147,MATCH($L145,$H$143:$H$147,0))&lt;4,"",INDEX($I$143:$I$147,MATCH($L145,$H$143:$H$147,0)))</f>
        <v/>
      </c>
      <c r="N145">
        <f t="array" ref="N145">IF(INDEX($I$143:$I$147,MATCH($L145,$H$143:$H$147,0))&gt;4,"",INDEX($I$143:$I$147,MATCH($L145,$H$143:$H$147,0)))</f>
        <v>3.7142857142857144</v>
      </c>
      <c r="O145" s="3">
        <f>AVERAGE($C$143:$C$174)</f>
        <v>3.96875</v>
      </c>
    </row>
    <row r="146" spans="1:15" x14ac:dyDescent="0.25">
      <c r="A146">
        <v>4</v>
      </c>
      <c r="B146" t="str">
        <f t="array" ref="B146">INDEX(Data_Feed_Report!$A$6:$A$37,MATCH('Region Averages'!$A146,Data_Feed_Report!$E$6:$E$37,0))</f>
        <v>Aberdeenshire</v>
      </c>
      <c r="C146">
        <f t="array" ref="C146">INDEX(Data_Feed_Report!B$6:B$37,MATCH('Region Averages'!$B146,Data_Feed_Report!$A$6:$A$37,0))</f>
        <v>6</v>
      </c>
      <c r="D146" t="str">
        <f t="array" ref="D146">INDEX(Data_Feed_Report!C$6:C$37,MATCH('Region Averages'!$B146,Data_Feed_Report!$A$6:$A$37,0))</f>
        <v>North</v>
      </c>
      <c r="H146" t="s">
        <v>57</v>
      </c>
      <c r="I146">
        <f>AVERAGEIF($D$143:$D$174,$H146,$C$143:$C$174)</f>
        <v>3.1666666666666665</v>
      </c>
      <c r="J146">
        <f>RANK(I146,$I$143:$I150,0)+COUNTIF($I$143:I150,I146)-1</f>
        <v>4</v>
      </c>
      <c r="K146">
        <v>4</v>
      </c>
      <c r="L146" t="str">
        <f t="array" ref="L146">INDEX($H$143:$H150,MATCH(K146,$J$143:$J150,0))</f>
        <v>West</v>
      </c>
      <c r="M146" t="str">
        <f t="array" ref="M146">IF(INDEX($I$143:$I$147,MATCH($L146,$H$143:$H$147,0))&lt;4,"",INDEX($I$143:$I$147,MATCH($L146,$H$143:$H$147,0)))</f>
        <v/>
      </c>
      <c r="N146">
        <f t="array" ref="N146">IF(INDEX($I$143:$I$147,MATCH($L146,$H$143:$H$147,0))&gt;4,"",INDEX($I$143:$I$147,MATCH($L146,$H$143:$H$147,0)))</f>
        <v>3.1666666666666665</v>
      </c>
      <c r="O146" s="3">
        <f>AVERAGE($C$143:$C$174)</f>
        <v>3.96875</v>
      </c>
    </row>
    <row r="147" spans="1:15" x14ac:dyDescent="0.25">
      <c r="A147">
        <v>5</v>
      </c>
      <c r="B147" t="str">
        <f t="array" ref="B147">INDEX(Data_Feed_Report!$A$6:$A$37,MATCH('Region Averages'!$A147,Data_Feed_Report!$E$6:$E$37,0))</f>
        <v>Argyll and Bute</v>
      </c>
      <c r="C147">
        <f t="array" ref="C147">INDEX(Data_Feed_Report!B$6:B$37,MATCH('Region Averages'!$B147,Data_Feed_Report!$A$6:$A$37,0))</f>
        <v>6</v>
      </c>
      <c r="D147" t="str">
        <f t="array" ref="D147">INDEX(Data_Feed_Report!C$6:C$37,MATCH('Region Averages'!$B147,Data_Feed_Report!$A$6:$A$37,0))</f>
        <v>West</v>
      </c>
      <c r="H147" t="s">
        <v>59</v>
      </c>
      <c r="I147">
        <f>AVERAGEIF($D$143:$D$174,$H147,$C$143:$C$174)</f>
        <v>2.2000000000000002</v>
      </c>
      <c r="J147">
        <f>RANK(I147,$I$143:$I151,0)+COUNTIF($I$143:I151,I147)-1</f>
        <v>5</v>
      </c>
      <c r="K147">
        <v>5</v>
      </c>
      <c r="L147" t="str">
        <f t="array" ref="L147">INDEX($H$143:$H151,MATCH(K147,$J$143:$J151,0))</f>
        <v>South East</v>
      </c>
      <c r="M147" t="str">
        <f t="array" ref="M147">IF(INDEX($I$143:$I$147,MATCH($L147,$H$143:$H$147,0))&lt;4,"",INDEX($I$143:$I$147,MATCH($L147,$H$143:$H$147,0)))</f>
        <v/>
      </c>
      <c r="N147">
        <f t="array" ref="N147">IF(INDEX($I$143:$I$147,MATCH($L147,$H$143:$H$147,0))&gt;4,"",INDEX($I$143:$I$147,MATCH($L147,$H$143:$H$147,0)))</f>
        <v>2.2000000000000002</v>
      </c>
      <c r="O147" s="3">
        <f>AVERAGE($C$143:$C$174)</f>
        <v>3.96875</v>
      </c>
    </row>
    <row r="148" spans="1:15" x14ac:dyDescent="0.25">
      <c r="A148">
        <v>6</v>
      </c>
      <c r="B148" t="str">
        <f t="array" ref="B148">INDEX(Data_Feed_Report!$A$6:$A$37,MATCH('Region Averages'!$A148,Data_Feed_Report!$E$6:$E$37,0))</f>
        <v>Moray</v>
      </c>
      <c r="C148">
        <f t="array" ref="C148">INDEX(Data_Feed_Report!B$6:B$37,MATCH('Region Averages'!$B148,Data_Feed_Report!$A$6:$A$37,0))</f>
        <v>6</v>
      </c>
      <c r="D148" t="str">
        <f t="array" ref="D148">INDEX(Data_Feed_Report!C$6:C$37,MATCH('Region Averages'!$B148,Data_Feed_Report!$A$6:$A$37,0))</f>
        <v>North</v>
      </c>
      <c r="O148" s="3"/>
    </row>
    <row r="149" spans="1:15" x14ac:dyDescent="0.25">
      <c r="A149">
        <v>7</v>
      </c>
      <c r="B149" t="str">
        <f t="array" ref="B149">INDEX(Data_Feed_Report!$A$6:$A$37,MATCH('Region Averages'!$A149,Data_Feed_Report!$E$6:$E$37,0))</f>
        <v>Dundee City</v>
      </c>
      <c r="C149">
        <f t="array" ref="C149">INDEX(Data_Feed_Report!B$6:B$37,MATCH('Region Averages'!$B149,Data_Feed_Report!$A$6:$A$37,0))</f>
        <v>5</v>
      </c>
      <c r="D149" t="str">
        <f t="array" ref="D149">INDEX(Data_Feed_Report!C$6:C$37,MATCH('Region Averages'!$B149,Data_Feed_Report!$A$6:$A$37,0))</f>
        <v>Tayforth</v>
      </c>
      <c r="O149" s="3"/>
    </row>
    <row r="150" spans="1:15" x14ac:dyDescent="0.25">
      <c r="A150">
        <v>8</v>
      </c>
      <c r="B150" t="str">
        <f t="array" ref="B150">INDEX(Data_Feed_Report!$A$6:$A$37,MATCH('Region Averages'!$A150,Data_Feed_Report!$E$6:$E$37,0))</f>
        <v>Eilean Siar</v>
      </c>
      <c r="C150">
        <f t="array" ref="C150">INDEX(Data_Feed_Report!B$6:B$37,MATCH('Region Averages'!$B150,Data_Feed_Report!$A$6:$A$37,0))</f>
        <v>5</v>
      </c>
      <c r="D150" t="str">
        <f t="array" ref="D150">INDEX(Data_Feed_Report!C$6:C$37,MATCH('Region Averages'!$B150,Data_Feed_Report!$A$6:$A$37,0))</f>
        <v>North</v>
      </c>
      <c r="O150" s="3"/>
    </row>
    <row r="151" spans="1:15" x14ac:dyDescent="0.25">
      <c r="A151">
        <v>9</v>
      </c>
      <c r="B151" t="str">
        <f t="array" ref="B151">INDEX(Data_Feed_Report!$A$6:$A$37,MATCH('Region Averages'!$A151,Data_Feed_Report!$E$6:$E$37,0))</f>
        <v>Perth and Kinross</v>
      </c>
      <c r="C151">
        <f t="array" ref="C151">INDEX(Data_Feed_Report!B$6:B$37,MATCH('Region Averages'!$B151,Data_Feed_Report!$A$6:$A$37,0))</f>
        <v>5</v>
      </c>
      <c r="D151" t="str">
        <f t="array" ref="D151">INDEX(Data_Feed_Report!C$6:C$37,MATCH('Region Averages'!$B151,Data_Feed_Report!$A$6:$A$37,0))</f>
        <v>Tayforth</v>
      </c>
      <c r="O151" s="3"/>
    </row>
    <row r="152" spans="1:15" x14ac:dyDescent="0.25">
      <c r="A152">
        <v>10</v>
      </c>
      <c r="B152" t="str">
        <f t="array" ref="B152">INDEX(Data_Feed_Report!$A$6:$A$37,MATCH('Region Averages'!$A152,Data_Feed_Report!$E$6:$E$37,0))</f>
        <v>West Lothian</v>
      </c>
      <c r="C152">
        <f t="array" ref="C152">INDEX(Data_Feed_Report!B$6:B$37,MATCH('Region Averages'!$B152,Data_Feed_Report!$A$6:$A$37,0))</f>
        <v>5</v>
      </c>
      <c r="D152" t="str">
        <f t="array" ref="D152">INDEX(Data_Feed_Report!C$6:C$37,MATCH('Region Averages'!$B152,Data_Feed_Report!$A$6:$A$37,0))</f>
        <v>South East</v>
      </c>
    </row>
    <row r="153" spans="1:15" x14ac:dyDescent="0.25">
      <c r="A153">
        <v>11</v>
      </c>
      <c r="B153" t="str">
        <f t="array" ref="B153">INDEX(Data_Feed_Report!$A$6:$A$37,MATCH('Region Averages'!$A153,Data_Feed_Report!$E$6:$E$37,0))</f>
        <v>Angus</v>
      </c>
      <c r="C153">
        <f t="array" ref="C153">INDEX(Data_Feed_Report!B$6:B$37,MATCH('Region Averages'!$B153,Data_Feed_Report!$A$6:$A$37,0))</f>
        <v>4</v>
      </c>
      <c r="D153" t="str">
        <f t="array" ref="D153">INDEX(Data_Feed_Report!C$6:C$37,MATCH('Region Averages'!$B153,Data_Feed_Report!$A$6:$A$37,0))</f>
        <v>Tayforth</v>
      </c>
    </row>
    <row r="154" spans="1:15" x14ac:dyDescent="0.25">
      <c r="A154">
        <v>12</v>
      </c>
      <c r="B154" t="str">
        <f t="array" ref="B154">INDEX(Data_Feed_Report!$A$6:$A$37,MATCH('Region Averages'!$A154,Data_Feed_Report!$E$6:$E$37,0))</f>
        <v>Clackmannanshire</v>
      </c>
      <c r="C154">
        <f t="array" ref="C154">INDEX(Data_Feed_Report!B$6:B$37,MATCH('Region Averages'!$B154,Data_Feed_Report!$A$6:$A$37,0))</f>
        <v>4</v>
      </c>
      <c r="D154" t="str">
        <f t="array" ref="D154">INDEX(Data_Feed_Report!C$6:C$37,MATCH('Region Averages'!$B154,Data_Feed_Report!$A$6:$A$37,0))</f>
        <v>Tayforth</v>
      </c>
    </row>
    <row r="155" spans="1:15" x14ac:dyDescent="0.25">
      <c r="A155">
        <v>13</v>
      </c>
      <c r="B155" t="str">
        <f t="array" ref="B155">INDEX(Data_Feed_Report!$A$6:$A$37,MATCH('Region Averages'!$A155,Data_Feed_Report!$E$6:$E$37,0))</f>
        <v>Highland</v>
      </c>
      <c r="C155">
        <f t="array" ref="C155">INDEX(Data_Feed_Report!B$6:B$37,MATCH('Region Averages'!$B155,Data_Feed_Report!$A$6:$A$37,0))</f>
        <v>4</v>
      </c>
      <c r="D155" t="str">
        <f t="array" ref="D155">INDEX(Data_Feed_Report!C$6:C$37,MATCH('Region Averages'!$B155,Data_Feed_Report!$A$6:$A$37,0))</f>
        <v>North</v>
      </c>
    </row>
    <row r="156" spans="1:15" x14ac:dyDescent="0.25">
      <c r="A156">
        <v>14</v>
      </c>
      <c r="B156" t="str">
        <f t="array" ref="B156">INDEX(Data_Feed_Report!$A$6:$A$37,MATCH('Region Averages'!$A156,Data_Feed_Report!$E$6:$E$37,0))</f>
        <v>Inverclyde</v>
      </c>
      <c r="C156">
        <f t="array" ref="C156">INDEX(Data_Feed_Report!B$6:B$37,MATCH('Region Averages'!$B156,Data_Feed_Report!$A$6:$A$37,0))</f>
        <v>4</v>
      </c>
      <c r="D156" t="str">
        <f t="array" ref="D156">INDEX(Data_Feed_Report!C$6:C$37,MATCH('Region Averages'!$B156,Data_Feed_Report!$A$6:$A$37,0))</f>
        <v>West</v>
      </c>
    </row>
    <row r="157" spans="1:15" x14ac:dyDescent="0.25">
      <c r="A157">
        <v>15</v>
      </c>
      <c r="B157" t="str">
        <f t="array" ref="B157">INDEX(Data_Feed_Report!$A$6:$A$37,MATCH('Region Averages'!$A157,Data_Feed_Report!$E$6:$E$37,0))</f>
        <v>North Lanarkshire</v>
      </c>
      <c r="C157">
        <f t="array" ref="C157">INDEX(Data_Feed_Report!B$6:B$37,MATCH('Region Averages'!$B157,Data_Feed_Report!$A$6:$A$37,0))</f>
        <v>4</v>
      </c>
      <c r="D157" t="str">
        <f t="array" ref="D157">INDEX(Data_Feed_Report!C$6:C$37,MATCH('Region Averages'!$B157,Data_Feed_Report!$A$6:$A$37,0))</f>
        <v>South West</v>
      </c>
    </row>
    <row r="158" spans="1:15" x14ac:dyDescent="0.25">
      <c r="A158">
        <v>16</v>
      </c>
      <c r="B158" t="str">
        <f t="array" ref="B158">INDEX(Data_Feed_Report!$A$6:$A$37,MATCH('Region Averages'!$A158,Data_Feed_Report!$E$6:$E$37,0))</f>
        <v>Aberdeen City</v>
      </c>
      <c r="C158">
        <f t="array" ref="C158">INDEX(Data_Feed_Report!B$6:B$37,MATCH('Region Averages'!$B158,Data_Feed_Report!$A$6:$A$37,0))</f>
        <v>3</v>
      </c>
      <c r="D158" t="str">
        <f t="array" ref="D158">INDEX(Data_Feed_Report!C$6:C$37,MATCH('Region Averages'!$B158,Data_Feed_Report!$A$6:$A$37,0))</f>
        <v>North</v>
      </c>
    </row>
    <row r="159" spans="1:15" x14ac:dyDescent="0.25">
      <c r="A159">
        <v>17</v>
      </c>
      <c r="B159" t="str">
        <f t="array" ref="B159">INDEX(Data_Feed_Report!$A$6:$A$37,MATCH('Region Averages'!$A159,Data_Feed_Report!$E$6:$E$37,0))</f>
        <v>Dumfries and Galloway</v>
      </c>
      <c r="C159">
        <f t="array" ref="C159">INDEX(Data_Feed_Report!B$6:B$37,MATCH('Region Averages'!$B159,Data_Feed_Report!$A$6:$A$37,0))</f>
        <v>3</v>
      </c>
      <c r="D159" t="str">
        <f t="array" ref="D159">INDEX(Data_Feed_Report!C$6:C$37,MATCH('Region Averages'!$B159,Data_Feed_Report!$A$6:$A$37,0))</f>
        <v>South West</v>
      </c>
    </row>
    <row r="160" spans="1:15" x14ac:dyDescent="0.25">
      <c r="A160">
        <v>18</v>
      </c>
      <c r="B160" t="str">
        <f t="array" ref="B160">INDEX(Data_Feed_Report!$A$6:$A$37,MATCH('Region Averages'!$A160,Data_Feed_Report!$E$6:$E$37,0))</f>
        <v>East Renfrewshire</v>
      </c>
      <c r="C160">
        <f t="array" ref="C160">INDEX(Data_Feed_Report!B$6:B$37,MATCH('Region Averages'!$B160,Data_Feed_Report!$A$6:$A$37,0))</f>
        <v>3</v>
      </c>
      <c r="D160" t="str">
        <f t="array" ref="D160">INDEX(Data_Feed_Report!C$6:C$37,MATCH('Region Averages'!$B160,Data_Feed_Report!$A$6:$A$37,0))</f>
        <v>West</v>
      </c>
    </row>
    <row r="161" spans="1:4" x14ac:dyDescent="0.25">
      <c r="A161">
        <v>19</v>
      </c>
      <c r="B161" t="str">
        <f t="array" ref="B161">INDEX(Data_Feed_Report!$A$6:$A$37,MATCH('Region Averages'!$A161,Data_Feed_Report!$E$6:$E$37,0))</f>
        <v>Renfrewshire</v>
      </c>
      <c r="C161">
        <f t="array" ref="C161">INDEX(Data_Feed_Report!B$6:B$37,MATCH('Region Averages'!$B161,Data_Feed_Report!$A$6:$A$37,0))</f>
        <v>3</v>
      </c>
      <c r="D161" t="str">
        <f t="array" ref="D161">INDEX(Data_Feed_Report!C$6:C$37,MATCH('Region Averages'!$B161,Data_Feed_Report!$A$6:$A$37,0))</f>
        <v>West</v>
      </c>
    </row>
    <row r="162" spans="1:4" x14ac:dyDescent="0.25">
      <c r="A162">
        <v>20</v>
      </c>
      <c r="B162" t="str">
        <f t="array" ref="B162">INDEX(Data_Feed_Report!$A$6:$A$37,MATCH('Region Averages'!$A162,Data_Feed_Report!$E$6:$E$37,0))</f>
        <v>South Ayrshire</v>
      </c>
      <c r="C162">
        <f t="array" ref="C162">INDEX(Data_Feed_Report!B$6:B$37,MATCH('Region Averages'!$B162,Data_Feed_Report!$A$6:$A$37,0))</f>
        <v>3</v>
      </c>
      <c r="D162" t="str">
        <f t="array" ref="D162">INDEX(Data_Feed_Report!C$6:C$37,MATCH('Region Averages'!$B162,Data_Feed_Report!$A$6:$A$37,0))</f>
        <v>South West</v>
      </c>
    </row>
    <row r="163" spans="1:4" x14ac:dyDescent="0.25">
      <c r="A163">
        <v>21</v>
      </c>
      <c r="B163" t="str">
        <f t="array" ref="B163">INDEX(Data_Feed_Report!$A$6:$A$37,MATCH('Region Averages'!$A163,Data_Feed_Report!$E$6:$E$37,0))</f>
        <v>Stirling</v>
      </c>
      <c r="C163">
        <f t="array" ref="C163">INDEX(Data_Feed_Report!B$6:B$37,MATCH('Region Averages'!$B163,Data_Feed_Report!$A$6:$A$37,0))</f>
        <v>3</v>
      </c>
      <c r="D163" t="str">
        <f t="array" ref="D163">INDEX(Data_Feed_Report!C$6:C$37,MATCH('Region Averages'!$B163,Data_Feed_Report!$A$6:$A$37,0))</f>
        <v>Tayforth</v>
      </c>
    </row>
    <row r="164" spans="1:4" x14ac:dyDescent="0.25">
      <c r="A164">
        <v>22</v>
      </c>
      <c r="B164" t="str">
        <f t="array" ref="B164">INDEX(Data_Feed_Report!$A$6:$A$37,MATCH('Region Averages'!$A164,Data_Feed_Report!$E$6:$E$37,0))</f>
        <v>East Lothian</v>
      </c>
      <c r="C164">
        <f t="array" ref="C164">INDEX(Data_Feed_Report!B$6:B$37,MATCH('Region Averages'!$B164,Data_Feed_Report!$A$6:$A$37,0))</f>
        <v>2</v>
      </c>
      <c r="D164" t="str">
        <f t="array" ref="D164">INDEX(Data_Feed_Report!C$6:C$37,MATCH('Region Averages'!$B164,Data_Feed_Report!$A$6:$A$37,0))</f>
        <v>South East</v>
      </c>
    </row>
    <row r="165" spans="1:4" x14ac:dyDescent="0.25">
      <c r="A165">
        <v>23</v>
      </c>
      <c r="B165" t="str">
        <f t="array" ref="B165">INDEX(Data_Feed_Report!$A$6:$A$37,MATCH('Region Averages'!$A165,Data_Feed_Report!$E$6:$E$37,0))</f>
        <v>Fife</v>
      </c>
      <c r="C165">
        <f t="array" ref="C165">INDEX(Data_Feed_Report!B$6:B$37,MATCH('Region Averages'!$B165,Data_Feed_Report!$A$6:$A$37,0))</f>
        <v>2</v>
      </c>
      <c r="D165" t="str">
        <f t="array" ref="D165">INDEX(Data_Feed_Report!C$6:C$37,MATCH('Region Averages'!$B165,Data_Feed_Report!$A$6:$A$37,0))</f>
        <v>Tayforth</v>
      </c>
    </row>
    <row r="166" spans="1:4" x14ac:dyDescent="0.25">
      <c r="A166">
        <v>24</v>
      </c>
      <c r="B166" t="str">
        <f t="array" ref="B166">INDEX(Data_Feed_Report!$A$6:$A$37,MATCH('Region Averages'!$A166,Data_Feed_Report!$E$6:$E$37,0))</f>
        <v>Glasgow City</v>
      </c>
      <c r="C166">
        <f t="array" ref="C166">INDEX(Data_Feed_Report!B$6:B$37,MATCH('Region Averages'!$B166,Data_Feed_Report!$A$6:$A$37,0))</f>
        <v>2</v>
      </c>
      <c r="D166" t="str">
        <f t="array" ref="D166">INDEX(Data_Feed_Report!C$6:C$37,MATCH('Region Averages'!$B166,Data_Feed_Report!$A$6:$A$37,0))</f>
        <v>West</v>
      </c>
    </row>
    <row r="167" spans="1:4" x14ac:dyDescent="0.25">
      <c r="A167">
        <v>25</v>
      </c>
      <c r="B167" t="str">
        <f t="array" ref="B167">INDEX(Data_Feed_Report!$A$6:$A$37,MATCH('Region Averages'!$A167,Data_Feed_Report!$E$6:$E$37,0))</f>
        <v>Midlothian</v>
      </c>
      <c r="C167">
        <f t="array" ref="C167">INDEX(Data_Feed_Report!B$6:B$37,MATCH('Region Averages'!$B167,Data_Feed_Report!$A$6:$A$37,0))</f>
        <v>2</v>
      </c>
      <c r="D167" t="str">
        <f t="array" ref="D167">INDEX(Data_Feed_Report!C$6:C$37,MATCH('Region Averages'!$B167,Data_Feed_Report!$A$6:$A$37,0))</f>
        <v>South East</v>
      </c>
    </row>
    <row r="168" spans="1:4" x14ac:dyDescent="0.25">
      <c r="A168">
        <v>26</v>
      </c>
      <c r="B168" t="str">
        <f t="array" ref="B168">INDEX(Data_Feed_Report!$A$6:$A$37,MATCH('Region Averages'!$A168,Data_Feed_Report!$E$6:$E$37,0))</f>
        <v>City of Edinburgh</v>
      </c>
      <c r="C168">
        <f t="array" ref="C168">INDEX(Data_Feed_Report!B$6:B$37,MATCH('Region Averages'!$B168,Data_Feed_Report!$A$6:$A$37,0))</f>
        <v>1</v>
      </c>
      <c r="D168" t="str">
        <f t="array" ref="D168">INDEX(Data_Feed_Report!C$6:C$37,MATCH('Region Averages'!$B168,Data_Feed_Report!$A$6:$A$37,0))</f>
        <v>South East</v>
      </c>
    </row>
    <row r="169" spans="1:4" x14ac:dyDescent="0.25">
      <c r="A169">
        <v>27</v>
      </c>
      <c r="B169" t="str">
        <f t="array" ref="B169">INDEX(Data_Feed_Report!$A$6:$A$37,MATCH('Region Averages'!$A169,Data_Feed_Report!$E$6:$E$37,0))</f>
        <v>East Ayrshire</v>
      </c>
      <c r="C169">
        <f t="array" ref="C169">INDEX(Data_Feed_Report!B$6:B$37,MATCH('Region Averages'!$B169,Data_Feed_Report!$A$6:$A$37,0))</f>
        <v>1</v>
      </c>
      <c r="D169" t="str">
        <f t="array" ref="D169">INDEX(Data_Feed_Report!C$6:C$37,MATCH('Region Averages'!$B169,Data_Feed_Report!$A$6:$A$37,0))</f>
        <v>South West</v>
      </c>
    </row>
    <row r="170" spans="1:4" x14ac:dyDescent="0.25">
      <c r="A170">
        <v>28</v>
      </c>
      <c r="B170" t="str">
        <f t="array" ref="B170">INDEX(Data_Feed_Report!$A$6:$A$37,MATCH('Region Averages'!$A170,Data_Feed_Report!$E$6:$E$37,0))</f>
        <v>East Dunbartonshire</v>
      </c>
      <c r="C170">
        <f t="array" ref="C170">INDEX(Data_Feed_Report!B$6:B$37,MATCH('Region Averages'!$B170,Data_Feed_Report!$A$6:$A$37,0))</f>
        <v>1</v>
      </c>
      <c r="D170" t="str">
        <f t="array" ref="D170">INDEX(Data_Feed_Report!C$6:C$37,MATCH('Region Averages'!$B170,Data_Feed_Report!$A$6:$A$37,0))</f>
        <v>South West</v>
      </c>
    </row>
    <row r="171" spans="1:4" x14ac:dyDescent="0.25">
      <c r="A171">
        <v>29</v>
      </c>
      <c r="B171" t="str">
        <f t="array" ref="B171">INDEX(Data_Feed_Report!$A$6:$A$37,MATCH('Region Averages'!$A171,Data_Feed_Report!$E$6:$E$37,0))</f>
        <v>Orkney</v>
      </c>
      <c r="C171">
        <f t="array" ref="C171">INDEX(Data_Feed_Report!B$6:B$37,MATCH('Region Averages'!$B171,Data_Feed_Report!$A$6:$A$37,0))</f>
        <v>1</v>
      </c>
      <c r="D171" t="str">
        <f t="array" ref="D171">INDEX(Data_Feed_Report!C$6:C$37,MATCH('Region Averages'!$B171,Data_Feed_Report!$A$6:$A$37,0))</f>
        <v>North</v>
      </c>
    </row>
    <row r="172" spans="1:4" x14ac:dyDescent="0.25">
      <c r="A172">
        <v>30</v>
      </c>
      <c r="B172" t="str">
        <f t="array" ref="B172">INDEX(Data_Feed_Report!$A$6:$A$37,MATCH('Region Averages'!$A172,Data_Feed_Report!$E$6:$E$37,0))</f>
        <v>Scottish Borders</v>
      </c>
      <c r="C172">
        <f t="array" ref="C172">INDEX(Data_Feed_Report!B$6:B$37,MATCH('Region Averages'!$B172,Data_Feed_Report!$A$6:$A$37,0))</f>
        <v>1</v>
      </c>
      <c r="D172" t="str">
        <f t="array" ref="D172">INDEX(Data_Feed_Report!C$6:C$37,MATCH('Region Averages'!$B172,Data_Feed_Report!$A$6:$A$37,0))</f>
        <v>South East</v>
      </c>
    </row>
    <row r="173" spans="1:4" x14ac:dyDescent="0.25">
      <c r="A173">
        <v>31</v>
      </c>
      <c r="B173" t="str">
        <f t="array" ref="B173">INDEX(Data_Feed_Report!$A$6:$A$37,MATCH('Region Averages'!$A173,Data_Feed_Report!$E$6:$E$37,0))</f>
        <v>Shetland</v>
      </c>
      <c r="C173">
        <f t="array" ref="C173">INDEX(Data_Feed_Report!B$6:B$37,MATCH('Region Averages'!$B173,Data_Feed_Report!$A$6:$A$37,0))</f>
        <v>1</v>
      </c>
      <c r="D173" t="str">
        <f t="array" ref="D173">INDEX(Data_Feed_Report!C$6:C$37,MATCH('Region Averages'!$B173,Data_Feed_Report!$A$6:$A$37,0))</f>
        <v>North</v>
      </c>
    </row>
    <row r="174" spans="1:4" x14ac:dyDescent="0.25">
      <c r="A174">
        <v>32</v>
      </c>
      <c r="B174" t="str">
        <f t="array" ref="B174">INDEX(Data_Feed_Report!$A$6:$A$37,MATCH('Region Averages'!$A174,Data_Feed_Report!$E$6:$E$37,0))</f>
        <v>West Dunbartonshire</v>
      </c>
      <c r="C174">
        <f t="array" ref="C174">INDEX(Data_Feed_Report!B$6:B$37,MATCH('Region Averages'!$B174,Data_Feed_Report!$A$6:$A$37,0))</f>
        <v>1</v>
      </c>
      <c r="D174" t="str">
        <f t="array" ref="D174">INDEX(Data_Feed_Report!C$6:C$37,MATCH('Region Averages'!$B174,Data_Feed_Report!$A$6:$A$37,0))</f>
        <v>West</v>
      </c>
    </row>
    <row r="177" spans="1:20" x14ac:dyDescent="0.25">
      <c r="A177" s="41" t="s">
        <v>66</v>
      </c>
      <c r="B177" s="41"/>
      <c r="C177" s="41"/>
      <c r="D177" s="41"/>
      <c r="E177" s="41"/>
      <c r="F177" s="41"/>
      <c r="G177" s="41"/>
      <c r="H177" s="41"/>
      <c r="I177" s="41"/>
      <c r="J177" s="41"/>
      <c r="K177" s="41"/>
      <c r="L177" s="41"/>
      <c r="M177" s="41"/>
      <c r="N177" s="41"/>
      <c r="O177" s="41"/>
      <c r="P177" s="41"/>
      <c r="Q177" s="41"/>
      <c r="R177" s="41"/>
      <c r="S177" s="41"/>
      <c r="T177" s="41"/>
    </row>
    <row r="180" spans="1:20" ht="50" x14ac:dyDescent="0.25">
      <c r="A180" s="7" t="s">
        <v>67</v>
      </c>
      <c r="C180" s="19">
        <v>43983</v>
      </c>
      <c r="D180" s="19">
        <v>44105</v>
      </c>
      <c r="E180" s="20">
        <v>44287</v>
      </c>
      <c r="F180" s="19">
        <v>44409</v>
      </c>
      <c r="G180" s="20">
        <v>44562</v>
      </c>
      <c r="H180" s="8" t="s">
        <v>68</v>
      </c>
      <c r="I180" s="8" t="s">
        <v>69</v>
      </c>
      <c r="J180" s="8" t="s">
        <v>70</v>
      </c>
      <c r="K180" t="s">
        <v>71</v>
      </c>
      <c r="L180" s="8" t="s">
        <v>72</v>
      </c>
    </row>
    <row r="181" spans="1:20" x14ac:dyDescent="0.25">
      <c r="A181">
        <v>1</v>
      </c>
      <c r="B181" t="str">
        <f t="array" ref="B181">INDEX($L$3:$L$7,MATCH(A181,$K$3:$K$7,0))</f>
        <v>North</v>
      </c>
      <c r="C181" s="3">
        <f>INDEX($I$143:$I$147,MATCH($B181,$H$143:$H$147,0))</f>
        <v>3.7142857142857144</v>
      </c>
      <c r="D181" s="3">
        <f>INDEX($I$108:$I$112,MATCH($B181,$H$108:$H$112,0))</f>
        <v>4.8571428571428568</v>
      </c>
      <c r="E181" s="3">
        <f t="array" ref="E181">INDEX($I$73:$I$77,MATCH($B181,$H$73:$H$77,0))</f>
        <v>4.5714285714285712</v>
      </c>
      <c r="F181" s="3">
        <f t="array" ref="F181">INDEX($I$38:$I$42,MATCH($B181,$H$38:$H$42,0))</f>
        <v>16.571428571428573</v>
      </c>
      <c r="G181" s="3">
        <f t="array" ref="G181">INDEX($M$3:$M$7,MATCH(B181,$L$3:$L$7,0))</f>
        <v>14.833333333333334</v>
      </c>
      <c r="H181" s="3">
        <f>O143</f>
        <v>3.96875</v>
      </c>
      <c r="I181" s="3">
        <f>O108</f>
        <v>3.9375</v>
      </c>
      <c r="J181" s="3">
        <f>O73</f>
        <v>5.21875</v>
      </c>
      <c r="K181" s="3">
        <f>O38</f>
        <v>10.90625</v>
      </c>
      <c r="L181" s="3" t="e">
        <f>N3</f>
        <v>#N/A</v>
      </c>
    </row>
    <row r="182" spans="1:20" x14ac:dyDescent="0.25">
      <c r="A182">
        <v>2</v>
      </c>
      <c r="B182" t="str">
        <f t="array" ref="B182">INDEX($L$3:$L$7,MATCH(A182,$K$3:$K$7,0))</f>
        <v>West</v>
      </c>
      <c r="C182" s="3">
        <f>INDEX($I$143:$I$147,MATCH($B182,$H$143:$H$147,0))</f>
        <v>3.1666666666666665</v>
      </c>
      <c r="D182" s="3">
        <f>INDEX($I$108:$I$112,MATCH($B182,$H$108:$H$112,0))</f>
        <v>3.8333333333333335</v>
      </c>
      <c r="E182" s="3">
        <f t="array" ref="E182">INDEX($I$73:$I$77,MATCH($B182,$H$73:$H$77,0))</f>
        <v>6.833333333333333</v>
      </c>
      <c r="F182" s="3">
        <f t="array" ref="F182">INDEX($I$38:$I$42,MATCH($B182,$H$38:$H$42,0))</f>
        <v>10.5</v>
      </c>
      <c r="G182" s="3">
        <f t="array" ref="G182">INDEX($M$3:$M$7,MATCH(B182,$L$3:$L$7,0))</f>
        <v>13.5</v>
      </c>
      <c r="H182" s="3">
        <f>O144</f>
        <v>3.96875</v>
      </c>
      <c r="I182" s="3">
        <f>O109</f>
        <v>3.9375</v>
      </c>
      <c r="J182" s="3">
        <f>O74</f>
        <v>5.21875</v>
      </c>
      <c r="K182" s="3">
        <f>O39</f>
        <v>10.90625</v>
      </c>
      <c r="L182" s="3" t="e">
        <f t="shared" ref="L182:L185" si="10">N4</f>
        <v>#N/A</v>
      </c>
    </row>
    <row r="183" spans="1:20" x14ac:dyDescent="0.25">
      <c r="A183">
        <v>3</v>
      </c>
      <c r="B183" t="str">
        <f t="array" ref="B183">INDEX($L$3:$L$7,MATCH(A183,$K$3:$K$7,0))</f>
        <v>South West</v>
      </c>
      <c r="C183" s="3">
        <f>INDEX($I$143:$I$147,MATCH($B183,$H$143:$H$147,0))</f>
        <v>4.5714285714285712</v>
      </c>
      <c r="D183" s="3">
        <f>INDEX($I$108:$I$112,MATCH($B183,$H$108:$H$112,0))</f>
        <v>3.2857142857142856</v>
      </c>
      <c r="E183" s="3">
        <f t="array" ref="E183">INDEX($I$73:$I$77,MATCH($B183,$H$73:$H$77,0))</f>
        <v>7.7142857142857144</v>
      </c>
      <c r="F183" s="3">
        <f t="array" ref="F183">INDEX($I$38:$I$42,MATCH($B183,$H$38:$H$42,0))</f>
        <v>9.7142857142857135</v>
      </c>
      <c r="G183" s="3">
        <f t="array" ref="G183">INDEX($M$3:$M$7,MATCH(B183,$L$3:$L$7,0))</f>
        <v>12.857142857142858</v>
      </c>
      <c r="H183" s="3">
        <f>O145</f>
        <v>3.96875</v>
      </c>
      <c r="I183" s="3">
        <f>O110</f>
        <v>3.9375</v>
      </c>
      <c r="J183" s="3">
        <f>O75</f>
        <v>5.21875</v>
      </c>
      <c r="K183" s="3">
        <f>O40</f>
        <v>10.90625</v>
      </c>
      <c r="L183" s="3" t="e">
        <f t="shared" si="10"/>
        <v>#N/A</v>
      </c>
    </row>
    <row r="184" spans="1:20" x14ac:dyDescent="0.25">
      <c r="A184">
        <v>4</v>
      </c>
      <c r="B184" t="str">
        <f t="array" ref="B184">INDEX($L$3:$L$7,MATCH(A184,$K$3:$K$7,0))</f>
        <v>Tayforth</v>
      </c>
      <c r="C184" s="3">
        <f>INDEX($I$143:$I$147,MATCH($B184,$H$143:$H$147,0))</f>
        <v>5.5714285714285712</v>
      </c>
      <c r="D184" s="3">
        <f>INDEX($I$108:$I$112,MATCH($B184,$H$108:$H$112,0))</f>
        <v>4.5714285714285712</v>
      </c>
      <c r="E184" s="3">
        <f t="array" ref="E184">INDEX($I$73:$I$77,MATCH($B184,$H$73:$H$77,0))</f>
        <v>2.7142857142857144</v>
      </c>
      <c r="F184" s="3">
        <f t="array" ref="F184">INDEX($I$38:$I$42,MATCH($B184,$H$38:$H$42,0))</f>
        <v>11.428571428571429</v>
      </c>
      <c r="G184" s="3">
        <f t="array" ref="G184">INDEX($M$3:$M$7,MATCH(B184,$L$3:$L$7,0))</f>
        <v>10.428571428571429</v>
      </c>
      <c r="H184" s="3">
        <f>O146</f>
        <v>3.96875</v>
      </c>
      <c r="I184" s="3">
        <f>O111</f>
        <v>3.9375</v>
      </c>
      <c r="J184" s="3">
        <f>O76</f>
        <v>5.21875</v>
      </c>
      <c r="K184" s="3">
        <f>O41</f>
        <v>10.90625</v>
      </c>
      <c r="L184" s="3" t="e">
        <f t="shared" si="10"/>
        <v>#N/A</v>
      </c>
    </row>
    <row r="185" spans="1:20" x14ac:dyDescent="0.25">
      <c r="A185">
        <v>5</v>
      </c>
      <c r="B185" t="str">
        <f t="array" ref="B185">INDEX($L$3:$L$7,MATCH(A185,$K$3:$K$7,0))</f>
        <v>South East</v>
      </c>
      <c r="C185" s="3">
        <f>INDEX($I$143:$I$147,MATCH($B185,$H$143:$H$147,0))</f>
        <v>2.2000000000000002</v>
      </c>
      <c r="D185" s="3">
        <f>INDEX($I$108:$I$112,MATCH($B185,$H$108:$H$112,0))</f>
        <v>2.8</v>
      </c>
      <c r="E185" s="3">
        <f t="array" ref="E185">INDEX($I$73:$I$77,MATCH($B185,$H$73:$H$77,0))</f>
        <v>4.2</v>
      </c>
      <c r="F185" s="3">
        <f t="array" ref="F185">INDEX($I$38:$I$42,MATCH($B185,$H$38:$H$42,0))</f>
        <v>4.4000000000000004</v>
      </c>
      <c r="G185" s="3">
        <f t="array" ref="G185">INDEX($M$3:$M$7,MATCH(B185,$L$3:$L$7,0))</f>
        <v>6.2</v>
      </c>
      <c r="H185" s="3">
        <f>O147</f>
        <v>3.96875</v>
      </c>
      <c r="I185" s="3">
        <f>O112</f>
        <v>3.9375</v>
      </c>
      <c r="J185" s="3">
        <f>O77</f>
        <v>5.21875</v>
      </c>
      <c r="K185" s="3">
        <f>O42</f>
        <v>10.90625</v>
      </c>
      <c r="L185" s="3" t="e">
        <f t="shared" si="10"/>
        <v>#N/A</v>
      </c>
    </row>
    <row r="186" spans="1:20" x14ac:dyDescent="0.25">
      <c r="L186" t="e">
        <f t="array" ref="L186">CONCATENATE(L180, ": ",ROUND(L181,2))</f>
        <v>#N/A</v>
      </c>
    </row>
    <row r="192" spans="1:20" x14ac:dyDescent="0.25">
      <c r="E192" s="3"/>
      <c r="F192" s="3"/>
      <c r="G192" s="3"/>
    </row>
    <row r="200" spans="1:12" x14ac:dyDescent="0.25">
      <c r="E200" s="3"/>
      <c r="F200" s="3"/>
      <c r="G200" s="3"/>
    </row>
    <row r="202" spans="1:12" x14ac:dyDescent="0.25">
      <c r="B202" s="40"/>
      <c r="C202" s="40"/>
      <c r="D202" s="40"/>
      <c r="E202" s="40"/>
      <c r="F202" s="24"/>
      <c r="G202" s="40"/>
      <c r="H202" s="40"/>
      <c r="I202" s="40"/>
      <c r="J202" s="40"/>
      <c r="K202" s="40"/>
      <c r="L202" s="40"/>
    </row>
    <row r="203" spans="1:12" x14ac:dyDescent="0.25"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</row>
    <row r="204" spans="1:12" x14ac:dyDescent="0.25">
      <c r="A204" s="7"/>
    </row>
    <row r="205" spans="1:12" x14ac:dyDescent="0.25">
      <c r="A205" s="7"/>
    </row>
    <row r="206" spans="1:12" x14ac:dyDescent="0.25">
      <c r="A206" s="7"/>
    </row>
    <row r="208" spans="1:12" x14ac:dyDescent="0.25">
      <c r="B208" s="40"/>
      <c r="C208" s="40"/>
      <c r="D208" s="40"/>
      <c r="E208" s="40"/>
      <c r="F208" s="24"/>
      <c r="G208" s="40"/>
      <c r="H208" s="40"/>
      <c r="I208" s="40"/>
      <c r="J208" s="40"/>
      <c r="K208" s="40"/>
      <c r="L208" s="40"/>
    </row>
    <row r="209" spans="1:13" x14ac:dyDescent="0.25"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</row>
    <row r="210" spans="1:13" x14ac:dyDescent="0.25">
      <c r="A210" s="7"/>
    </row>
    <row r="211" spans="1:13" x14ac:dyDescent="0.25">
      <c r="A211" s="7"/>
    </row>
    <row r="212" spans="1:13" x14ac:dyDescent="0.25">
      <c r="A212" s="7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</row>
    <row r="213" spans="1:13" x14ac:dyDescent="0.25">
      <c r="A213" s="7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</row>
    <row r="235" spans="12:15" x14ac:dyDescent="0.25">
      <c r="M235" s="3"/>
      <c r="N235" s="3"/>
      <c r="O235" s="3"/>
    </row>
    <row r="236" spans="12:15" x14ac:dyDescent="0.25">
      <c r="M236" s="3"/>
      <c r="N236" s="3"/>
      <c r="O236" s="3"/>
    </row>
    <row r="240" spans="12:15" x14ac:dyDescent="0.25">
      <c r="L240" s="7"/>
    </row>
    <row r="241" spans="12:16" x14ac:dyDescent="0.25">
      <c r="L241" s="7"/>
    </row>
    <row r="242" spans="12:16" x14ac:dyDescent="0.25">
      <c r="L242" s="7"/>
    </row>
    <row r="244" spans="12:16" x14ac:dyDescent="0.25">
      <c r="P244" s="7"/>
    </row>
  </sheetData>
  <autoFilter ref="A36:Q69" xr:uid="{00000000-0009-0000-0000-000003000000}">
    <filterColumn colId="0" showButton="0"/>
    <filterColumn colId="1" showButton="0"/>
    <filterColumn colId="2" showButton="0"/>
    <filterColumn colId="3" showButton="0"/>
    <filterColumn colId="4" showButton="0"/>
    <filterColumn colId="5" hiddenButton="1" showButton="0"/>
    <filterColumn colId="6" showButton="0"/>
    <filterColumn colId="7" showButton="0"/>
    <filterColumn colId="8" showButton="0"/>
    <filterColumn colId="9" showButton="0"/>
    <filterColumn colId="10" showButton="0"/>
    <filterColumn colId="11" showButton="0"/>
    <filterColumn colId="12" showButton="0"/>
    <filterColumn colId="13" showButton="0"/>
    <filterColumn colId="14" showButton="0"/>
    <filterColumn colId="15" showButton="0"/>
  </autoFilter>
  <mergeCells count="16">
    <mergeCell ref="A1:Q1"/>
    <mergeCell ref="A36:Q36"/>
    <mergeCell ref="B208:C208"/>
    <mergeCell ref="D208:E208"/>
    <mergeCell ref="G208:H208"/>
    <mergeCell ref="I208:J208"/>
    <mergeCell ref="K208:L208"/>
    <mergeCell ref="A71:Q71"/>
    <mergeCell ref="A177:T177"/>
    <mergeCell ref="A106:Q106"/>
    <mergeCell ref="A141:Q141"/>
    <mergeCell ref="B202:C202"/>
    <mergeCell ref="D202:E202"/>
    <mergeCell ref="G202:H202"/>
    <mergeCell ref="I202:J202"/>
    <mergeCell ref="K202:L202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40"/>
  <sheetViews>
    <sheetView topLeftCell="A29" workbookViewId="0">
      <selection activeCell="J46" sqref="J46"/>
    </sheetView>
  </sheetViews>
  <sheetFormatPr defaultRowHeight="12.5" x14ac:dyDescent="0.25"/>
  <cols>
    <col min="1" max="1" width="20.54296875" bestFit="1" customWidth="1"/>
    <col min="2" max="2" width="24.1796875" customWidth="1"/>
    <col min="6" max="6" width="9.1796875" customWidth="1"/>
    <col min="9" max="9" width="19.26953125" customWidth="1"/>
    <col min="10" max="10" width="20.26953125" bestFit="1" customWidth="1"/>
    <col min="11" max="11" width="11.54296875" bestFit="1" customWidth="1"/>
  </cols>
  <sheetData>
    <row r="1" spans="1:5" x14ac:dyDescent="0.25">
      <c r="B1" s="20">
        <v>44562</v>
      </c>
    </row>
    <row r="2" spans="1:5" x14ac:dyDescent="0.25">
      <c r="A2" s="2" t="s">
        <v>73</v>
      </c>
      <c r="B2" s="5" t="s">
        <v>24</v>
      </c>
      <c r="C2" t="s">
        <v>74</v>
      </c>
      <c r="D2" t="str">
        <f t="array" ref="D2">INDEX(Regions!$A$1:$B$32,MATCH(B2,Regions!$A$1:$A$32,0),2)</f>
        <v>North</v>
      </c>
      <c r="E2" t="str">
        <f>_xlfn.CONCAT("OSG Uploads Jan 2022 - ", D2," Region")</f>
        <v>OSG Uploads Jan 2022 - North Region</v>
      </c>
    </row>
    <row r="5" spans="1:5" x14ac:dyDescent="0.25">
      <c r="A5" t="str">
        <f t="array" ref="A5">IFERROR(INDEX('Region Averages'!$B$3:$B$34,SMALL(IF('By Region'!$D$2='Region Averages'!$D$3:$D$34,ROW('Region Averages'!$D$3:$D$34)-ROW('Region Averages'!$D$3)+1),1)),"")</f>
        <v/>
      </c>
      <c r="B5" t="str">
        <f t="array" ref="B5">IFERROR(INDEX('Region Averages'!$B$3:$D$34,MATCH(A5,'Region Averages'!$B$3:$B$34,0),2),"")</f>
        <v/>
      </c>
    </row>
    <row r="6" spans="1:5" x14ac:dyDescent="0.25">
      <c r="A6" t="str">
        <f t="array" ref="A6">IFERROR(INDEX('Region Averages'!$B$3:$B$34,SMALL(IF('By Region'!$D$2='Region Averages'!$D$3:$D$34,ROW('Region Averages'!$D$3:$D$34)-ROW('Region Averages'!$D$3)+1),2)),"")</f>
        <v/>
      </c>
      <c r="B6" t="str">
        <f t="array" ref="B6">IFERROR(INDEX('Region Averages'!$B$3:$D$34,MATCH(A6,'Region Averages'!$B$3:$B$34,0),2),"")</f>
        <v/>
      </c>
    </row>
    <row r="7" spans="1:5" x14ac:dyDescent="0.25">
      <c r="A7" t="str">
        <f t="array" ref="A7">IFERROR(INDEX('Region Averages'!$B$3:$B$34,SMALL(IF('By Region'!$D$2='Region Averages'!$D$3:$D$34,ROW('Region Averages'!$D$3:$D$34)-ROW('Region Averages'!$D$3)+1),3)),"")</f>
        <v/>
      </c>
      <c r="B7" t="str">
        <f t="array" ref="B7">IFERROR(INDEX('Region Averages'!$B$3:$D$34,MATCH(A7,'Region Averages'!$B$3:$B$34,0),2),"")</f>
        <v/>
      </c>
    </row>
    <row r="8" spans="1:5" x14ac:dyDescent="0.25">
      <c r="A8" t="str">
        <f t="array" ref="A8">IFERROR(INDEX('Region Averages'!$B$3:$B$34,SMALL(IF('By Region'!$D$2='Region Averages'!$D$3:$D$34,ROW('Region Averages'!$D$3:$D$34)-ROW('Region Averages'!$D$3)+1),4)),"")</f>
        <v/>
      </c>
      <c r="B8" t="str">
        <f t="array" ref="B8">IFERROR(INDEX('Region Averages'!$B$3:$D$34,MATCH(A8,'Region Averages'!$B$3:$B$34,0),2),"")</f>
        <v/>
      </c>
    </row>
    <row r="9" spans="1:5" x14ac:dyDescent="0.25">
      <c r="A9" t="str">
        <f t="array" ref="A9">IFERROR(INDEX('Region Averages'!$B$3:$B$34,SMALL(IF('By Region'!$D$2='Region Averages'!$D$3:$D$34,ROW('Region Averages'!$D$3:$D$34)-ROW('Region Averages'!$D$3)+1),5)),"")</f>
        <v/>
      </c>
      <c r="B9" t="str">
        <f t="array" ref="B9">IFERROR(INDEX('Region Averages'!$B$3:$D$34,MATCH(A9,'Region Averages'!$B$3:$B$34,0),2),"")</f>
        <v/>
      </c>
    </row>
    <row r="10" spans="1:5" x14ac:dyDescent="0.25">
      <c r="A10" t="str">
        <f t="array" ref="A10">IFERROR(INDEX('Region Averages'!$B$3:$B$34,SMALL(IF('By Region'!$D$2='Region Averages'!$D$3:$D$34,ROW('Region Averages'!$D$3:$D$34)-ROW('Region Averages'!$D$3)+1),6)),"")</f>
        <v/>
      </c>
      <c r="B10" t="str">
        <f t="array" ref="B10">IFERROR(INDEX('Region Averages'!$B$3:$D$34,MATCH(A10,'Region Averages'!$B$3:$B$34,0),2),"")</f>
        <v/>
      </c>
    </row>
    <row r="11" spans="1:5" x14ac:dyDescent="0.25">
      <c r="A11" t="str">
        <f t="array" ref="A11">IFERROR(INDEX('Region Averages'!$B$3:$B$34,SMALL(IF('By Region'!$D$2='Region Averages'!$D$3:$D$34,ROW('Region Averages'!$D$3:$D$34)-ROW('Region Averages'!$D$3)+1),7)),"")</f>
        <v/>
      </c>
      <c r="B11" t="str">
        <f t="array" ref="B11">IFERROR(INDEX('Region Averages'!$B$3:$D$34,MATCH(A11,'Region Averages'!$B$3:$B$34,0),2),"")</f>
        <v/>
      </c>
    </row>
    <row r="16" spans="1:5" x14ac:dyDescent="0.25">
      <c r="A16" t="s">
        <v>75</v>
      </c>
      <c r="B16" t="s">
        <v>76</v>
      </c>
      <c r="C16" t="s">
        <v>77</v>
      </c>
      <c r="D16" t="s">
        <v>78</v>
      </c>
    </row>
    <row r="17" spans="1:11" x14ac:dyDescent="0.25">
      <c r="A17" t="str">
        <f>IFERROR(A5,"")</f>
        <v/>
      </c>
      <c r="B17" t="str">
        <f>IF(B5&gt;=4,B5,"")</f>
        <v/>
      </c>
      <c r="C17" t="str">
        <f>IF(B5&lt;4,B5,"")</f>
        <v/>
      </c>
      <c r="D17" s="4" t="e">
        <f>AVERAGE($B$5:$B$11)</f>
        <v>#DIV/0!</v>
      </c>
      <c r="E17" t="e">
        <f>CONCATENATE("Region Average: ",ROUND(D17,1))</f>
        <v>#DIV/0!</v>
      </c>
    </row>
    <row r="18" spans="1:11" x14ac:dyDescent="0.25">
      <c r="A18" t="str">
        <f t="shared" ref="A18:A23" si="0">IFERROR(A6,"")</f>
        <v/>
      </c>
      <c r="B18" t="str">
        <f t="shared" ref="B18:B23" si="1">IF(B6&gt;=4,B6,"")</f>
        <v/>
      </c>
      <c r="C18" t="str">
        <f t="shared" ref="C18:C23" si="2">IF(B6&lt;4,B6,"")</f>
        <v/>
      </c>
      <c r="D18" s="4" t="e">
        <f t="shared" ref="D18:D23" si="3">AVERAGE($B$5:$B$11)</f>
        <v>#DIV/0!</v>
      </c>
    </row>
    <row r="19" spans="1:11" x14ac:dyDescent="0.25">
      <c r="A19" t="str">
        <f t="shared" si="0"/>
        <v/>
      </c>
      <c r="B19" t="str">
        <f t="shared" si="1"/>
        <v/>
      </c>
      <c r="C19" t="str">
        <f t="shared" si="2"/>
        <v/>
      </c>
      <c r="D19" s="4" t="e">
        <f t="shared" si="3"/>
        <v>#DIV/0!</v>
      </c>
    </row>
    <row r="20" spans="1:11" x14ac:dyDescent="0.25">
      <c r="A20" t="str">
        <f t="shared" si="0"/>
        <v/>
      </c>
      <c r="B20" t="str">
        <f t="shared" si="1"/>
        <v/>
      </c>
      <c r="C20" t="str">
        <f t="shared" si="2"/>
        <v/>
      </c>
      <c r="D20" s="4" t="e">
        <f t="shared" si="3"/>
        <v>#DIV/0!</v>
      </c>
    </row>
    <row r="21" spans="1:11" x14ac:dyDescent="0.25">
      <c r="A21" t="str">
        <f t="shared" si="0"/>
        <v/>
      </c>
      <c r="B21" t="str">
        <f t="shared" si="1"/>
        <v/>
      </c>
      <c r="C21" t="str">
        <f t="shared" si="2"/>
        <v/>
      </c>
      <c r="D21" s="4" t="e">
        <f t="shared" si="3"/>
        <v>#DIV/0!</v>
      </c>
    </row>
    <row r="22" spans="1:11" x14ac:dyDescent="0.25">
      <c r="A22" t="str">
        <f t="shared" si="0"/>
        <v/>
      </c>
      <c r="B22" t="str">
        <f t="shared" si="1"/>
        <v/>
      </c>
      <c r="C22" t="str">
        <f t="shared" si="2"/>
        <v/>
      </c>
      <c r="D22" s="4" t="e">
        <f t="shared" si="3"/>
        <v>#DIV/0!</v>
      </c>
    </row>
    <row r="23" spans="1:11" x14ac:dyDescent="0.25">
      <c r="A23" t="str">
        <f t="shared" si="0"/>
        <v/>
      </c>
      <c r="B23" t="str">
        <f t="shared" si="1"/>
        <v/>
      </c>
      <c r="C23" t="str">
        <f t="shared" si="2"/>
        <v/>
      </c>
      <c r="D23" s="4" t="e">
        <f t="shared" si="3"/>
        <v>#DIV/0!</v>
      </c>
    </row>
    <row r="28" spans="1:11" ht="13" x14ac:dyDescent="0.3">
      <c r="A28" s="39" t="s">
        <v>66</v>
      </c>
      <c r="B28" s="39"/>
      <c r="C28" s="39"/>
      <c r="D28" s="39"/>
      <c r="E28" s="39"/>
      <c r="F28" s="39"/>
      <c r="G28" s="39"/>
      <c r="H28" s="39"/>
      <c r="I28" s="39"/>
    </row>
    <row r="30" spans="1:11" x14ac:dyDescent="0.25">
      <c r="A30" s="2" t="s">
        <v>73</v>
      </c>
      <c r="B30" s="5" t="str">
        <f>B2</f>
        <v>Aberdeenshire</v>
      </c>
      <c r="C30" t="s">
        <v>74</v>
      </c>
      <c r="D30" t="str">
        <f>INDEX(Regions!$A$1:$B$32,MATCH(B30,Regions!$A$1:$A$32,0),2)</f>
        <v>North</v>
      </c>
      <c r="E30" t="str">
        <f>_xlfn.CONCAT("OSG Uploads - ", D30," Region")</f>
        <v>OSG Uploads - North Region</v>
      </c>
    </row>
    <row r="32" spans="1:11" x14ac:dyDescent="0.25">
      <c r="B32" s="19">
        <v>43983</v>
      </c>
      <c r="C32" s="19">
        <v>44105</v>
      </c>
      <c r="D32" s="20">
        <v>44287</v>
      </c>
      <c r="E32" s="20">
        <v>44409</v>
      </c>
      <c r="F32" s="20">
        <v>44562</v>
      </c>
      <c r="G32" s="7" t="s">
        <v>79</v>
      </c>
      <c r="H32" s="7" t="s">
        <v>80</v>
      </c>
      <c r="I32" s="7" t="s">
        <v>81</v>
      </c>
      <c r="J32" s="7" t="s">
        <v>82</v>
      </c>
      <c r="K32" s="7" t="s">
        <v>83</v>
      </c>
    </row>
    <row r="33" spans="1:11" x14ac:dyDescent="0.25">
      <c r="A33" t="str">
        <f t="array" ref="A33">IFERROR(INDEX('Region Averages'!$B$3:$B$34,SMALL(IF('By Region'!$D$30='Region Averages'!$D$3:$D$34,ROW('Region Averages'!$D$3:$D$34)-ROW('Region Averages'!$D$3)+1),1)),"")</f>
        <v/>
      </c>
      <c r="B33" t="str">
        <f t="array" ref="B33">IFERROR(INDEX('Region Averages'!$C$143:$C$174,MATCH($A33,'Region Averages'!$B$143:$B$174,0)),"")</f>
        <v/>
      </c>
      <c r="C33" t="str">
        <f t="array" ref="C33">IFERROR(INDEX('Region Averages'!$B$107:$D$139,MATCH($A33,'Region Averages'!$B$107:$B$139,0),2),"")</f>
        <v/>
      </c>
      <c r="D33" t="str">
        <f t="array" ref="D33">IFERROR(INDEX('Region Averages'!$B$73:$D$104,MATCH($A33,'Region Averages'!$B$73:$B$104,0),2),"")</f>
        <v/>
      </c>
      <c r="E33" t="str">
        <f>IFERROR(INDEX('Region Averages'!$B$38:$D$69,MATCH($A33,'Region Averages'!$B$38:$B$69,0),2),"")</f>
        <v/>
      </c>
      <c r="F33" t="str">
        <f t="array" ref="F33">IFERROR(INDEX('Region Averages'!$B$3:$D$34,MATCH($A33,'Region Averages'!$B$3:$B$34,0),2),"")</f>
        <v/>
      </c>
      <c r="G33" s="4" t="e">
        <f t="shared" ref="G33:G39" si="4">AVERAGE($B$33:$B$39)</f>
        <v>#DIV/0!</v>
      </c>
      <c r="H33" s="4" t="e">
        <f t="shared" ref="H33:H39" si="5">AVERAGE($C$33:$C$39)</f>
        <v>#DIV/0!</v>
      </c>
      <c r="I33" s="4" t="e">
        <f t="shared" ref="I33:I39" si="6">AVERAGE($D$33:$D$39)</f>
        <v>#DIV/0!</v>
      </c>
      <c r="J33" s="4" t="e">
        <f>AVERAGE($E$33:$E$39)</f>
        <v>#DIV/0!</v>
      </c>
      <c r="K33" s="4" t="e">
        <f>AVERAGE($F$33:$F$39)</f>
        <v>#DIV/0!</v>
      </c>
    </row>
    <row r="34" spans="1:11" x14ac:dyDescent="0.25">
      <c r="A34" t="str">
        <f t="array" ref="A34">IFERROR(INDEX('Region Averages'!$B$3:$B$34,SMALL(IF('By Region'!$D$2='Region Averages'!$D$3:$D$34,ROW('Region Averages'!$D$3:$D$34)-ROW('Region Averages'!$D$3)+1),2)),"")</f>
        <v/>
      </c>
      <c r="B34" t="str">
        <f t="array" ref="B34">IFERROR(INDEX('Region Averages'!$C$143:$C$174,MATCH($A34,'Region Averages'!$B$143:$B$174,0)),"")</f>
        <v/>
      </c>
      <c r="C34" t="str">
        <f t="array" ref="C34">IFERROR(INDEX('Region Averages'!$B$107:$D$139,MATCH($A34,'Region Averages'!$B$107:$B$139,0),2),"")</f>
        <v/>
      </c>
      <c r="D34" t="str">
        <f t="array" ref="D34">IFERROR(INDEX('Region Averages'!$B$73:$D$104,MATCH($A34,'Region Averages'!$B$73:$B$104,0),2),"")</f>
        <v/>
      </c>
      <c r="E34" t="str">
        <f>IFERROR(INDEX('Region Averages'!$B$38:$D$69,MATCH($A34,'Region Averages'!$B$38:$B$69,0),2),"")</f>
        <v/>
      </c>
      <c r="F34" t="str">
        <f t="array" ref="F34">IFERROR(INDEX('Region Averages'!$B$3:$D$34,MATCH($A34,'Region Averages'!$B$3:$B$34,0),2),"")</f>
        <v/>
      </c>
      <c r="G34" s="4" t="e">
        <f t="shared" si="4"/>
        <v>#DIV/0!</v>
      </c>
      <c r="H34" s="4" t="e">
        <f t="shared" si="5"/>
        <v>#DIV/0!</v>
      </c>
      <c r="I34" s="4" t="e">
        <f t="shared" si="6"/>
        <v>#DIV/0!</v>
      </c>
      <c r="J34" s="4" t="e">
        <f t="shared" ref="J34:J39" si="7">AVERAGE($E$33:$E$39)</f>
        <v>#DIV/0!</v>
      </c>
      <c r="K34" s="4" t="e">
        <f t="shared" ref="K34:K39" si="8">AVERAGE($F$33:$F$39)</f>
        <v>#DIV/0!</v>
      </c>
    </row>
    <row r="35" spans="1:11" x14ac:dyDescent="0.25">
      <c r="A35" t="str">
        <f t="array" ref="A35">IFERROR(INDEX('Region Averages'!$B$3:$B$34,SMALL(IF('By Region'!$D$2='Region Averages'!$D$3:$D$34,ROW('Region Averages'!$D$3:$D$34)-ROW('Region Averages'!$D$3)+1),3)),"")</f>
        <v/>
      </c>
      <c r="B35" t="str">
        <f t="array" ref="B35">IFERROR(INDEX('Region Averages'!$C$143:$C$174,MATCH($A35,'Region Averages'!$B$143:$B$174,0)),"")</f>
        <v/>
      </c>
      <c r="C35" t="str">
        <f t="array" ref="C35">IFERROR(INDEX('Region Averages'!$B$107:$D$139,MATCH($A35,'Region Averages'!$B$107:$B$139,0),2),"")</f>
        <v/>
      </c>
      <c r="D35" t="str">
        <f t="array" ref="D35">IFERROR(INDEX('Region Averages'!$B$73:$D$104,MATCH($A35,'Region Averages'!$B$73:$B$104,0),2),"")</f>
        <v/>
      </c>
      <c r="E35" t="str">
        <f>IFERROR(INDEX('Region Averages'!$B$38:$D$69,MATCH($A35,'Region Averages'!$B$38:$B$69,0),2),"")</f>
        <v/>
      </c>
      <c r="F35" t="str">
        <f t="array" ref="F35">IFERROR(INDEX('Region Averages'!$B$3:$D$34,MATCH($A35,'Region Averages'!$B$3:$B$34,0),2),"")</f>
        <v/>
      </c>
      <c r="G35" s="4" t="e">
        <f t="shared" si="4"/>
        <v>#DIV/0!</v>
      </c>
      <c r="H35" s="4" t="e">
        <f t="shared" si="5"/>
        <v>#DIV/0!</v>
      </c>
      <c r="I35" s="4" t="e">
        <f t="shared" si="6"/>
        <v>#DIV/0!</v>
      </c>
      <c r="J35" s="4" t="e">
        <f t="shared" si="7"/>
        <v>#DIV/0!</v>
      </c>
      <c r="K35" s="4" t="e">
        <f t="shared" si="8"/>
        <v>#DIV/0!</v>
      </c>
    </row>
    <row r="36" spans="1:11" x14ac:dyDescent="0.25">
      <c r="A36" t="str">
        <f t="array" ref="A36">IFERROR(INDEX('Region Averages'!$B$3:$B$34,SMALL(IF('By Region'!$D$2='Region Averages'!$D$3:$D$34,ROW('Region Averages'!$D$3:$D$34)-ROW('Region Averages'!$D$3)+1),4)),"")</f>
        <v/>
      </c>
      <c r="B36" t="str">
        <f t="array" ref="B36">IFERROR(INDEX('Region Averages'!$C$143:$C$174,MATCH($A36,'Region Averages'!$B$143:$B$174,0)),"")</f>
        <v/>
      </c>
      <c r="C36" t="str">
        <f t="array" ref="C36">IFERROR(INDEX('Region Averages'!$B$107:$D$139,MATCH($A36,'Region Averages'!$B$107:$B$139,0),2),"")</f>
        <v/>
      </c>
      <c r="D36" t="str">
        <f t="array" ref="D36">IFERROR(INDEX('Region Averages'!$B$73:$D$104,MATCH($A36,'Region Averages'!$B$73:$B$104,0),2),"")</f>
        <v/>
      </c>
      <c r="E36" t="str">
        <f>IFERROR(INDEX('Region Averages'!$B$38:$D$69,MATCH($A36,'Region Averages'!$B$38:$B$69,0),2),"")</f>
        <v/>
      </c>
      <c r="F36" t="str">
        <f t="array" ref="F36">IFERROR(INDEX('Region Averages'!$B$3:$D$34,MATCH($A36,'Region Averages'!$B$3:$B$34,0),2),"")</f>
        <v/>
      </c>
      <c r="G36" s="4" t="e">
        <f t="shared" si="4"/>
        <v>#DIV/0!</v>
      </c>
      <c r="H36" s="4" t="e">
        <f t="shared" si="5"/>
        <v>#DIV/0!</v>
      </c>
      <c r="I36" s="4" t="e">
        <f t="shared" si="6"/>
        <v>#DIV/0!</v>
      </c>
      <c r="J36" s="4" t="e">
        <f t="shared" si="7"/>
        <v>#DIV/0!</v>
      </c>
      <c r="K36" s="4" t="e">
        <f t="shared" si="8"/>
        <v>#DIV/0!</v>
      </c>
    </row>
    <row r="37" spans="1:11" x14ac:dyDescent="0.25">
      <c r="A37" t="str">
        <f t="array" ref="A37">IFERROR(INDEX('Region Averages'!$B$3:$B$34,SMALL(IF('By Region'!$D$2='Region Averages'!$D$3:$D$34,ROW('Region Averages'!$D$3:$D$34)-ROW('Region Averages'!$D$3)+1),5)),"")</f>
        <v/>
      </c>
      <c r="B37" t="str">
        <f t="array" ref="B37">IFERROR(INDEX('Region Averages'!$C$143:$C$174,MATCH($A37,'Region Averages'!$B$143:$B$174,0)),"")</f>
        <v/>
      </c>
      <c r="C37" t="str">
        <f t="array" ref="C37">IFERROR(INDEX('Region Averages'!$B$107:$D$139,MATCH($A37,'Region Averages'!$B$107:$B$139,0),2),"")</f>
        <v/>
      </c>
      <c r="D37" t="str">
        <f t="array" ref="D37">IFERROR(INDEX('Region Averages'!$B$73:$D$104,MATCH($A37,'Region Averages'!$B$73:$B$104,0),2),"")</f>
        <v/>
      </c>
      <c r="E37" t="str">
        <f>IFERROR(INDEX('Region Averages'!$B$38:$D$69,MATCH($A37,'Region Averages'!$B$38:$B$69,0),2),"")</f>
        <v/>
      </c>
      <c r="F37" t="str">
        <f t="array" ref="F37">IFERROR(INDEX('Region Averages'!$B$3:$D$34,MATCH($A37,'Region Averages'!$B$3:$B$34,0),2),"")</f>
        <v/>
      </c>
      <c r="G37" s="4" t="e">
        <f t="shared" si="4"/>
        <v>#DIV/0!</v>
      </c>
      <c r="H37" s="4" t="e">
        <f t="shared" si="5"/>
        <v>#DIV/0!</v>
      </c>
      <c r="I37" s="4" t="e">
        <f t="shared" si="6"/>
        <v>#DIV/0!</v>
      </c>
      <c r="J37" s="4" t="e">
        <f t="shared" si="7"/>
        <v>#DIV/0!</v>
      </c>
      <c r="K37" s="4" t="e">
        <f t="shared" si="8"/>
        <v>#DIV/0!</v>
      </c>
    </row>
    <row r="38" spans="1:11" x14ac:dyDescent="0.25">
      <c r="A38" t="str">
        <f t="array" ref="A38">IFERROR(INDEX('Region Averages'!$B$3:$B$34,SMALL(IF('By Region'!$D$2='Region Averages'!$D$3:$D$34,ROW('Region Averages'!$D$3:$D$34)-ROW('Region Averages'!$D$3)+1),6)),"")</f>
        <v/>
      </c>
      <c r="B38" t="str">
        <f t="array" ref="B38">IFERROR(INDEX('Region Averages'!$C$143:$C$174,MATCH($A38,'Region Averages'!$B$143:$B$174,0)),"")</f>
        <v/>
      </c>
      <c r="C38" t="str">
        <f t="array" ref="C38">IFERROR(INDEX('Region Averages'!$B$107:$D$139,MATCH($A38,'Region Averages'!$B$107:$B$139,0),2),"")</f>
        <v/>
      </c>
      <c r="D38" t="str">
        <f t="array" ref="D38">IFERROR(INDEX('Region Averages'!$B$73:$D$104,MATCH($A38,'Region Averages'!$B$73:$B$104,0),2),"")</f>
        <v/>
      </c>
      <c r="E38" t="str">
        <f>IFERROR(INDEX('Region Averages'!$B$38:$D$69,MATCH($A38,'Region Averages'!$B$38:$B$69,0),2),"")</f>
        <v/>
      </c>
      <c r="F38" t="str">
        <f t="array" ref="F38">IFERROR(INDEX('Region Averages'!$B$3:$D$34,MATCH($A38,'Region Averages'!$B$3:$B$34,0),2),"")</f>
        <v/>
      </c>
      <c r="G38" s="4" t="e">
        <f t="shared" si="4"/>
        <v>#DIV/0!</v>
      </c>
      <c r="H38" s="4" t="e">
        <f t="shared" si="5"/>
        <v>#DIV/0!</v>
      </c>
      <c r="I38" s="4" t="e">
        <f t="shared" si="6"/>
        <v>#DIV/0!</v>
      </c>
      <c r="J38" s="4" t="e">
        <f t="shared" si="7"/>
        <v>#DIV/0!</v>
      </c>
      <c r="K38" s="4" t="e">
        <f t="shared" si="8"/>
        <v>#DIV/0!</v>
      </c>
    </row>
    <row r="39" spans="1:11" x14ac:dyDescent="0.25">
      <c r="A39" t="str">
        <f t="array" ref="A39">IFERROR(INDEX('Region Averages'!$B$3:$B$34,SMALL(IF('By Region'!$D$2='Region Averages'!$D$3:$D$34,ROW('Region Averages'!$D$3:$D$34)-ROW('Region Averages'!$D$3)+1),7)),"")</f>
        <v/>
      </c>
      <c r="B39" t="str">
        <f t="array" ref="B39">IFERROR(INDEX('Region Averages'!$C$143:$C$174,MATCH($A39,'Region Averages'!$B$143:$B$174,0)),"")</f>
        <v/>
      </c>
      <c r="C39" t="str">
        <f t="array" ref="C39">IFERROR(INDEX('Region Averages'!$B$107:$D$139,MATCH($A39,'Region Averages'!$B$107:$B$139,0),2),"")</f>
        <v/>
      </c>
      <c r="D39" t="str">
        <f t="array" ref="D39">IFERROR(INDEX('Region Averages'!$B$73:$D$104,MATCH($A39,'Region Averages'!$B$73:$B$104,0),2),"")</f>
        <v/>
      </c>
      <c r="E39" t="str">
        <f>IFERROR(INDEX('Region Averages'!$B$38:$D$69,MATCH($A39,'Region Averages'!$B$38:$B$69,0),2),"")</f>
        <v/>
      </c>
      <c r="F39" t="str">
        <f t="array" ref="F39">IFERROR(INDEX('Region Averages'!$B$3:$D$34,MATCH($A39,'Region Averages'!$B$3:$B$34,0),2),"")</f>
        <v/>
      </c>
      <c r="G39" s="4" t="e">
        <f t="shared" si="4"/>
        <v>#DIV/0!</v>
      </c>
      <c r="H39" s="4" t="e">
        <f t="shared" si="5"/>
        <v>#DIV/0!</v>
      </c>
      <c r="I39" s="4" t="e">
        <f t="shared" si="6"/>
        <v>#DIV/0!</v>
      </c>
      <c r="J39" s="4" t="e">
        <f t="shared" si="7"/>
        <v>#DIV/0!</v>
      </c>
      <c r="K39" s="4" t="e">
        <f t="shared" si="8"/>
        <v>#DIV/0!</v>
      </c>
    </row>
    <row r="40" spans="1:11" x14ac:dyDescent="0.25">
      <c r="G40" s="3" t="e">
        <f>CONCATENATE(G32,": ",ROUND(G33,1))</f>
        <v>#DIV/0!</v>
      </c>
      <c r="H40" s="3" t="e">
        <f t="shared" ref="H40:K40" si="9">CONCATENATE(H32,": ",ROUND(H33,1))</f>
        <v>#DIV/0!</v>
      </c>
      <c r="I40" s="3" t="e">
        <f t="shared" si="9"/>
        <v>#DIV/0!</v>
      </c>
      <c r="J40" s="3" t="e">
        <f t="shared" si="9"/>
        <v>#DIV/0!</v>
      </c>
      <c r="K40" s="3" t="e">
        <f t="shared" si="9"/>
        <v>#DIV/0!</v>
      </c>
    </row>
  </sheetData>
  <mergeCells count="1">
    <mergeCell ref="A28:I28"/>
  </mergeCells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400-000000000000}">
          <x14:formula1>
            <xm:f>Data_Feed_Report!$A$6:$A$37</xm:f>
          </x14:formula1>
          <xm:sqref>B2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E9FC2-095E-4E37-9FB2-E6EF8AC0FF12}">
  <dimension ref="B1:E97"/>
  <sheetViews>
    <sheetView tabSelected="1" workbookViewId="0">
      <selection activeCell="J11" sqref="J11"/>
    </sheetView>
  </sheetViews>
  <sheetFormatPr defaultRowHeight="12.5" x14ac:dyDescent="0.25"/>
  <cols>
    <col min="3" max="3" width="14.54296875" customWidth="1"/>
  </cols>
  <sheetData>
    <row r="1" spans="2:5" x14ac:dyDescent="0.25">
      <c r="B1" t="s">
        <v>88</v>
      </c>
      <c r="C1" t="s">
        <v>84</v>
      </c>
      <c r="D1" t="s">
        <v>85</v>
      </c>
      <c r="E1" t="s">
        <v>86</v>
      </c>
    </row>
    <row r="2" spans="2:5" x14ac:dyDescent="0.25">
      <c r="B2" t="s">
        <v>23</v>
      </c>
      <c r="C2" s="25">
        <v>44562</v>
      </c>
      <c r="D2" t="s">
        <v>87</v>
      </c>
      <c r="E2">
        <f>INDEX(Data_Feed_Report!$AG$6:$AG$37,MATCH(B2,Data_Feed_Report!$AD$6:$AD$37))</f>
        <v>23</v>
      </c>
    </row>
    <row r="3" spans="2:5" x14ac:dyDescent="0.25">
      <c r="B3" t="s">
        <v>24</v>
      </c>
      <c r="C3" s="25">
        <v>44562</v>
      </c>
      <c r="D3" t="s">
        <v>87</v>
      </c>
      <c r="E3">
        <f>INDEX(Data_Feed_Report!$AG$6:$AG$37,MATCH(B3,Data_Feed_Report!$AD$6:$AD$37))</f>
        <v>18</v>
      </c>
    </row>
    <row r="4" spans="2:5" x14ac:dyDescent="0.25">
      <c r="B4" t="s">
        <v>25</v>
      </c>
      <c r="C4" s="25">
        <v>44562</v>
      </c>
      <c r="D4" t="s">
        <v>87</v>
      </c>
      <c r="E4">
        <f>INDEX(Data_Feed_Report!$AG$6:$AG$37,MATCH(B4,Data_Feed_Report!$AD$6:$AD$37))</f>
        <v>1</v>
      </c>
    </row>
    <row r="5" spans="2:5" x14ac:dyDescent="0.25">
      <c r="B5" t="s">
        <v>26</v>
      </c>
      <c r="C5" s="25">
        <v>44562</v>
      </c>
      <c r="D5" t="s">
        <v>87</v>
      </c>
      <c r="E5">
        <f>INDEX(Data_Feed_Report!$AG$6:$AG$37,MATCH(B5,Data_Feed_Report!$AD$6:$AD$37))</f>
        <v>18</v>
      </c>
    </row>
    <row r="6" spans="2:5" x14ac:dyDescent="0.25">
      <c r="B6" t="s">
        <v>27</v>
      </c>
      <c r="C6" s="25">
        <v>44562</v>
      </c>
      <c r="D6" t="s">
        <v>87</v>
      </c>
      <c r="E6">
        <f>INDEX(Data_Feed_Report!$AG$6:$AG$37,MATCH(B6,Data_Feed_Report!$AD$6:$AD$37))</f>
        <v>0</v>
      </c>
    </row>
    <row r="7" spans="2:5" x14ac:dyDescent="0.25">
      <c r="B7" t="s">
        <v>28</v>
      </c>
      <c r="C7" s="25">
        <v>44562</v>
      </c>
      <c r="D7" t="s">
        <v>87</v>
      </c>
      <c r="E7">
        <f>INDEX(Data_Feed_Report!$AG$6:$AG$37,MATCH(B7,Data_Feed_Report!$AD$6:$AD$37))</f>
        <v>20</v>
      </c>
    </row>
    <row r="8" spans="2:5" x14ac:dyDescent="0.25">
      <c r="B8" t="s">
        <v>29</v>
      </c>
      <c r="C8" s="25">
        <v>44562</v>
      </c>
      <c r="D8" t="s">
        <v>87</v>
      </c>
      <c r="E8">
        <f>INDEX(Data_Feed_Report!$AG$6:$AG$37,MATCH(B8,Data_Feed_Report!$AD$6:$AD$37))</f>
        <v>18</v>
      </c>
    </row>
    <row r="9" spans="2:5" x14ac:dyDescent="0.25">
      <c r="B9" t="s">
        <v>30</v>
      </c>
      <c r="C9" s="25">
        <v>44562</v>
      </c>
      <c r="D9" t="s">
        <v>87</v>
      </c>
      <c r="E9">
        <f>INDEX(Data_Feed_Report!$AG$6:$AG$37,MATCH(B9,Data_Feed_Report!$AD$6:$AD$37))</f>
        <v>19</v>
      </c>
    </row>
    <row r="10" spans="2:5" x14ac:dyDescent="0.25">
      <c r="B10" t="s">
        <v>31</v>
      </c>
      <c r="C10" s="25">
        <v>44562</v>
      </c>
      <c r="D10" t="s">
        <v>87</v>
      </c>
      <c r="E10">
        <f>INDEX(Data_Feed_Report!$AG$6:$AG$37,MATCH(B10,Data_Feed_Report!$AD$6:$AD$37))</f>
        <v>6</v>
      </c>
    </row>
    <row r="11" spans="2:5" x14ac:dyDescent="0.25">
      <c r="B11" t="s">
        <v>32</v>
      </c>
      <c r="C11" s="25">
        <v>44562</v>
      </c>
      <c r="D11" t="s">
        <v>87</v>
      </c>
      <c r="E11">
        <f>INDEX(Data_Feed_Report!$AG$6:$AG$37,MATCH(B11,Data_Feed_Report!$AD$6:$AD$37))</f>
        <v>0</v>
      </c>
    </row>
    <row r="12" spans="2:5" x14ac:dyDescent="0.25">
      <c r="B12" t="s">
        <v>33</v>
      </c>
      <c r="C12" s="25">
        <v>44562</v>
      </c>
      <c r="D12" t="s">
        <v>87</v>
      </c>
      <c r="E12">
        <f>INDEX(Data_Feed_Report!$AG$6:$AG$37,MATCH(B12,Data_Feed_Report!$AD$6:$AD$37))</f>
        <v>20</v>
      </c>
    </row>
    <row r="13" spans="2:5" x14ac:dyDescent="0.25">
      <c r="B13" t="s">
        <v>34</v>
      </c>
      <c r="C13" s="25">
        <v>44562</v>
      </c>
      <c r="D13" t="s">
        <v>87</v>
      </c>
      <c r="E13">
        <f>INDEX(Data_Feed_Report!$AG$6:$AG$37,MATCH(B13,Data_Feed_Report!$AD$6:$AD$37))</f>
        <v>14</v>
      </c>
    </row>
    <row r="14" spans="2:5" x14ac:dyDescent="0.25">
      <c r="B14" t="s">
        <v>35</v>
      </c>
      <c r="C14" s="25">
        <v>44562</v>
      </c>
      <c r="D14" t="s">
        <v>87</v>
      </c>
      <c r="E14">
        <f>INDEX(Data_Feed_Report!$AG$6:$AG$37,MATCH(B14,Data_Feed_Report!$AD$6:$AD$37))</f>
        <v>17</v>
      </c>
    </row>
    <row r="15" spans="2:5" x14ac:dyDescent="0.25">
      <c r="B15" t="s">
        <v>36</v>
      </c>
      <c r="C15" s="25">
        <v>44562</v>
      </c>
      <c r="D15" t="s">
        <v>87</v>
      </c>
      <c r="E15">
        <f>INDEX(Data_Feed_Report!$AG$6:$AG$37,MATCH(B15,Data_Feed_Report!$AD$6:$AD$37))</f>
        <v>3</v>
      </c>
    </row>
    <row r="16" spans="2:5" x14ac:dyDescent="0.25">
      <c r="B16" t="s">
        <v>37</v>
      </c>
      <c r="C16" s="25">
        <v>44562</v>
      </c>
      <c r="D16" t="s">
        <v>87</v>
      </c>
      <c r="E16">
        <f>INDEX(Data_Feed_Report!$AG$6:$AG$37,MATCH(B16,Data_Feed_Report!$AD$6:$AD$37))</f>
        <v>3</v>
      </c>
    </row>
    <row r="17" spans="2:5" x14ac:dyDescent="0.25">
      <c r="B17" t="s">
        <v>38</v>
      </c>
      <c r="C17" s="25">
        <v>44562</v>
      </c>
      <c r="D17" t="s">
        <v>87</v>
      </c>
      <c r="E17">
        <f>INDEX(Data_Feed_Report!$AG$6:$AG$37,MATCH(B17,Data_Feed_Report!$AD$6:$AD$37))</f>
        <v>9</v>
      </c>
    </row>
    <row r="18" spans="2:5" x14ac:dyDescent="0.25">
      <c r="B18" t="s">
        <v>39</v>
      </c>
      <c r="C18" s="25">
        <v>44562</v>
      </c>
      <c r="D18" t="s">
        <v>87</v>
      </c>
      <c r="E18">
        <f>INDEX(Data_Feed_Report!$AG$6:$AG$37,MATCH(B18,Data_Feed_Report!$AD$6:$AD$37))</f>
        <v>12</v>
      </c>
    </row>
    <row r="19" spans="2:5" x14ac:dyDescent="0.25">
      <c r="B19" t="s">
        <v>40</v>
      </c>
      <c r="C19" s="25">
        <v>44562</v>
      </c>
      <c r="D19" t="s">
        <v>87</v>
      </c>
      <c r="E19">
        <f>INDEX(Data_Feed_Report!$AG$6:$AG$37,MATCH(B19,Data_Feed_Report!$AD$6:$AD$37))</f>
        <v>21</v>
      </c>
    </row>
    <row r="20" spans="2:5" x14ac:dyDescent="0.25">
      <c r="B20" t="s">
        <v>41</v>
      </c>
      <c r="C20" s="25">
        <v>44562</v>
      </c>
      <c r="D20" t="s">
        <v>87</v>
      </c>
      <c r="E20">
        <f>INDEX(Data_Feed_Report!$AG$6:$AG$37,MATCH(B20,Data_Feed_Report!$AD$6:$AD$37))</f>
        <v>1</v>
      </c>
    </row>
    <row r="21" spans="2:5" x14ac:dyDescent="0.25">
      <c r="B21" t="s">
        <v>42</v>
      </c>
      <c r="C21" s="25">
        <v>44562</v>
      </c>
      <c r="D21" t="s">
        <v>87</v>
      </c>
      <c r="E21">
        <f>INDEX(Data_Feed_Report!$AG$6:$AG$37,MATCH(B21,Data_Feed_Report!$AD$6:$AD$37))</f>
        <v>24</v>
      </c>
    </row>
    <row r="22" spans="2:5" x14ac:dyDescent="0.25">
      <c r="B22" t="s">
        <v>43</v>
      </c>
      <c r="C22" s="25">
        <v>44562</v>
      </c>
      <c r="D22" t="s">
        <v>87</v>
      </c>
      <c r="E22">
        <f>INDEX(Data_Feed_Report!$AG$6:$AG$37,MATCH(B22,Data_Feed_Report!$AD$6:$AD$37))</f>
        <v>17</v>
      </c>
    </row>
    <row r="23" spans="2:5" x14ac:dyDescent="0.25">
      <c r="B23" t="s">
        <v>44</v>
      </c>
      <c r="C23" s="25">
        <v>44562</v>
      </c>
      <c r="D23" t="s">
        <v>87</v>
      </c>
      <c r="E23">
        <f>INDEX(Data_Feed_Report!$AG$6:$AG$37,MATCH(B23,Data_Feed_Report!$AD$6:$AD$37))</f>
        <v>13</v>
      </c>
    </row>
    <row r="24" spans="2:5" x14ac:dyDescent="0.25">
      <c r="B24" t="s">
        <v>45</v>
      </c>
      <c r="C24" s="25">
        <v>44562</v>
      </c>
      <c r="D24" t="s">
        <v>87</v>
      </c>
      <c r="E24">
        <f>INDEX(Data_Feed_Report!$AG$6:$AG$37,MATCH(B24,Data_Feed_Report!$AD$6:$AD$37))</f>
        <v>0</v>
      </c>
    </row>
    <row r="25" spans="2:5" x14ac:dyDescent="0.25">
      <c r="B25" t="s">
        <v>46</v>
      </c>
      <c r="C25" s="25">
        <v>44562</v>
      </c>
      <c r="D25" t="s">
        <v>87</v>
      </c>
      <c r="E25">
        <f>INDEX(Data_Feed_Report!$AG$6:$AG$37,MATCH(B25,Data_Feed_Report!$AD$6:$AD$37))</f>
        <v>21</v>
      </c>
    </row>
    <row r="26" spans="2:5" x14ac:dyDescent="0.25">
      <c r="B26" t="s">
        <v>47</v>
      </c>
      <c r="C26" s="25">
        <v>44562</v>
      </c>
      <c r="D26" t="s">
        <v>87</v>
      </c>
      <c r="E26">
        <f>INDEX(Data_Feed_Report!$AG$6:$AG$37,MATCH(B26,Data_Feed_Report!$AD$6:$AD$37))</f>
        <v>16</v>
      </c>
    </row>
    <row r="27" spans="2:5" x14ac:dyDescent="0.25">
      <c r="B27" t="s">
        <v>48</v>
      </c>
      <c r="C27" s="25">
        <v>44562</v>
      </c>
      <c r="D27" t="s">
        <v>87</v>
      </c>
      <c r="E27">
        <f>INDEX(Data_Feed_Report!$AG$6:$AG$37,MATCH(B27,Data_Feed_Report!$AD$6:$AD$37))</f>
        <v>5</v>
      </c>
    </row>
    <row r="28" spans="2:5" x14ac:dyDescent="0.25">
      <c r="B28" t="s">
        <v>49</v>
      </c>
      <c r="C28" s="25">
        <v>44562</v>
      </c>
      <c r="D28" t="s">
        <v>87</v>
      </c>
      <c r="E28">
        <f>INDEX(Data_Feed_Report!$AG$6:$AG$37,MATCH(B28,Data_Feed_Report!$AD$6:$AD$37))</f>
        <v>19</v>
      </c>
    </row>
    <row r="29" spans="2:5" x14ac:dyDescent="0.25">
      <c r="B29" t="s">
        <v>50</v>
      </c>
      <c r="C29" s="25">
        <v>44562</v>
      </c>
      <c r="D29" t="s">
        <v>87</v>
      </c>
      <c r="E29">
        <f>INDEX(Data_Feed_Report!$AG$6:$AG$37,MATCH(B29,Data_Feed_Report!$AD$6:$AD$37))</f>
        <v>17</v>
      </c>
    </row>
    <row r="30" spans="2:5" x14ac:dyDescent="0.25">
      <c r="B30" t="s">
        <v>51</v>
      </c>
      <c r="C30" s="25">
        <v>44562</v>
      </c>
      <c r="D30" t="s">
        <v>87</v>
      </c>
      <c r="E30">
        <f>INDEX(Data_Feed_Report!$AG$6:$AG$37,MATCH(B30,Data_Feed_Report!$AD$6:$AD$37))</f>
        <v>19</v>
      </c>
    </row>
    <row r="31" spans="2:5" x14ac:dyDescent="0.25">
      <c r="B31" t="s">
        <v>52</v>
      </c>
      <c r="C31" s="25">
        <v>44562</v>
      </c>
      <c r="D31" t="s">
        <v>87</v>
      </c>
      <c r="E31">
        <f>INDEX(Data_Feed_Report!$AG$6:$AG$37,MATCH(B31,Data_Feed_Report!$AD$6:$AD$37))</f>
        <v>6</v>
      </c>
    </row>
    <row r="32" spans="2:5" x14ac:dyDescent="0.25">
      <c r="B32" t="s">
        <v>53</v>
      </c>
      <c r="C32" s="25">
        <v>44562</v>
      </c>
      <c r="D32" t="s">
        <v>87</v>
      </c>
      <c r="E32">
        <f>INDEX(Data_Feed_Report!$AG$6:$AG$37,MATCH(B32,Data_Feed_Report!$AD$6:$AD$37))</f>
        <v>3</v>
      </c>
    </row>
    <row r="33" spans="2:5" x14ac:dyDescent="0.25">
      <c r="B33" t="s">
        <v>54</v>
      </c>
      <c r="C33" s="25">
        <v>44562</v>
      </c>
      <c r="D33" t="s">
        <v>87</v>
      </c>
      <c r="E33">
        <f>INDEX(Data_Feed_Report!$AG$6:$AG$37,MATCH(B33,Data_Feed_Report!$AD$6:$AD$37))</f>
        <v>5</v>
      </c>
    </row>
    <row r="34" spans="2:5" x14ac:dyDescent="0.25">
      <c r="B34" t="s">
        <v>23</v>
      </c>
      <c r="C34" s="25">
        <v>44409</v>
      </c>
      <c r="D34" t="s">
        <v>87</v>
      </c>
      <c r="E34">
        <f>INDEX(Data_Feed_Report!$Z$6:$Z$37,MATCH(B34,Data_Feed_Report!$W$6:$W$37))</f>
        <v>24</v>
      </c>
    </row>
    <row r="35" spans="2:5" x14ac:dyDescent="0.25">
      <c r="B35" t="s">
        <v>24</v>
      </c>
      <c r="C35" s="25">
        <v>44409</v>
      </c>
      <c r="D35" t="s">
        <v>87</v>
      </c>
      <c r="E35">
        <f>INDEX(Data_Feed_Report!$Z$6:$Z$37,MATCH(B35,Data_Feed_Report!$W$6:$W$37))</f>
        <v>14</v>
      </c>
    </row>
    <row r="36" spans="2:5" x14ac:dyDescent="0.25">
      <c r="B36" t="s">
        <v>25</v>
      </c>
      <c r="C36" s="25">
        <v>44409</v>
      </c>
      <c r="D36" t="s">
        <v>87</v>
      </c>
      <c r="E36">
        <f>INDEX(Data_Feed_Report!$Z$6:$Z$37,MATCH(B36,Data_Feed_Report!$W$6:$W$37))</f>
        <v>16</v>
      </c>
    </row>
    <row r="37" spans="2:5" x14ac:dyDescent="0.25">
      <c r="B37" t="s">
        <v>26</v>
      </c>
      <c r="C37" s="25">
        <v>44409</v>
      </c>
      <c r="D37" t="s">
        <v>87</v>
      </c>
      <c r="E37">
        <f>INDEX(Data_Feed_Report!$Z$6:$Z$37,MATCH(B37,Data_Feed_Report!$W$6:$W$37))</f>
        <v>9</v>
      </c>
    </row>
    <row r="38" spans="2:5" x14ac:dyDescent="0.25">
      <c r="B38" t="s">
        <v>27</v>
      </c>
      <c r="C38" s="25">
        <v>44409</v>
      </c>
      <c r="D38" t="s">
        <v>87</v>
      </c>
      <c r="E38">
        <f>INDEX(Data_Feed_Report!$Z$6:$Z$37,MATCH(B38,Data_Feed_Report!$W$6:$W$37))</f>
        <v>1</v>
      </c>
    </row>
    <row r="39" spans="2:5" x14ac:dyDescent="0.25">
      <c r="B39" t="s">
        <v>28</v>
      </c>
      <c r="C39" s="25">
        <v>44409</v>
      </c>
      <c r="D39" t="s">
        <v>87</v>
      </c>
      <c r="E39">
        <f>INDEX(Data_Feed_Report!$Z$6:$Z$37,MATCH(B39,Data_Feed_Report!$W$6:$W$37))</f>
        <v>22</v>
      </c>
    </row>
    <row r="40" spans="2:5" x14ac:dyDescent="0.25">
      <c r="B40" t="s">
        <v>29</v>
      </c>
      <c r="C40" s="25">
        <v>44409</v>
      </c>
      <c r="D40" t="s">
        <v>87</v>
      </c>
      <c r="E40">
        <f>INDEX(Data_Feed_Report!$Z$6:$Z$37,MATCH(B40,Data_Feed_Report!$W$6:$W$37))</f>
        <v>0</v>
      </c>
    </row>
    <row r="41" spans="2:5" x14ac:dyDescent="0.25">
      <c r="B41" t="s">
        <v>30</v>
      </c>
      <c r="C41" s="25">
        <v>44409</v>
      </c>
      <c r="D41" t="s">
        <v>87</v>
      </c>
      <c r="E41">
        <f>INDEX(Data_Feed_Report!$Z$6:$Z$37,MATCH(B41,Data_Feed_Report!$W$6:$W$37))</f>
        <v>20</v>
      </c>
    </row>
    <row r="42" spans="2:5" x14ac:dyDescent="0.25">
      <c r="B42" t="s">
        <v>31</v>
      </c>
      <c r="C42" s="25">
        <v>44409</v>
      </c>
      <c r="D42" t="s">
        <v>87</v>
      </c>
      <c r="E42">
        <f>INDEX(Data_Feed_Report!$Z$6:$Z$37,MATCH(B42,Data_Feed_Report!$W$6:$W$37))</f>
        <v>3</v>
      </c>
    </row>
    <row r="43" spans="2:5" x14ac:dyDescent="0.25">
      <c r="B43" t="s">
        <v>32</v>
      </c>
      <c r="C43" s="25">
        <v>44409</v>
      </c>
      <c r="D43" t="s">
        <v>87</v>
      </c>
      <c r="E43">
        <f>INDEX(Data_Feed_Report!$Z$6:$Z$37,MATCH(B43,Data_Feed_Report!$W$6:$W$37))</f>
        <v>0</v>
      </c>
    </row>
    <row r="44" spans="2:5" x14ac:dyDescent="0.25">
      <c r="B44" t="s">
        <v>33</v>
      </c>
      <c r="C44" s="25">
        <v>44409</v>
      </c>
      <c r="D44" t="s">
        <v>87</v>
      </c>
      <c r="E44">
        <f>INDEX(Data_Feed_Report!$Z$6:$Z$37,MATCH(B44,Data_Feed_Report!$W$6:$W$37))</f>
        <v>3</v>
      </c>
    </row>
    <row r="45" spans="2:5" x14ac:dyDescent="0.25">
      <c r="B45" t="s">
        <v>34</v>
      </c>
      <c r="C45" s="25">
        <v>44409</v>
      </c>
      <c r="D45" t="s">
        <v>87</v>
      </c>
      <c r="E45">
        <f>INDEX(Data_Feed_Report!$Z$6:$Z$37,MATCH(B45,Data_Feed_Report!$W$6:$W$37))</f>
        <v>0</v>
      </c>
    </row>
    <row r="46" spans="2:5" x14ac:dyDescent="0.25">
      <c r="B46" t="s">
        <v>35</v>
      </c>
      <c r="C46" s="25">
        <v>44409</v>
      </c>
      <c r="D46" t="s">
        <v>87</v>
      </c>
      <c r="E46">
        <f>INDEX(Data_Feed_Report!$Z$6:$Z$37,MATCH(B46,Data_Feed_Report!$W$6:$W$37))</f>
        <v>17</v>
      </c>
    </row>
    <row r="47" spans="2:5" x14ac:dyDescent="0.25">
      <c r="B47" t="s">
        <v>36</v>
      </c>
      <c r="C47" s="25">
        <v>44409</v>
      </c>
      <c r="D47" t="s">
        <v>87</v>
      </c>
      <c r="E47">
        <f>INDEX(Data_Feed_Report!$Z$6:$Z$37,MATCH(B47,Data_Feed_Report!$W$6:$W$37))</f>
        <v>4</v>
      </c>
    </row>
    <row r="48" spans="2:5" x14ac:dyDescent="0.25">
      <c r="B48" t="s">
        <v>37</v>
      </c>
      <c r="C48" s="25">
        <v>44409</v>
      </c>
      <c r="D48" t="s">
        <v>87</v>
      </c>
      <c r="E48">
        <f>INDEX(Data_Feed_Report!$Z$6:$Z$37,MATCH(B48,Data_Feed_Report!$W$6:$W$37))</f>
        <v>13</v>
      </c>
    </row>
    <row r="49" spans="2:5" x14ac:dyDescent="0.25">
      <c r="B49" t="s">
        <v>38</v>
      </c>
      <c r="C49" s="25">
        <v>44409</v>
      </c>
      <c r="D49" t="s">
        <v>87</v>
      </c>
      <c r="E49">
        <f>INDEX(Data_Feed_Report!$Z$6:$Z$37,MATCH(B49,Data_Feed_Report!$W$6:$W$37))</f>
        <v>19</v>
      </c>
    </row>
    <row r="50" spans="2:5" x14ac:dyDescent="0.25">
      <c r="B50" t="s">
        <v>39</v>
      </c>
      <c r="C50" s="25">
        <v>44409</v>
      </c>
      <c r="D50" t="s">
        <v>87</v>
      </c>
      <c r="E50">
        <f>INDEX(Data_Feed_Report!$Z$6:$Z$37,MATCH(B50,Data_Feed_Report!$W$6:$W$37))</f>
        <v>13</v>
      </c>
    </row>
    <row r="51" spans="2:5" x14ac:dyDescent="0.25">
      <c r="B51" t="s">
        <v>40</v>
      </c>
      <c r="C51" s="25">
        <v>44409</v>
      </c>
      <c r="D51" t="s">
        <v>87</v>
      </c>
      <c r="E51">
        <f>INDEX(Data_Feed_Report!$Z$6:$Z$37,MATCH(B51,Data_Feed_Report!$W$6:$W$37))</f>
        <v>16</v>
      </c>
    </row>
    <row r="52" spans="2:5" x14ac:dyDescent="0.25">
      <c r="B52" t="s">
        <v>41</v>
      </c>
      <c r="C52" s="25">
        <v>44409</v>
      </c>
      <c r="D52" t="s">
        <v>87</v>
      </c>
      <c r="E52">
        <f>INDEX(Data_Feed_Report!$Z$6:$Z$37,MATCH(B52,Data_Feed_Report!$W$6:$W$37))</f>
        <v>12</v>
      </c>
    </row>
    <row r="53" spans="2:5" x14ac:dyDescent="0.25">
      <c r="B53" t="s">
        <v>42</v>
      </c>
      <c r="C53" s="25">
        <v>44409</v>
      </c>
      <c r="D53" t="s">
        <v>87</v>
      </c>
      <c r="E53">
        <f>INDEX(Data_Feed_Report!$Z$6:$Z$37,MATCH(B53,Data_Feed_Report!$W$6:$W$37))</f>
        <v>26</v>
      </c>
    </row>
    <row r="54" spans="2:5" x14ac:dyDescent="0.25">
      <c r="B54" t="s">
        <v>43</v>
      </c>
      <c r="C54" s="25">
        <v>44409</v>
      </c>
      <c r="D54" t="s">
        <v>87</v>
      </c>
      <c r="E54">
        <f>INDEX(Data_Feed_Report!$Z$6:$Z$37,MATCH(B54,Data_Feed_Report!$W$6:$W$37))</f>
        <v>22</v>
      </c>
    </row>
    <row r="55" spans="2:5" x14ac:dyDescent="0.25">
      <c r="B55" t="s">
        <v>44</v>
      </c>
      <c r="C55" s="25">
        <v>44409</v>
      </c>
      <c r="D55" t="s">
        <v>87</v>
      </c>
      <c r="E55">
        <f>INDEX(Data_Feed_Report!$Z$6:$Z$37,MATCH(B55,Data_Feed_Report!$W$6:$W$37))</f>
        <v>1</v>
      </c>
    </row>
    <row r="56" spans="2:5" x14ac:dyDescent="0.25">
      <c r="B56" t="s">
        <v>45</v>
      </c>
      <c r="C56" s="25">
        <v>44409</v>
      </c>
      <c r="D56" t="s">
        <v>87</v>
      </c>
      <c r="E56">
        <f>INDEX(Data_Feed_Report!$Z$6:$Z$37,MATCH(B56,Data_Feed_Report!$W$6:$W$37))</f>
        <v>0</v>
      </c>
    </row>
    <row r="57" spans="2:5" x14ac:dyDescent="0.25">
      <c r="B57" t="s">
        <v>46</v>
      </c>
      <c r="C57" s="25">
        <v>44409</v>
      </c>
      <c r="D57" t="s">
        <v>87</v>
      </c>
      <c r="E57">
        <f>INDEX(Data_Feed_Report!$Z$6:$Z$37,MATCH(B57,Data_Feed_Report!$W$6:$W$37))</f>
        <v>5</v>
      </c>
    </row>
    <row r="58" spans="2:5" x14ac:dyDescent="0.25">
      <c r="B58" t="s">
        <v>47</v>
      </c>
      <c r="C58" s="25">
        <v>44409</v>
      </c>
      <c r="D58" t="s">
        <v>87</v>
      </c>
      <c r="E58">
        <f>INDEX(Data_Feed_Report!$Z$6:$Z$37,MATCH(B58,Data_Feed_Report!$W$6:$W$37))</f>
        <v>19</v>
      </c>
    </row>
    <row r="59" spans="2:5" x14ac:dyDescent="0.25">
      <c r="B59" t="s">
        <v>48</v>
      </c>
      <c r="C59" s="25">
        <v>44409</v>
      </c>
      <c r="D59" t="s">
        <v>87</v>
      </c>
      <c r="E59">
        <f>INDEX(Data_Feed_Report!$Z$6:$Z$37,MATCH(B59,Data_Feed_Report!$W$6:$W$37))</f>
        <v>0</v>
      </c>
    </row>
    <row r="60" spans="2:5" x14ac:dyDescent="0.25">
      <c r="B60" t="s">
        <v>49</v>
      </c>
      <c r="C60" s="25">
        <v>44409</v>
      </c>
      <c r="D60" t="s">
        <v>87</v>
      </c>
      <c r="E60">
        <f>INDEX(Data_Feed_Report!$Z$6:$Z$37,MATCH(B60,Data_Feed_Report!$W$6:$W$37))</f>
        <v>22</v>
      </c>
    </row>
    <row r="61" spans="2:5" x14ac:dyDescent="0.25">
      <c r="B61" t="s">
        <v>50</v>
      </c>
      <c r="C61" s="25">
        <v>44409</v>
      </c>
      <c r="D61" t="s">
        <v>87</v>
      </c>
      <c r="E61">
        <f>INDEX(Data_Feed_Report!$Z$6:$Z$37,MATCH(B61,Data_Feed_Report!$W$6:$W$37))</f>
        <v>22</v>
      </c>
    </row>
    <row r="62" spans="2:5" x14ac:dyDescent="0.25">
      <c r="B62" t="s">
        <v>51</v>
      </c>
      <c r="C62" s="25">
        <v>44409</v>
      </c>
      <c r="D62" t="s">
        <v>87</v>
      </c>
      <c r="E62">
        <f>INDEX(Data_Feed_Report!$Z$6:$Z$37,MATCH(B62,Data_Feed_Report!$W$6:$W$37))</f>
        <v>20</v>
      </c>
    </row>
    <row r="63" spans="2:5" x14ac:dyDescent="0.25">
      <c r="B63" t="s">
        <v>52</v>
      </c>
      <c r="C63" s="25">
        <v>44409</v>
      </c>
      <c r="D63" t="s">
        <v>87</v>
      </c>
      <c r="E63">
        <f>INDEX(Data_Feed_Report!$Z$6:$Z$37,MATCH(B63,Data_Feed_Report!$W$6:$W$37))</f>
        <v>0</v>
      </c>
    </row>
    <row r="64" spans="2:5" x14ac:dyDescent="0.25">
      <c r="B64" t="s">
        <v>53</v>
      </c>
      <c r="C64" s="25">
        <v>44409</v>
      </c>
      <c r="D64" t="s">
        <v>87</v>
      </c>
      <c r="E64">
        <f>INDEX(Data_Feed_Report!$Z$6:$Z$37,MATCH(B64,Data_Feed_Report!$W$6:$W$37))</f>
        <v>0</v>
      </c>
    </row>
    <row r="65" spans="2:5" x14ac:dyDescent="0.25">
      <c r="B65" t="s">
        <v>54</v>
      </c>
      <c r="C65" s="25">
        <v>44409</v>
      </c>
      <c r="D65" t="s">
        <v>87</v>
      </c>
      <c r="E65">
        <f>INDEX(Data_Feed_Report!$Z$6:$Z$37,MATCH(B65,Data_Feed_Report!$W$6:$W$37))</f>
        <v>6</v>
      </c>
    </row>
    <row r="66" spans="2:5" x14ac:dyDescent="0.25">
      <c r="B66" t="s">
        <v>23</v>
      </c>
      <c r="C66" s="25">
        <v>44287</v>
      </c>
      <c r="D66" t="s">
        <v>87</v>
      </c>
      <c r="E66">
        <f>INDEX(Data_Feed_Report!$N$6:$N$37,MATCH(B66,Data_Feed_Report!$M$6:$M$37))</f>
        <v>18</v>
      </c>
    </row>
    <row r="67" spans="2:5" x14ac:dyDescent="0.25">
      <c r="B67" t="s">
        <v>24</v>
      </c>
      <c r="C67" s="25">
        <v>44287</v>
      </c>
      <c r="D67" t="s">
        <v>87</v>
      </c>
      <c r="E67">
        <f>INDEX(Data_Feed_Report!$N$6:$N$37,MATCH(B67,Data_Feed_Report!$M$6:$M$37))</f>
        <v>2</v>
      </c>
    </row>
    <row r="68" spans="2:5" x14ac:dyDescent="0.25">
      <c r="B68" t="s">
        <v>25</v>
      </c>
      <c r="C68" s="25">
        <v>44287</v>
      </c>
      <c r="D68" t="s">
        <v>87</v>
      </c>
      <c r="E68">
        <f>INDEX(Data_Feed_Report!$N$6:$N$37,MATCH(B68,Data_Feed_Report!$M$6:$M$37))</f>
        <v>7</v>
      </c>
    </row>
    <row r="69" spans="2:5" x14ac:dyDescent="0.25">
      <c r="B69" t="s">
        <v>26</v>
      </c>
      <c r="C69" s="25">
        <v>44287</v>
      </c>
      <c r="D69" t="s">
        <v>87</v>
      </c>
      <c r="E69">
        <f>INDEX(Data_Feed_Report!$N$6:$N$37,MATCH(B69,Data_Feed_Report!$M$6:$M$37))</f>
        <v>1</v>
      </c>
    </row>
    <row r="70" spans="2:5" x14ac:dyDescent="0.25">
      <c r="B70" t="s">
        <v>27</v>
      </c>
      <c r="C70" s="25">
        <v>44287</v>
      </c>
      <c r="D70" t="s">
        <v>87</v>
      </c>
      <c r="E70">
        <f>INDEX(Data_Feed_Report!$N$6:$N$37,MATCH(B70,Data_Feed_Report!$M$6:$M$37))</f>
        <v>0</v>
      </c>
    </row>
    <row r="71" spans="2:5" x14ac:dyDescent="0.25">
      <c r="B71" t="s">
        <v>28</v>
      </c>
      <c r="C71" s="25">
        <v>44287</v>
      </c>
      <c r="D71" t="s">
        <v>87</v>
      </c>
      <c r="E71">
        <f>INDEX(Data_Feed_Report!$N$6:$N$37,MATCH(B71,Data_Feed_Report!$M$6:$M$37))</f>
        <v>0</v>
      </c>
    </row>
    <row r="72" spans="2:5" x14ac:dyDescent="0.25">
      <c r="B72" t="s">
        <v>29</v>
      </c>
      <c r="C72" s="25">
        <v>44287</v>
      </c>
      <c r="D72" t="s">
        <v>87</v>
      </c>
      <c r="E72">
        <f>INDEX(Data_Feed_Report!$N$6:$N$37,MATCH(B72,Data_Feed_Report!$M$6:$M$37))</f>
        <v>0</v>
      </c>
    </row>
    <row r="73" spans="2:5" x14ac:dyDescent="0.25">
      <c r="B73" t="s">
        <v>30</v>
      </c>
      <c r="C73" s="25">
        <v>44287</v>
      </c>
      <c r="D73" t="s">
        <v>87</v>
      </c>
      <c r="E73">
        <f>INDEX(Data_Feed_Report!$N$6:$N$37,MATCH(B73,Data_Feed_Report!$M$6:$M$37))</f>
        <v>5</v>
      </c>
    </row>
    <row r="74" spans="2:5" x14ac:dyDescent="0.25">
      <c r="B74" t="s">
        <v>31</v>
      </c>
      <c r="C74" s="25">
        <v>44287</v>
      </c>
      <c r="D74" t="s">
        <v>87</v>
      </c>
      <c r="E74">
        <f>INDEX(Data_Feed_Report!$N$6:$N$37,MATCH(B74,Data_Feed_Report!$M$6:$M$37))</f>
        <v>3</v>
      </c>
    </row>
    <row r="75" spans="2:5" x14ac:dyDescent="0.25">
      <c r="B75" t="s">
        <v>32</v>
      </c>
      <c r="C75" s="25">
        <v>44287</v>
      </c>
      <c r="D75" t="s">
        <v>87</v>
      </c>
      <c r="E75">
        <f>INDEX(Data_Feed_Report!$N$6:$N$37,MATCH(B75,Data_Feed_Report!$M$6:$M$37))</f>
        <v>0</v>
      </c>
    </row>
    <row r="76" spans="2:5" x14ac:dyDescent="0.25">
      <c r="B76" t="s">
        <v>33</v>
      </c>
      <c r="C76" s="25">
        <v>44287</v>
      </c>
      <c r="D76" t="s">
        <v>87</v>
      </c>
      <c r="E76">
        <f>INDEX(Data_Feed_Report!$N$6:$N$37,MATCH(B76,Data_Feed_Report!$M$6:$M$37))</f>
        <v>16</v>
      </c>
    </row>
    <row r="77" spans="2:5" x14ac:dyDescent="0.25">
      <c r="B77" t="s">
        <v>34</v>
      </c>
      <c r="C77" s="25">
        <v>44287</v>
      </c>
      <c r="D77" t="s">
        <v>87</v>
      </c>
      <c r="E77">
        <f>INDEX(Data_Feed_Report!$N$6:$N$37,MATCH(B77,Data_Feed_Report!$M$6:$M$37))</f>
        <v>0</v>
      </c>
    </row>
    <row r="78" spans="2:5" x14ac:dyDescent="0.25">
      <c r="B78" t="s">
        <v>35</v>
      </c>
      <c r="C78" s="25">
        <v>44287</v>
      </c>
      <c r="D78" t="s">
        <v>87</v>
      </c>
      <c r="E78">
        <f>INDEX(Data_Feed_Report!$N$6:$N$37,MATCH(B78,Data_Feed_Report!$M$6:$M$37))</f>
        <v>0</v>
      </c>
    </row>
    <row r="79" spans="2:5" x14ac:dyDescent="0.25">
      <c r="B79" t="s">
        <v>36</v>
      </c>
      <c r="C79" s="25">
        <v>44287</v>
      </c>
      <c r="D79" t="s">
        <v>87</v>
      </c>
      <c r="E79">
        <f>INDEX(Data_Feed_Report!$N$6:$N$37,MATCH(B79,Data_Feed_Report!$M$6:$M$37))</f>
        <v>2</v>
      </c>
    </row>
    <row r="80" spans="2:5" x14ac:dyDescent="0.25">
      <c r="B80" t="s">
        <v>37</v>
      </c>
      <c r="C80" s="25">
        <v>44287</v>
      </c>
      <c r="D80" t="s">
        <v>87</v>
      </c>
      <c r="E80">
        <f>INDEX(Data_Feed_Report!$N$6:$N$37,MATCH(B80,Data_Feed_Report!$M$6:$M$37))</f>
        <v>1</v>
      </c>
    </row>
    <row r="81" spans="2:5" x14ac:dyDescent="0.25">
      <c r="B81" t="s">
        <v>38</v>
      </c>
      <c r="C81" s="25">
        <v>44287</v>
      </c>
      <c r="D81" t="s">
        <v>87</v>
      </c>
      <c r="E81">
        <f>INDEX(Data_Feed_Report!$N$6:$N$37,MATCH(B81,Data_Feed_Report!$M$6:$M$37))</f>
        <v>18</v>
      </c>
    </row>
    <row r="82" spans="2:5" x14ac:dyDescent="0.25">
      <c r="B82" t="s">
        <v>39</v>
      </c>
      <c r="C82" s="25">
        <v>44287</v>
      </c>
      <c r="D82" t="s">
        <v>87</v>
      </c>
      <c r="E82">
        <f>INDEX(Data_Feed_Report!$N$6:$N$37,MATCH(B82,Data_Feed_Report!$M$6:$M$37))</f>
        <v>0</v>
      </c>
    </row>
    <row r="83" spans="2:5" x14ac:dyDescent="0.25">
      <c r="B83" t="s">
        <v>40</v>
      </c>
      <c r="C83" s="25">
        <v>44287</v>
      </c>
      <c r="D83" t="s">
        <v>87</v>
      </c>
      <c r="E83">
        <f>INDEX(Data_Feed_Report!$N$6:$N$37,MATCH(B83,Data_Feed_Report!$M$6:$M$37))</f>
        <v>4</v>
      </c>
    </row>
    <row r="84" spans="2:5" x14ac:dyDescent="0.25">
      <c r="B84" t="s">
        <v>41</v>
      </c>
      <c r="C84" s="25">
        <v>44287</v>
      </c>
      <c r="D84" t="s">
        <v>87</v>
      </c>
      <c r="E84">
        <f>INDEX(Data_Feed_Report!$N$6:$N$37,MATCH(B84,Data_Feed_Report!$M$6:$M$37))</f>
        <v>0</v>
      </c>
    </row>
    <row r="85" spans="2:5" x14ac:dyDescent="0.25">
      <c r="B85" t="s">
        <v>42</v>
      </c>
      <c r="C85" s="25">
        <v>44287</v>
      </c>
      <c r="D85" t="s">
        <v>87</v>
      </c>
      <c r="E85">
        <f>INDEX(Data_Feed_Report!$N$6:$N$37,MATCH(B85,Data_Feed_Report!$M$6:$M$37))</f>
        <v>9</v>
      </c>
    </row>
    <row r="86" spans="2:5" x14ac:dyDescent="0.25">
      <c r="B86" t="s">
        <v>43</v>
      </c>
      <c r="C86" s="25">
        <v>44287</v>
      </c>
      <c r="D86" t="s">
        <v>87</v>
      </c>
      <c r="E86">
        <f>INDEX(Data_Feed_Report!$N$6:$N$37,MATCH(B86,Data_Feed_Report!$M$6:$M$37))</f>
        <v>14</v>
      </c>
    </row>
    <row r="87" spans="2:5" x14ac:dyDescent="0.25">
      <c r="B87" t="s">
        <v>44</v>
      </c>
      <c r="C87" s="25">
        <v>44287</v>
      </c>
      <c r="D87" t="s">
        <v>87</v>
      </c>
      <c r="E87">
        <f>INDEX(Data_Feed_Report!$N$6:$N$37,MATCH(B87,Data_Feed_Report!$M$6:$M$37))</f>
        <v>0</v>
      </c>
    </row>
    <row r="88" spans="2:5" x14ac:dyDescent="0.25">
      <c r="B88" t="s">
        <v>45</v>
      </c>
      <c r="C88" s="25">
        <v>44287</v>
      </c>
      <c r="D88" t="s">
        <v>87</v>
      </c>
      <c r="E88">
        <f>INDEX(Data_Feed_Report!$N$6:$N$37,MATCH(B88,Data_Feed_Report!$M$6:$M$37))</f>
        <v>0</v>
      </c>
    </row>
    <row r="89" spans="2:5" x14ac:dyDescent="0.25">
      <c r="B89" t="s">
        <v>46</v>
      </c>
      <c r="C89" s="25">
        <v>44287</v>
      </c>
      <c r="D89" t="s">
        <v>87</v>
      </c>
      <c r="E89">
        <f>INDEX(Data_Feed_Report!$N$6:$N$37,MATCH(B89,Data_Feed_Report!$M$6:$M$37))</f>
        <v>4</v>
      </c>
    </row>
    <row r="90" spans="2:5" x14ac:dyDescent="0.25">
      <c r="B90" t="s">
        <v>47</v>
      </c>
      <c r="C90" s="25">
        <v>44287</v>
      </c>
      <c r="D90" t="s">
        <v>87</v>
      </c>
      <c r="E90">
        <f>INDEX(Data_Feed_Report!$N$6:$N$37,MATCH(B90,Data_Feed_Report!$M$6:$M$37))</f>
        <v>18</v>
      </c>
    </row>
    <row r="91" spans="2:5" x14ac:dyDescent="0.25">
      <c r="B91" t="s">
        <v>48</v>
      </c>
      <c r="C91" s="25">
        <v>44287</v>
      </c>
      <c r="D91" t="s">
        <v>87</v>
      </c>
      <c r="E91">
        <f>INDEX(Data_Feed_Report!$N$6:$N$37,MATCH(B91,Data_Feed_Report!$M$6:$M$37))</f>
        <v>1</v>
      </c>
    </row>
    <row r="92" spans="2:5" x14ac:dyDescent="0.25">
      <c r="B92" t="s">
        <v>49</v>
      </c>
      <c r="C92" s="25">
        <v>44287</v>
      </c>
      <c r="D92" t="s">
        <v>87</v>
      </c>
      <c r="E92">
        <f>INDEX(Data_Feed_Report!$N$6:$N$37,MATCH(B92,Data_Feed_Report!$M$6:$M$37))</f>
        <v>3</v>
      </c>
    </row>
    <row r="93" spans="2:5" x14ac:dyDescent="0.25">
      <c r="B93" t="s">
        <v>50</v>
      </c>
      <c r="C93" s="25">
        <v>44287</v>
      </c>
      <c r="D93" t="s">
        <v>87</v>
      </c>
      <c r="E93">
        <f>INDEX(Data_Feed_Report!$N$6:$N$37,MATCH(B93,Data_Feed_Report!$M$6:$M$37))</f>
        <v>19</v>
      </c>
    </row>
    <row r="94" spans="2:5" x14ac:dyDescent="0.25">
      <c r="B94" t="s">
        <v>51</v>
      </c>
      <c r="C94" s="25">
        <v>44287</v>
      </c>
      <c r="D94" t="s">
        <v>87</v>
      </c>
      <c r="E94">
        <f>INDEX(Data_Feed_Report!$N$6:$N$37,MATCH(B94,Data_Feed_Report!$M$6:$M$37))</f>
        <v>18</v>
      </c>
    </row>
    <row r="95" spans="2:5" x14ac:dyDescent="0.25">
      <c r="B95" t="s">
        <v>52</v>
      </c>
      <c r="C95" s="25">
        <v>44287</v>
      </c>
      <c r="D95" t="s">
        <v>87</v>
      </c>
      <c r="E95">
        <f>INDEX(Data_Feed_Report!$N$6:$N$37,MATCH(B95,Data_Feed_Report!$M$6:$M$37))</f>
        <v>0</v>
      </c>
    </row>
    <row r="96" spans="2:5" x14ac:dyDescent="0.25">
      <c r="B96" t="s">
        <v>53</v>
      </c>
      <c r="C96" s="25">
        <v>44287</v>
      </c>
      <c r="D96" t="s">
        <v>87</v>
      </c>
      <c r="E96">
        <f>INDEX(Data_Feed_Report!$N$6:$N$37,MATCH(B96,Data_Feed_Report!$M$6:$M$37))</f>
        <v>0</v>
      </c>
    </row>
    <row r="97" spans="2:5" x14ac:dyDescent="0.25">
      <c r="B97" t="s">
        <v>54</v>
      </c>
      <c r="C97" s="25">
        <v>44287</v>
      </c>
      <c r="D97" t="s">
        <v>87</v>
      </c>
      <c r="E97">
        <f>INDEX(Data_Feed_Report!$N$6:$N$37,MATCH(B97,Data_Feed_Report!$M$6:$M$37))</f>
        <v>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4BBE7EE445DD84BB350CCAB3B25D4F1" ma:contentTypeVersion="6" ma:contentTypeDescription="Create a new document." ma:contentTypeScope="" ma:versionID="0f1799b83dfeafe093a6d4a1a949dcb0">
  <xsd:schema xmlns:xsd="http://www.w3.org/2001/XMLSchema" xmlns:xs="http://www.w3.org/2001/XMLSchema" xmlns:p="http://schemas.microsoft.com/office/2006/metadata/properties" xmlns:ns2="1027aa43-632d-4418-bc99-cc383b0c3c3f" xmlns:ns3="cf3c4397-4df3-4866-a688-b6d3897f861e" targetNamespace="http://schemas.microsoft.com/office/2006/metadata/properties" ma:root="true" ma:fieldsID="2cd893dfd1b492ee7b1db9f51f5af3ef" ns2:_="" ns3:_="">
    <xsd:import namespace="1027aa43-632d-4418-bc99-cc383b0c3c3f"/>
    <xsd:import namespace="cf3c4397-4df3-4866-a688-b6d3897f861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27aa43-632d-4418-bc99-cc383b0c3c3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3c4397-4df3-4866-a688-b6d3897f861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3484A67-9298-414C-8AA5-B089A118D1BF}">
  <ds:schemaRefs>
    <ds:schemaRef ds:uri="http://purl.org/dc/dcmitype/"/>
    <ds:schemaRef ds:uri="http://purl.org/dc/elements/1.1/"/>
    <ds:schemaRef ds:uri="http://schemas.openxmlformats.org/package/2006/metadata/core-properties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purl.org/dc/terms/"/>
    <ds:schemaRef ds:uri="1027aa43-632d-4418-bc99-cc383b0c3c3f"/>
    <ds:schemaRef ds:uri="http://schemas.microsoft.com/office/infopath/2007/PartnerControls"/>
    <ds:schemaRef ds:uri="cf3c4397-4df3-4866-a688-b6d3897f861e"/>
  </ds:schemaRefs>
</ds:datastoreItem>
</file>

<file path=customXml/itemProps2.xml><?xml version="1.0" encoding="utf-8"?>
<ds:datastoreItem xmlns:ds="http://schemas.openxmlformats.org/officeDocument/2006/customXml" ds:itemID="{FE9DF98B-EB65-4E24-9BC1-28776283DBC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7DCC2B3-169F-4317-B563-A38471DA53D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027aa43-632d-4418-bc99-cc383b0c3c3f"/>
    <ds:schemaRef ds:uri="cf3c4397-4df3-4866-a688-b6d3897f861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Data_Feed_Report</vt:lpstr>
      <vt:lpstr>Regions</vt:lpstr>
      <vt:lpstr>Region Averages</vt:lpstr>
      <vt:lpstr>By Region</vt:lpstr>
      <vt:lpstr>time-series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Ijaz, Avais</dc:creator>
  <cp:keywords/>
  <dc:description/>
  <cp:lastModifiedBy>Macdonald, Mairi</cp:lastModifiedBy>
  <cp:revision/>
  <dcterms:created xsi:type="dcterms:W3CDTF">2020-07-01T22:30:46Z</dcterms:created>
  <dcterms:modified xsi:type="dcterms:W3CDTF">2022-09-15T11:22:56Z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0x010100C4BBE7EE445DD84BB350CCAB3B25D4F1</vt:lpwstr>
  </property>
</Properties>
</file>