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1-mat-ped (2)\excel\"/>
    </mc:Choice>
  </mc:AlternateContent>
  <xr:revisionPtr revIDLastSave="0" documentId="8_{16F008FB-E22F-4490-A1EB-BEEBA7B69BCC}" xr6:coauthVersionLast="47" xr6:coauthVersionMax="47" xr10:uidLastSave="{00000000-0000-0000-0000-000000000000}"/>
  <bookViews>
    <workbookView xWindow="-98" yWindow="-98" windowWidth="21795" windowHeight="12975" xr2:uid="{743FDBD3-4262-4E94-9047-A18A3236A01C}"/>
  </bookViews>
  <sheets>
    <sheet name="vhodni-podatki" sheetId="2" r:id="rId1"/>
    <sheet name="List1" sheetId="1" r:id="rId2"/>
  </sheets>
  <definedNames>
    <definedName name="ExternalData_1" localSheetId="0" hidden="1">'vhodni-podatki'!$A$1:$E$33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F4" i="2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DD3183-EFCA-4924-B247-366C4B1BAA9E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<sst xmlns="http://schemas.openxmlformats.org/spreadsheetml/2006/main" count="77" uniqueCount="45">
  <si>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</si>
  <si>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</si>
  <si>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</si>
  <si>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</si>
  <si>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</si>
  <si>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</si>
  <si>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</si>
  <si>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</si>
  <si>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</si>
  <si>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</si>
  <si>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</si>
  <si>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</si>
  <si>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</si>
  <si>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</si>
  <si>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</si>
  <si>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</si>
  <si>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</si>
  <si>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</si>
  <si>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</si>
  <si>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</si>
  <si>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</si>
  <si>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</si>
  <si>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</si>
  <si>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</si>
  <si>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</si>
  <si>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</si>
  <si>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</si>
  <si>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</si>
  <si>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</si>
  <si>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</si>
  <si>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</si>
  <si>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</si>
  <si>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</si>
  <si>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</si>
  <si>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</si>
  <si>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</si>
  <si>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</si>
  <si>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</si>
  <si>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</si>
  <si>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</si>
  <si>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</si>
  <si>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>GOSTOTA</t>
  </si>
  <si>
    <t>Oznake vrstic</t>
  </si>
  <si>
    <t>NAJVEČJA HITROST</t>
  </si>
  <si>
    <t>POVPREČNA GOSTOTA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</si>
</sst>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84.891392708334" createdVersion="8" refreshedVersion="8" minRefreshableVersion="3" recordCount="32" xr:uid="{63BB86B3-D794-49CE-B395-36F1D76D0D27}">
  <cacheSource type="worksheet">
    <worksheetSource name="vhodni_podatki"/>
  </cacheSource>
  <cacheFields count="6">
    <cacheField name="Vrsta" numFmtId="0">
      <sharedItems/>
    </cacheField>
    <cacheField name="Višina (bc)" numFmtId="0">
      <sharedItems containsSemiMixedTypes="0" containsString="0" containsNumber="1" containsInteger="1" minValue="35" maxValue="1039"/>
    </cacheField>
    <cacheField name="Teža (t oz)" numFmtId="0">
      <sharedItems containsSemiMixedTypes="0" containsString="0" containsNumber="1" containsInteger="1" minValue="58" maxValue="14789"/>
    </cacheField>
    <cacheField name="Tip" numFmtId="0">
      <sharedItems count="4">
        <s v="Običajen"/>
        <s v="Leteč"/>
        <s v="Ognjen"/>
        <s v="Jasnoviden"/>
      </sharedItems>
    </cacheField>
    <cacheField name="Hitrost" numFmtId="0">
      <sharedItems containsSemiMixedTypes="0" containsString="0" containsNumber="1" containsInteger="1" minValue="55" maxValue="123"/>
    </cacheField>
    <cacheField name="GOSTOTA" numFmtId="0">
      <sharedItems containsSemiMixedTypes="0" containsString="0" containsNumber="1" minValue="0.6" maxValue="4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Bulbasaur"/>
    <n v="83"/>
    <n v="222"/>
    <x v="0"/>
    <n v="85"/>
    <n v="38.799999999999997"/>
  </r>
  <r>
    <s v="Venusaur"/>
    <n v="236"/>
    <n v="3215"/>
    <x v="1"/>
    <n v="123"/>
    <n v="24.5"/>
  </r>
  <r>
    <s v="Charmander"/>
    <n v="71"/>
    <n v="273"/>
    <x v="0"/>
    <n v="85"/>
    <n v="76.3"/>
  </r>
  <r>
    <s v="Charizard"/>
    <n v="201"/>
    <n v="2910"/>
    <x v="0"/>
    <n v="85"/>
    <n v="35.799999999999997"/>
  </r>
  <r>
    <s v="Squirtle"/>
    <n v="59"/>
    <n v="289"/>
    <x v="1"/>
    <n v="123"/>
    <n v="140.69999999999999"/>
  </r>
  <r>
    <s v="Blastoise"/>
    <n v="189"/>
    <n v="2749"/>
    <x v="0"/>
    <n v="85"/>
    <n v="40.700000000000003"/>
  </r>
  <r>
    <s v="Butterfree"/>
    <n v="130"/>
    <n v="1029"/>
    <x v="0"/>
    <n v="85"/>
    <n v="46.8"/>
  </r>
  <r>
    <s v="Pidgey"/>
    <n v="35"/>
    <n v="58"/>
    <x v="0"/>
    <n v="55"/>
    <n v="135.30000000000001"/>
  </r>
  <r>
    <s v="Pidgeot"/>
    <n v="177"/>
    <n v="1270"/>
    <x v="0"/>
    <n v="55"/>
    <n v="22.9"/>
  </r>
  <r>
    <s v="Pikachu"/>
    <n v="47"/>
    <n v="193"/>
    <x v="0"/>
    <n v="55"/>
    <n v="185.9"/>
  </r>
  <r>
    <s v="Sandslash"/>
    <n v="118"/>
    <n v="948"/>
    <x v="2"/>
    <n v="100"/>
    <n v="57.7"/>
  </r>
  <r>
    <s v="Nidoking"/>
    <n v="165"/>
    <n v="1993"/>
    <x v="0"/>
    <n v="55"/>
    <n v="44.4"/>
  </r>
  <r>
    <s v="Clefable"/>
    <n v="154"/>
    <n v="1286"/>
    <x v="0"/>
    <n v="85"/>
    <n v="35.200000000000003"/>
  </r>
  <r>
    <s v="Ninetales"/>
    <n v="130"/>
    <n v="640"/>
    <x v="0"/>
    <n v="55"/>
    <n v="29.1"/>
  </r>
  <r>
    <s v="Golbat"/>
    <n v="189"/>
    <n v="1768"/>
    <x v="3"/>
    <n v="110"/>
    <n v="26.2"/>
  </r>
  <r>
    <s v="Dugtrio"/>
    <n v="83"/>
    <n v="1071"/>
    <x v="0"/>
    <n v="85"/>
    <n v="187.3"/>
  </r>
  <r>
    <s v="Meowth"/>
    <n v="47"/>
    <n v="135"/>
    <x v="0"/>
    <n v="55"/>
    <n v="130"/>
  </r>
  <r>
    <s v="Machamp"/>
    <n v="189"/>
    <n v="4180"/>
    <x v="0"/>
    <n v="55"/>
    <n v="61.9"/>
  </r>
  <r>
    <s v="Golem"/>
    <n v="165"/>
    <n v="9645"/>
    <x v="3"/>
    <n v="110"/>
    <n v="214.7"/>
  </r>
  <r>
    <s v="Rapidash"/>
    <n v="201"/>
    <n v="3054"/>
    <x v="2"/>
    <n v="100"/>
    <n v="37.6"/>
  </r>
  <r>
    <s v="Magneton"/>
    <n v="118"/>
    <n v="1929"/>
    <x v="0"/>
    <n v="55"/>
    <n v="117.4"/>
  </r>
  <r>
    <s v="Gengar"/>
    <n v="177"/>
    <n v="1302"/>
    <x v="3"/>
    <n v="110"/>
    <n v="23.5"/>
  </r>
  <r>
    <s v="Onix"/>
    <n v="1039"/>
    <n v="6752"/>
    <x v="0"/>
    <n v="55"/>
    <n v="0.6"/>
  </r>
  <r>
    <s v="Rhydon"/>
    <n v="224"/>
    <n v="3858"/>
    <x v="2"/>
    <n v="100"/>
    <n v="34.299999999999997"/>
  </r>
  <r>
    <s v="Gyarados"/>
    <n v="768"/>
    <n v="7555"/>
    <x v="3"/>
    <n v="110"/>
    <n v="1.7"/>
  </r>
  <r>
    <s v="Ditto"/>
    <n v="35"/>
    <n v="129"/>
    <x v="0"/>
    <n v="85"/>
    <n v="300.89999999999998"/>
  </r>
  <r>
    <s v="Eevee"/>
    <n v="35"/>
    <n v="209"/>
    <x v="0"/>
    <n v="85"/>
    <n v="487.5"/>
  </r>
  <r>
    <s v="Vaporeon"/>
    <n v="118"/>
    <n v="932"/>
    <x v="1"/>
    <n v="123"/>
    <n v="56.7"/>
  </r>
  <r>
    <s v="Jolteon"/>
    <n v="94"/>
    <n v="788"/>
    <x v="3"/>
    <n v="110"/>
    <n v="94.9"/>
  </r>
  <r>
    <s v="Flareon"/>
    <n v="106"/>
    <n v="804"/>
    <x v="3"/>
    <n v="110"/>
    <n v="67.5"/>
  </r>
  <r>
    <s v="Snorlax"/>
    <n v="248"/>
    <n v="14789"/>
    <x v="1"/>
    <n v="123"/>
    <n v="97"/>
  </r>
  <r>
    <s v="Dragonite"/>
    <n v="260"/>
    <n v="6752"/>
    <x v="0"/>
    <n v="85"/>
    <n v="3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E8E05-29F9-44B7-8282-C65EE1E1FEA4}" name="Vrtilna tabela1" cacheId="3" applyNumberFormats="0" applyBorderFormats="0" applyFontFormats="0" applyPatternFormats="0" applyAlignmentFormats="0" applyWidthHeightFormats="1" dataCaption="Vrednosti" updatedVersion="8" minRefreshableVersion="3" useAutoFormatting="1" rowGrandTotals="0" itemPrintTitles="1" createdVersion="8" indent="0" outline="1" outlineData="1" multipleFieldFilters="0">
  <location ref="K10:M14" firstHeaderRow="0" firstDataRow="1" firstDataCol="1"/>
  <pivotFields count="6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NAJVEČJA HITROST" fld="4" subtotal="max" baseField="3" baseItem="0"/>
    <dataField name="POVPREČNA GOSTOTA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DE7611-D8E6-44F3-B744-4E650AE605F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rsta" tableColumnId="1"/>
      <queryTableField id="2" name="Višina (bc)" tableColumnId="2"/>
      <queryTableField id="3" name="Teža (t oz)" tableColumnId="3"/>
      <queryTableField id="4" name="Tip" tableColumnId="4"/>
      <queryTableField id="5" name="Hitros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4FD40-E8AD-40A1-A23D-B11BC557E853}" name="vhodni_podatki" displayName="vhodni_podatki" ref="A1:F33" tableType="queryTable" totalsRowShown="0">
  <autoFilter ref="A1:F33" xr:uid="{9664FD40-E8AD-40A1-A23D-B11BC557E853}"/>
  <tableColumns count="6">
    <tableColumn id="1" xr3:uid="{47D7AFE8-6E90-45F7-A6D6-F69417CAA226}" uniqueName="1" name="Vrsta" queryTableFieldId="1" dataDxfId="2"/>
    <tableColumn id="2" xr3:uid="{6CDEF7E4-8166-44E0-AC31-287CDA7EDCA6}" uniqueName="2" name="Višina (bc)" queryTableFieldId="2"/>
    <tableColumn id="3" xr3:uid="{425E5475-8D5F-4597-89A6-75CF99F09500}" uniqueName="3" name="Teža (t oz)" queryTableFieldId="3"/>
    <tableColumn id="4" xr3:uid="{BC0F4DE7-49A4-40B9-AE1D-FF7A1B410D35}" uniqueName="4" name="Tip" queryTableFieldId="4" dataDxfId="1"/>
    <tableColumn id="5" xr3:uid="{B1398A48-FDF2-4992-A013-C31442532964}" uniqueName="5" name="Hitrost" queryTableFieldId="5"/>
    <tableColumn id="6" xr3:uid="{06BD5377-E9FC-4111-90C8-9CBA4C8C3108}" uniqueName="6" name="GOSTOTA" queryTableFieldId="6" dataDxfId="0">
      <calculatedColumnFormula>ROUND(10^5*(vhodni_podatki[[#This Row],[Teža (t oz)]]/vhodni_podatki[[#This Row],[Višina (bc)]]^3),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BCA-4234-46AD-A612-89BCED1749AE}">
  <dimension ref="A1:M33"/>
  <sheetViews>
    <sheetView tabSelected="1" topLeftCell="F1" workbookViewId="0">
      <selection activeCell="K18" sqref="K18"/>
    </sheetView>
  </sheetViews>
  <sheetFormatPr defaultRowHeight="14.25" x14ac:dyDescent="0.45"/>
  <cols>
    <col min="1" max="1" width="10.46484375" bestFit="1" customWidth="1"/>
    <col min="2" max="2" width="11.19921875" bestFit="1" customWidth="1"/>
    <col min="3" max="3" width="10.796875" bestFit="1" customWidth="1"/>
    <col min="4" max="4" width="9.33203125" bestFit="1" customWidth="1"/>
    <col min="5" max="5" width="8.3984375" bestFit="1" customWidth="1"/>
    <col min="6" max="6" width="11.73046875" bestFit="1" customWidth="1"/>
    <col min="11" max="11" width="13.59765625" bestFit="1" customWidth="1"/>
    <col min="12" max="12" width="16.1328125" bestFit="1" customWidth="1"/>
    <col min="13" max="13" width="19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13" x14ac:dyDescent="0.45">
      <c r="A2" s="1" t="s">
        <v>5</v>
      </c>
      <c r="B2">
        <v>83</v>
      </c>
      <c r="C2">
        <v>222</v>
      </c>
      <c r="D2" s="1" t="s">
        <v>6</v>
      </c>
      <c r="E2">
        <v>85</v>
      </c>
      <c r="F2">
        <f>ROUND(10^5*(vhodni_podatki[[#This Row],[Teža (t oz)]]/vhodni_podatki[[#This Row],[Višina (bc)]]^3), 1)</f>
        <v>38.799999999999997</v>
      </c>
    </row>
    <row r="3" spans="1:13" x14ac:dyDescent="0.45">
      <c r="A3" s="1" t="s">
        <v>7</v>
      </c>
      <c r="B3">
        <v>236</v>
      </c>
      <c r="C3">
        <v>3215</v>
      </c>
      <c r="D3" s="1" t="s">
        <v>8</v>
      </c>
      <c r="E3">
        <v>123</v>
      </c>
      <c r="F3">
        <f>ROUND(10^5*(vhodni_podatki[[#This Row],[Teža (t oz)]]/vhodni_podatki[[#This Row],[Višina (bc)]]^3), 1)</f>
        <v>24.5</v>
      </c>
    </row>
    <row r="4" spans="1:13" x14ac:dyDescent="0.45">
      <c r="A4" s="1" t="s">
        <v>9</v>
      </c>
      <c r="B4">
        <v>71</v>
      </c>
      <c r="C4">
        <v>273</v>
      </c>
      <c r="D4" s="1" t="s">
        <v>6</v>
      </c>
      <c r="E4">
        <v>85</v>
      </c>
      <c r="F4">
        <f>ROUND(10^5*(vhodni_podatki[[#This Row],[Teža (t oz)]]/vhodni_podatki[[#This Row],[Višina (bc)]]^3), 1)</f>
        <v>76.3</v>
      </c>
    </row>
    <row r="5" spans="1:13" x14ac:dyDescent="0.45">
      <c r="A5" s="1" t="s">
        <v>10</v>
      </c>
      <c r="B5">
        <v>201</v>
      </c>
      <c r="C5">
        <v>2910</v>
      </c>
      <c r="D5" s="1" t="s">
        <v>6</v>
      </c>
      <c r="E5">
        <v>85</v>
      </c>
      <c r="F5">
        <f>ROUND(10^5*(vhodni_podatki[[#This Row],[Teža (t oz)]]/vhodni_podatki[[#This Row],[Višina (bc)]]^3), 1)</f>
        <v>35.799999999999997</v>
      </c>
    </row>
    <row r="6" spans="1:13" x14ac:dyDescent="0.45">
      <c r="A6" s="1" t="s">
        <v>11</v>
      </c>
      <c r="B6">
        <v>59</v>
      </c>
      <c r="C6">
        <v>289</v>
      </c>
      <c r="D6" s="1" t="s">
        <v>8</v>
      </c>
      <c r="E6">
        <v>123</v>
      </c>
      <c r="F6">
        <f>ROUND(10^5*(vhodni_podatki[[#This Row],[Teža (t oz)]]/vhodni_podatki[[#This Row],[Višina (bc)]]^3), 1)</f>
        <v>140.69999999999999</v>
      </c>
    </row>
    <row r="7" spans="1:13" x14ac:dyDescent="0.45">
      <c r="A7" s="1" t="s">
        <v>12</v>
      </c>
      <c r="B7">
        <v>189</v>
      </c>
      <c r="C7">
        <v>2749</v>
      </c>
      <c r="D7" s="1" t="s">
        <v>6</v>
      </c>
      <c r="E7">
        <v>85</v>
      </c>
      <c r="F7">
        <f>ROUND(10^5*(vhodni_podatki[[#This Row],[Teža (t oz)]]/vhodni_podatki[[#This Row],[Višina (bc)]]^3), 1)</f>
        <v>40.700000000000003</v>
      </c>
    </row>
    <row r="8" spans="1:13" x14ac:dyDescent="0.45">
      <c r="A8" s="1" t="s">
        <v>13</v>
      </c>
      <c r="B8">
        <v>130</v>
      </c>
      <c r="C8">
        <v>1029</v>
      </c>
      <c r="D8" s="1" t="s">
        <v>6</v>
      </c>
      <c r="E8">
        <v>85</v>
      </c>
      <c r="F8">
        <f>ROUND(10^5*(vhodni_podatki[[#This Row],[Teža (t oz)]]/vhodni_podatki[[#This Row],[Višina (bc)]]^3), 1)</f>
        <v>46.8</v>
      </c>
    </row>
    <row r="9" spans="1:13" x14ac:dyDescent="0.45">
      <c r="A9" s="1" t="s">
        <v>14</v>
      </c>
      <c r="B9">
        <v>35</v>
      </c>
      <c r="C9">
        <v>58</v>
      </c>
      <c r="D9" s="1" t="s">
        <v>6</v>
      </c>
      <c r="E9">
        <v>55</v>
      </c>
      <c r="F9">
        <f>ROUND(10^5*(vhodni_podatki[[#This Row],[Teža (t oz)]]/vhodni_podatki[[#This Row],[Višina (bc)]]^3), 1)</f>
        <v>135.30000000000001</v>
      </c>
    </row>
    <row r="10" spans="1:13" x14ac:dyDescent="0.45">
      <c r="A10" s="1" t="s">
        <v>15</v>
      </c>
      <c r="B10">
        <v>177</v>
      </c>
      <c r="C10">
        <v>1270</v>
      </c>
      <c r="D10" s="1" t="s">
        <v>6</v>
      </c>
      <c r="E10">
        <v>55</v>
      </c>
      <c r="F10">
        <f>ROUND(10^5*(vhodni_podatki[[#This Row],[Teža (t oz)]]/vhodni_podatki[[#This Row],[Višina (bc)]]^3), 1)</f>
        <v>22.9</v>
      </c>
      <c r="K10" s="2" t="s">
        <v>42</v>
      </c>
      <c r="L10" t="s">
        <v>43</v>
      </c>
      <c r="M10" t="s">
        <v>44</v>
      </c>
    </row>
    <row r="11" spans="1:13" x14ac:dyDescent="0.45">
      <c r="A11" s="1" t="s">
        <v>16</v>
      </c>
      <c r="B11">
        <v>47</v>
      </c>
      <c r="C11">
        <v>193</v>
      </c>
      <c r="D11" s="1" t="s">
        <v>6</v>
      </c>
      <c r="E11">
        <v>55</v>
      </c>
      <c r="F11">
        <f>ROUND(10^5*(vhodni_podatki[[#This Row],[Teža (t oz)]]/vhodni_podatki[[#This Row],[Višina (bc)]]^3), 1)</f>
        <v>185.9</v>
      </c>
      <c r="K11" s="3" t="s">
        <v>23</v>
      </c>
      <c r="L11" s="1">
        <v>110</v>
      </c>
      <c r="M11" s="1">
        <v>71.416666666666671</v>
      </c>
    </row>
    <row r="12" spans="1:13" x14ac:dyDescent="0.45">
      <c r="A12" s="1" t="s">
        <v>17</v>
      </c>
      <c r="B12">
        <v>118</v>
      </c>
      <c r="C12">
        <v>948</v>
      </c>
      <c r="D12" s="1" t="s">
        <v>18</v>
      </c>
      <c r="E12">
        <v>100</v>
      </c>
      <c r="F12">
        <f>ROUND(10^5*(vhodni_podatki[[#This Row],[Teža (t oz)]]/vhodni_podatki[[#This Row],[Višina (bc)]]^3), 1)</f>
        <v>57.7</v>
      </c>
      <c r="K12" s="3" t="s">
        <v>8</v>
      </c>
      <c r="L12" s="1">
        <v>123</v>
      </c>
      <c r="M12" s="1">
        <v>79.724999999999994</v>
      </c>
    </row>
    <row r="13" spans="1:13" x14ac:dyDescent="0.45">
      <c r="A13" s="1" t="s">
        <v>19</v>
      </c>
      <c r="B13">
        <v>165</v>
      </c>
      <c r="C13">
        <v>1993</v>
      </c>
      <c r="D13" s="1" t="s">
        <v>6</v>
      </c>
      <c r="E13">
        <v>55</v>
      </c>
      <c r="F13">
        <f>ROUND(10^5*(vhodni_podatki[[#This Row],[Teža (t oz)]]/vhodni_podatki[[#This Row],[Višina (bc)]]^3), 1)</f>
        <v>44.4</v>
      </c>
      <c r="K13" s="3" t="s">
        <v>6</v>
      </c>
      <c r="L13" s="1">
        <v>85</v>
      </c>
      <c r="M13" s="1">
        <v>106.06315789473686</v>
      </c>
    </row>
    <row r="14" spans="1:13" x14ac:dyDescent="0.45">
      <c r="A14" s="1" t="s">
        <v>20</v>
      </c>
      <c r="B14">
        <v>154</v>
      </c>
      <c r="C14">
        <v>1286</v>
      </c>
      <c r="D14" s="1" t="s">
        <v>6</v>
      </c>
      <c r="E14">
        <v>85</v>
      </c>
      <c r="F14">
        <f>ROUND(10^5*(vhodni_podatki[[#This Row],[Teža (t oz)]]/vhodni_podatki[[#This Row],[Višina (bc)]]^3), 1)</f>
        <v>35.200000000000003</v>
      </c>
      <c r="K14" s="3" t="s">
        <v>18</v>
      </c>
      <c r="L14" s="1">
        <v>100</v>
      </c>
      <c r="M14" s="1">
        <v>43.20000000000001</v>
      </c>
    </row>
    <row r="15" spans="1:13" x14ac:dyDescent="0.45">
      <c r="A15" s="1" t="s">
        <v>21</v>
      </c>
      <c r="B15">
        <v>130</v>
      </c>
      <c r="C15">
        <v>640</v>
      </c>
      <c r="D15" s="1" t="s">
        <v>6</v>
      </c>
      <c r="E15">
        <v>55</v>
      </c>
      <c r="F15">
        <f>ROUND(10^5*(vhodni_podatki[[#This Row],[Teža (t oz)]]/vhodni_podatki[[#This Row],[Višina (bc)]]^3), 1)</f>
        <v>29.1</v>
      </c>
    </row>
    <row r="16" spans="1:13" x14ac:dyDescent="0.45">
      <c r="A16" s="1" t="s">
        <v>22</v>
      </c>
      <c r="B16">
        <v>189</v>
      </c>
      <c r="C16">
        <v>1768</v>
      </c>
      <c r="D16" s="1" t="s">
        <v>23</v>
      </c>
      <c r="E16">
        <v>110</v>
      </c>
      <c r="F16">
        <f>ROUND(10^5*(vhodni_podatki[[#This Row],[Teža (t oz)]]/vhodni_podatki[[#This Row],[Višina (bc)]]^3), 1)</f>
        <v>26.2</v>
      </c>
    </row>
    <row r="17" spans="1:10" x14ac:dyDescent="0.45">
      <c r="A17" s="1" t="s">
        <v>24</v>
      </c>
      <c r="B17">
        <v>83</v>
      </c>
      <c r="C17">
        <v>1071</v>
      </c>
      <c r="D17" s="1" t="s">
        <v>6</v>
      </c>
      <c r="E17">
        <v>85</v>
      </c>
      <c r="F17">
        <f>ROUND(10^5*(vhodni_podatki[[#This Row],[Teža (t oz)]]/vhodni_podatki[[#This Row],[Višina (bc)]]^3), 1)</f>
        <v>187.3</v>
      </c>
    </row>
    <row r="18" spans="1:10" x14ac:dyDescent="0.45">
      <c r="A18" s="1" t="s">
        <v>25</v>
      </c>
      <c r="B18">
        <v>47</v>
      </c>
      <c r="C18">
        <v>135</v>
      </c>
      <c r="D18" s="1" t="s">
        <v>6</v>
      </c>
      <c r="E18">
        <v>55</v>
      </c>
      <c r="F18">
        <f>ROUND(10^5*(vhodni_podatki[[#This Row],[Teža (t oz)]]/vhodni_podatki[[#This Row],[Višina (bc)]]^3), 1)</f>
        <v>130</v>
      </c>
      <c r="J18" t="str">
        <f>INDEX(vhodni_podatki[Vrsta],MATCH(D12,D:D, 0))</f>
        <v>Nidoking</v>
      </c>
    </row>
    <row r="19" spans="1:10" x14ac:dyDescent="0.45">
      <c r="A19" s="1" t="s">
        <v>26</v>
      </c>
      <c r="B19">
        <v>189</v>
      </c>
      <c r="C19">
        <v>4180</v>
      </c>
      <c r="D19" s="1" t="s">
        <v>6</v>
      </c>
      <c r="E19">
        <v>55</v>
      </c>
      <c r="F19">
        <f>ROUND(10^5*(vhodni_podatki[[#This Row],[Teža (t oz)]]/vhodni_podatki[[#This Row],[Višina (bc)]]^3), 1)</f>
        <v>61.9</v>
      </c>
    </row>
    <row r="20" spans="1:10" x14ac:dyDescent="0.45">
      <c r="A20" s="1" t="s">
        <v>27</v>
      </c>
      <c r="B20">
        <v>165</v>
      </c>
      <c r="C20">
        <v>9645</v>
      </c>
      <c r="D20" s="1" t="s">
        <v>23</v>
      </c>
      <c r="E20">
        <v>110</v>
      </c>
      <c r="F20">
        <f>ROUND(10^5*(vhodni_podatki[[#This Row],[Teža (t oz)]]/vhodni_podatki[[#This Row],[Višina (bc)]]^3), 1)</f>
        <v>214.7</v>
      </c>
    </row>
    <row r="21" spans="1:10" x14ac:dyDescent="0.45">
      <c r="A21" s="1" t="s">
        <v>28</v>
      </c>
      <c r="B21">
        <v>201</v>
      </c>
      <c r="C21">
        <v>3054</v>
      </c>
      <c r="D21" s="1" t="s">
        <v>18</v>
      </c>
      <c r="E21">
        <v>100</v>
      </c>
      <c r="F21">
        <f>ROUND(10^5*(vhodni_podatki[[#This Row],[Teža (t oz)]]/vhodni_podatki[[#This Row],[Višina (bc)]]^3), 1)</f>
        <v>37.6</v>
      </c>
    </row>
    <row r="22" spans="1:10" x14ac:dyDescent="0.45">
      <c r="A22" s="1" t="s">
        <v>29</v>
      </c>
      <c r="B22">
        <v>118</v>
      </c>
      <c r="C22">
        <v>1929</v>
      </c>
      <c r="D22" s="1" t="s">
        <v>6</v>
      </c>
      <c r="E22">
        <v>55</v>
      </c>
      <c r="F22">
        <f>ROUND(10^5*(vhodni_podatki[[#This Row],[Teža (t oz)]]/vhodni_podatki[[#This Row],[Višina (bc)]]^3), 1)</f>
        <v>117.4</v>
      </c>
    </row>
    <row r="23" spans="1:10" x14ac:dyDescent="0.45">
      <c r="A23" s="1" t="s">
        <v>30</v>
      </c>
      <c r="B23">
        <v>177</v>
      </c>
      <c r="C23">
        <v>1302</v>
      </c>
      <c r="D23" s="1" t="s">
        <v>23</v>
      </c>
      <c r="E23">
        <v>110</v>
      </c>
      <c r="F23">
        <f>ROUND(10^5*(vhodni_podatki[[#This Row],[Teža (t oz)]]/vhodni_podatki[[#This Row],[Višina (bc)]]^3), 1)</f>
        <v>23.5</v>
      </c>
    </row>
    <row r="24" spans="1:10" x14ac:dyDescent="0.45">
      <c r="A24" s="1" t="s">
        <v>31</v>
      </c>
      <c r="B24">
        <v>1039</v>
      </c>
      <c r="C24">
        <v>6752</v>
      </c>
      <c r="D24" s="1" t="s">
        <v>6</v>
      </c>
      <c r="E24">
        <v>55</v>
      </c>
      <c r="F24">
        <f>ROUND(10^5*(vhodni_podatki[[#This Row],[Teža (t oz)]]/vhodni_podatki[[#This Row],[Višina (bc)]]^3), 1)</f>
        <v>0.6</v>
      </c>
    </row>
    <row r="25" spans="1:10" x14ac:dyDescent="0.45">
      <c r="A25" s="1" t="s">
        <v>32</v>
      </c>
      <c r="B25">
        <v>224</v>
      </c>
      <c r="C25">
        <v>3858</v>
      </c>
      <c r="D25" s="1" t="s">
        <v>18</v>
      </c>
      <c r="E25">
        <v>100</v>
      </c>
      <c r="F25">
        <f>ROUND(10^5*(vhodni_podatki[[#This Row],[Teža (t oz)]]/vhodni_podatki[[#This Row],[Višina (bc)]]^3), 1)</f>
        <v>34.299999999999997</v>
      </c>
    </row>
    <row r="26" spans="1:10" x14ac:dyDescent="0.45">
      <c r="A26" s="1" t="s">
        <v>33</v>
      </c>
      <c r="B26">
        <v>768</v>
      </c>
      <c r="C26">
        <v>7555</v>
      </c>
      <c r="D26" s="1" t="s">
        <v>23</v>
      </c>
      <c r="E26">
        <v>110</v>
      </c>
      <c r="F26">
        <f>ROUND(10^5*(vhodni_podatki[[#This Row],[Teža (t oz)]]/vhodni_podatki[[#This Row],[Višina (bc)]]^3), 1)</f>
        <v>1.7</v>
      </c>
    </row>
    <row r="27" spans="1:10" x14ac:dyDescent="0.45">
      <c r="A27" s="1" t="s">
        <v>34</v>
      </c>
      <c r="B27">
        <v>35</v>
      </c>
      <c r="C27">
        <v>129</v>
      </c>
      <c r="D27" s="1" t="s">
        <v>6</v>
      </c>
      <c r="E27">
        <v>85</v>
      </c>
      <c r="F27">
        <f>ROUND(10^5*(vhodni_podatki[[#This Row],[Teža (t oz)]]/vhodni_podatki[[#This Row],[Višina (bc)]]^3), 1)</f>
        <v>300.89999999999998</v>
      </c>
    </row>
    <row r="28" spans="1:10" x14ac:dyDescent="0.45">
      <c r="A28" s="1" t="s">
        <v>35</v>
      </c>
      <c r="B28">
        <v>35</v>
      </c>
      <c r="C28">
        <v>209</v>
      </c>
      <c r="D28" s="1" t="s">
        <v>6</v>
      </c>
      <c r="E28">
        <v>85</v>
      </c>
      <c r="F28">
        <f>ROUND(10^5*(vhodni_podatki[[#This Row],[Teža (t oz)]]/vhodni_podatki[[#This Row],[Višina (bc)]]^3), 1)</f>
        <v>487.5</v>
      </c>
    </row>
    <row r="29" spans="1:10" x14ac:dyDescent="0.45">
      <c r="A29" s="1" t="s">
        <v>36</v>
      </c>
      <c r="B29">
        <v>118</v>
      </c>
      <c r="C29">
        <v>932</v>
      </c>
      <c r="D29" s="1" t="s">
        <v>8</v>
      </c>
      <c r="E29">
        <v>123</v>
      </c>
      <c r="F29">
        <f>ROUND(10^5*(vhodni_podatki[[#This Row],[Teža (t oz)]]/vhodni_podatki[[#This Row],[Višina (bc)]]^3), 1)</f>
        <v>56.7</v>
      </c>
    </row>
    <row r="30" spans="1:10" x14ac:dyDescent="0.45">
      <c r="A30" s="1" t="s">
        <v>37</v>
      </c>
      <c r="B30">
        <v>94</v>
      </c>
      <c r="C30">
        <v>788</v>
      </c>
      <c r="D30" s="1" t="s">
        <v>23</v>
      </c>
      <c r="E30">
        <v>110</v>
      </c>
      <c r="F30">
        <f>ROUND(10^5*(vhodni_podatki[[#This Row],[Teža (t oz)]]/vhodni_podatki[[#This Row],[Višina (bc)]]^3), 1)</f>
        <v>94.9</v>
      </c>
    </row>
    <row r="31" spans="1:10" x14ac:dyDescent="0.45">
      <c r="A31" s="1" t="s">
        <v>38</v>
      </c>
      <c r="B31">
        <v>106</v>
      </c>
      <c r="C31">
        <v>804</v>
      </c>
      <c r="D31" s="1" t="s">
        <v>23</v>
      </c>
      <c r="E31">
        <v>110</v>
      </c>
      <c r="F31">
        <f>ROUND(10^5*(vhodni_podatki[[#This Row],[Teža (t oz)]]/vhodni_podatki[[#This Row],[Višina (bc)]]^3), 1)</f>
        <v>67.5</v>
      </c>
    </row>
    <row r="32" spans="1:10" x14ac:dyDescent="0.45">
      <c r="A32" s="1" t="s">
        <v>39</v>
      </c>
      <c r="B32">
        <v>248</v>
      </c>
      <c r="C32">
        <v>14789</v>
      </c>
      <c r="D32" s="1" t="s">
        <v>8</v>
      </c>
      <c r="E32">
        <v>123</v>
      </c>
      <c r="F32">
        <f>ROUND(10^5*(vhodni_podatki[[#This Row],[Teža (t oz)]]/vhodni_podatki[[#This Row],[Višina (bc)]]^3), 1)</f>
        <v>97</v>
      </c>
    </row>
    <row r="33" spans="1:6" x14ac:dyDescent="0.45">
      <c r="A33" s="1" t="s">
        <v>40</v>
      </c>
      <c r="B33">
        <v>260</v>
      </c>
      <c r="C33">
        <v>6752</v>
      </c>
      <c r="D33" s="1" t="s">
        <v>6</v>
      </c>
      <c r="E33">
        <v>85</v>
      </c>
      <c r="F33">
        <f>ROUND(10^5*(vhodni_podatki[[#This Row],[Teža (t oz)]]/vhodni_podatki[[#This Row],[Višina (bc)]]^3), 1)</f>
        <v>38.4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1E0A-525A-417C-A1BE-0A300F89A4E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T 6 o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B P q j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o 7 W v k a 6 7 h j A Q A A P A I A A B M A H A B G b 3 J t d W x h c y 9 T Z W N 0 a W 9 u M S 5 t I K I Y A C i g F A A A A A A A A A A A A A A A A A A A A A A A A A A A A H V Q w U 4 C M R C 9 k / A P z X L Z T c o G j H q Q 7 M G g B i 8 G s + i F 9 T D s j j r Q b T f t 7 A Y w f o w / 4 o 3 / s o A J G r S H t j P v z e t 7 d Z g z G S 3 S / d k f t F v t l n s F i 4 X o B M 2 r K T R 1 K 1 M A L y g Q i V D I 7 Z b w 6 5 G s L 4 e u i a 9 M X p e o O b w h h f H Q a P a F C 4 P h R f b g 0 L q s h D l A Z i G v N S h N b u E V L S y Y F n W Z N T D H N d C 6 I s 5 2 e 7 9 b A n c r / 3 5 4 E m W 4 z F F l v 3 3 E u W u C S E 6 v U F F J j D Y J Z C D F 0 K i 6 1 C 4 5 k + J a 5 6 Y g / Z K c n / V 6 f S n u a 8 O Y 8 k p h c r j G d 0 b j U y T 3 e T r B 2 D S 0 + Q C N 4 k V B g 9 u 0 E 5 h 5 3 t i a 0 g + N E A o f J / T J p Z h + N y + V S n N Q Y F 3 C t v 4 p l 1 Y W / b f M U Y N o r G M 4 C E 4 s a P d s b L m 3 P F l V 6 M J j A / L t L X j c T U r B n i M Y l / w u h e 9 6 H n n d c J Z H H r z V f H 4 a b 2 V 2 6 A Q 3 n x 5 j Y d Z / o V Q d 6 Y 2 I r X H 8 m / w e t V u k / 4 8 z + A J Q S w E C L Q A U A A I A C A B P q j t a 7 L J E g K Y A A A D 2 A A A A E g A A A A A A A A A A A A A A A A A A A A A A Q 2 9 u Z m l n L 1 B h Y 2 t h Z 2 U u e G 1 s U E s B A i 0 A F A A C A A g A T 6 o 7 W g / K 6 a u k A A A A 6 Q A A A B M A A A A A A A A A A A A A A A A A 8 g A A A F t D b 2 5 0 Z W 5 0 X 1 R 5 c G V z X S 5 4 b W x Q S w E C L Q A U A A I A C A B P q j t a + R r r u G M B A A A 8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B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E w Z j F l O C 0 y M T E x L T Q y N G M t Y T c 0 N i 0 3 Z m F j N T Q 2 N W J j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h v Z G 5 p X 3 B v Z G F 0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j A 6 M T g 6 M z E u M j I 4 N D M 1 O V o i I C 8 + P E V u d H J 5 I F R 5 c G U 9 I k Z p b G x D b 2 x 1 b W 5 U e X B l c y I g V m F s d W U 9 I n N C Z 0 1 E Q m d N P S I g L z 4 8 R W 5 0 c n k g V H l w Z T 0 i R m l s b E N v b H V t b k 5 h b W V z I i B W Y W x 1 Z T 0 i c 1 s m c X V v d D t W c n N 0 Y S Z x d W 9 0 O y w m c X V v d D t W a c W h a W 5 h I C h i Y y k m c X V v d D s s J n F 1 b 3 Q 7 V G X F v m E g K H Q g b 3 o p J n F 1 b 3 Q 7 L C Z x d W 9 0 O 1 R p c C Z x d W 9 0 O y w m c X V v d D t I a X R y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h v Z G 5 p L X B v Z G F 0 a 2 k v Q X V 0 b 1 J l b W 9 2 Z W R D b 2 x 1 b W 5 z M S 5 7 V n J z d G E s M H 0 m c X V v d D s s J n F 1 b 3 Q 7 U 2 V j d G l v b j E v d m h v Z G 5 p L X B v Z G F 0 a 2 k v Q X V 0 b 1 J l b W 9 2 Z W R D b 2 x 1 b W 5 z M S 5 7 V m n F o W l u Y S A o Y m M p L D F 9 J n F 1 b 3 Q 7 L C Z x d W 9 0 O 1 N l Y 3 R p b 2 4 x L 3 Z o b 2 R u a S 1 w b 2 R h d G t p L 0 F 1 d G 9 S Z W 1 v d m V k Q 2 9 s d W 1 u c z E u e 1 R l x b 5 h I C h 0 I G 9 6 K S w y f S Z x d W 9 0 O y w m c X V v d D t T Z W N 0 a W 9 u M S 9 2 a G 9 k b m k t c G 9 k Y X R r a S 9 B d X R v U m V t b 3 Z l Z E N v b H V t b n M x L n t U a X A s M 3 0 m c X V v d D s s J n F 1 b 3 Q 7 U 2 V j d G l v b j E v d m h v Z G 5 p L X B v Z G F 0 a 2 k v Q X V 0 b 1 J l b W 9 2 Z W R D b 2 x 1 b W 5 z M S 5 7 S G l 0 c m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W c n N 0 Y S w w f S Z x d W 9 0 O y w m c X V v d D t T Z W N 0 a W 9 u M S 9 2 a G 9 k b m k t c G 9 k Y X R r a S 9 B d X R v U m V t b 3 Z l Z E N v b H V t b n M x L n t W a c W h a W 5 h I C h i Y y k s M X 0 m c X V v d D s s J n F 1 b 3 Q 7 U 2 V j d G l v b j E v d m h v Z G 5 p L X B v Z G F 0 a 2 k v Q X V 0 b 1 J l b W 9 2 Z W R D b 2 x 1 b W 5 z M S 5 7 V G X F v m E g K H Q g b 3 o p L D J 9 J n F 1 b 3 Q 7 L C Z x d W 9 0 O 1 N l Y 3 R p b 2 4 x L 3 Z o b 2 R u a S 1 w b 2 R h d G t p L 0 F 1 d G 9 S Z W 1 v d m V k Q 2 9 s d W 1 u c z E u e 1 R p c C w z f S Z x d W 9 0 O y w m c X V v d D t T Z W N 0 a W 9 u M S 9 2 a G 9 k b m k t c G 9 k Y X R r a S 9 B d X R v U m V t b 3 Z l Z E N v b H V t b n M x L n t I a X R y b 3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c K I z r + 2 h H i 6 i I P m + l v D 0 A A A A A A g A A A A A A E G Y A A A A B A A A g A A A A P F 1 r O r X t l S z 1 / l 1 y m + D E B + I i i Z V l h 2 7 A y r 7 B 2 h C v O w k A A A A A D o A A A A A C A A A g A A A A H C F l z 7 0 M 3 r N f A z y u + Y j 5 P c R q P I 2 L q J j r y L h V j U m X C A 5 Q A A A A 2 f r f L L H W S O j c j w H C U r Z p 3 m u a T B 6 4 M c X f Z 3 6 I P N 2 p 2 m O G K Y z c O c I 6 U 4 0 0 n X T v L o G 5 t X A O b v g 1 y s S U 5 o B V k c f W v Z Q S 4 W b w e a s V G l U r 1 v 2 1 5 x Z A A A A A c x C C I z H e Y V H v S W q H K 1 D e g 1 C s 3 b a e I 1 R u p b r D u x J C t 0 V a X h a a s 5 t k T s q Z d E G f L M C p J c C / f 7 k y o y 5 / 7 o O r / P v J q g = = < / D a t a M a s h u p > 
</file>

<file path=customXml/itemProps1.xml><?xml version="1.0" encoding="utf-8"?>
<ds:datastoreItem xmlns:ds="http://schemas.openxmlformats.org/officeDocument/2006/customXml" ds:itemID="{01E57372-DD9B-4C17-8FCF-6B38C8AE2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2025-01-27T20:18:01Z</dcterms:created>
  <dcterms:modified xsi:type="dcterms:W3CDTF">2025-01-27T20:45:46Z</dcterms:modified>
</cp:coreProperties>
</file>