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jaa\racunalniski-praktikum\10-razpredelnice\"/>
    </mc:Choice>
  </mc:AlternateContent>
  <xr:revisionPtr revIDLastSave="0" documentId="8_{C4C574B9-8E45-4146-B4EB-C0742E21AAD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<sst xmlns="http://schemas.openxmlformats.org/spreadsheetml/2006/main" count="22" uniqueCount="21">
  <si>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</si>
  <si>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</si>
  <si>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</si>
  <si>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</si>
  <si>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</si>
  <si>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</si>
  <si>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</si>
  <si>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</si>
  <si>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</si>
  <si>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</si>
  <si>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Stolpec1</t>
  </si>
  <si>
    <t>Oznake stolpcev</t>
  </si>
  <si>
    <t>maj</t>
  </si>
  <si>
    <t>jun</t>
  </si>
  <si>
    <t>jul</t>
  </si>
  <si>
    <t>avg</t>
  </si>
  <si>
    <t>sep</t>
  </si>
  <si>
    <t>okt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</si>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</sst>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\ &quot;€/l&quot;"/>
    <numFmt numFmtId="171" formatCode="_-* #,##0.00\ [$€-1]_-;\-* #,##0.00\ [$€-1]_-;_-* &quot;-&quot;??\ [$€-1]_-;_-@_-"/>
  </numFmts>
  <fonts count="3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0" fontId="0" fillId="0" borderId="0" xfId="0" applyNumberFormat="1"/>
    <xf numFmtId="17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avadno" xfId="0" builtinId="0"/>
    <cellStyle name="Valuta" xfId="1" builtinId="4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172" formatCode="0.00000"/>
    </dxf>
    <dxf>
      <numFmt numFmtId="175" formatCode="0.000000"/>
    </dxf>
    <dxf>
      <numFmt numFmtId="174" formatCode="0.0000000"/>
    </dxf>
    <dxf>
      <numFmt numFmtId="173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71" formatCode="_-* #,##0.00\ [$€-1]_-;\-* #,##0.00\ [$€-1]_-;_-* &quot;-&quot;??\ [$€-1]_-;_-@_-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31.675754282405" createdVersion="8" refreshedVersion="8" minRefreshableVersion="3" recordCount="19" xr:uid="{D228FDED-BB00-4DFE-BDC6-B7F47602C1AA}">
  <cacheSource type="worksheet">
    <worksheetSource name="realna_poraba_cupra__2"/>
  </cacheSource>
  <cacheFields count="10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9"/>
    </cacheField>
    <cacheField name="Litri" numFmtId="2">
      <sharedItems containsSemiMixedTypes="0" containsString="0" containsNumber="1" minValue="34.04" maxValue="43.1"/>
    </cacheField>
    <cacheField name="Plačano" numFmtId="171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/>
    </cacheField>
    <cacheField name="Poraba" numFmtId="0">
      <sharedItems containsMixedTypes="1" containsNumber="1" minValue="6.3103953147877023" maxValue="8.1008968609865484"/>
    </cacheField>
    <cacheField name="Prikaz" numFmtId="2">
      <sharedItems containsString="0" containsBlank="1" containsNumber="1" minValue="6.3103953147877023" maxValue="8.1008968609865484"/>
    </cacheField>
    <cacheField name="Stolpec1" numFmtId="0">
      <sharedItems containsNonDate="0" containsString="0" containsBlank="1"/>
    </cacheField>
    <cacheField name="Dnevi (Datum)" numFmtId="0" databaseField="0">
      <fieldGroup base="0">
        <rangePr groupBy="days" startDate="2023-05-05T00:00:00" endDate="2023-10-15T00:00:00"/>
        <groupItems count="368">
          <s v="&lt;5.05.20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vg"/>
          <s v="2.avg"/>
          <s v="3.avg"/>
          <s v="4.avg"/>
          <s v="5.avg"/>
          <s v="6.avg"/>
          <s v="7.avg"/>
          <s v="8.avg"/>
          <s v="9.avg"/>
          <s v="10.avg"/>
          <s v="11.avg"/>
          <s v="12.avg"/>
          <s v="13.avg"/>
          <s v="14.avg"/>
          <s v="15.avg"/>
          <s v="16.avg"/>
          <s v="17.avg"/>
          <s v="18.avg"/>
          <s v="19.avg"/>
          <s v="20.avg"/>
          <s v="21.avg"/>
          <s v="22.avg"/>
          <s v="23.avg"/>
          <s v="24.avg"/>
          <s v="25.avg"/>
          <s v="26.avg"/>
          <s v="27.avg"/>
          <s v="28.avg"/>
          <s v="29.avg"/>
          <s v="30.avg"/>
          <s v="31.av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kt"/>
          <s v="2.okt"/>
          <s v="3.okt"/>
          <s v="4.okt"/>
          <s v="5.okt"/>
          <s v="6.okt"/>
          <s v="7.okt"/>
          <s v="8.okt"/>
          <s v="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5.05.2023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15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s v=""/>
    <s v=""/>
    <m/>
    <m/>
  </r>
  <r>
    <x v="1"/>
    <n v="43.02"/>
    <n v="59.797800000000002"/>
    <n v="42521"/>
    <n v="614"/>
    <n v="7.006514657980456"/>
    <n v="7.006514657980456"/>
    <m/>
  </r>
  <r>
    <x v="2"/>
    <n v="41.67"/>
    <n v="57.921299999999995"/>
    <n v="43181"/>
    <n v="660"/>
    <n v="6.3136363636363644"/>
    <n v="6.3136363636363644"/>
    <m/>
  </r>
  <r>
    <x v="3"/>
    <n v="34.04"/>
    <n v="47.043279999999996"/>
    <n v="43696"/>
    <n v="515"/>
    <n v="6.6097087378640769"/>
    <n v="6.6097087378640769"/>
    <m/>
  </r>
  <r>
    <x v="4"/>
    <n v="42.42"/>
    <n v="59.897039999999997"/>
    <n v="44314"/>
    <n v="618"/>
    <n v="6.8640776699029127"/>
    <n v="6.8640776699029127"/>
    <m/>
  </r>
  <r>
    <x v="5"/>
    <n v="43.1"/>
    <n v="60.857199999999999"/>
    <n v="44997"/>
    <n v="683"/>
    <n v="6.3103953147877023"/>
    <n v="6.3103953147877023"/>
    <m/>
  </r>
  <r>
    <x v="6"/>
    <n v="38.18"/>
    <n v="54.368319999999997"/>
    <n v="45546"/>
    <n v="549"/>
    <n v="6.9544626593806917"/>
    <n v="6.9544626593806917"/>
    <m/>
  </r>
  <r>
    <x v="7"/>
    <n v="40.659999999999997"/>
    <n v="58.713039999999992"/>
    <n v="46126"/>
    <n v="580"/>
    <n v="7.0103448275862066"/>
    <n v="7.0103448275862066"/>
    <m/>
  </r>
  <r>
    <x v="8"/>
    <n v="39.17"/>
    <n v="56.561480000000003"/>
    <n v="46687"/>
    <n v="561"/>
    <n v="6.9821746880570412"/>
    <n v="6.9821746880570412"/>
    <m/>
  </r>
  <r>
    <x v="9"/>
    <n v="40.29"/>
    <n v="58.662239999999997"/>
    <n v="47250"/>
    <n v="563"/>
    <n v="7.1563055062166967"/>
    <n v="7.1563055062166967"/>
    <m/>
  </r>
  <r>
    <x v="10"/>
    <n v="41.01"/>
    <n v="59.710559999999994"/>
    <n v="47867"/>
    <n v="617"/>
    <n v="6.6466774716369521"/>
    <n v="6.6466774716369521"/>
    <m/>
  </r>
  <r>
    <x v="11"/>
    <n v="37.18"/>
    <n v="56.178979999999996"/>
    <n v="48407"/>
    <n v="540"/>
    <n v="6.8851851851851844"/>
    <n v="6.8851851851851844"/>
    <m/>
  </r>
  <r>
    <x v="12"/>
    <n v="41.46"/>
    <n v="62.646059999999999"/>
    <n v="49005"/>
    <n v="598"/>
    <n v="6.9331103678929766"/>
    <n v="6.9331103678929766"/>
    <m/>
  </r>
  <r>
    <x v="13"/>
    <n v="35.97"/>
    <n v="55.537680000000002"/>
    <n v="49480"/>
    <n v="475"/>
    <n v="7.5726315789473686"/>
    <n v="7.5726315789473686"/>
    <m/>
  </r>
  <r>
    <x v="14"/>
    <n v="38.74"/>
    <n v="60.085740000000001"/>
    <n v="50012"/>
    <n v="532"/>
    <n v="7.2819548872180455"/>
    <n v="7.2819548872180455"/>
    <m/>
  </r>
  <r>
    <x v="15"/>
    <n v="36.130000000000003"/>
    <n v="56.03763"/>
    <n v="50458"/>
    <n v="446"/>
    <n v="8.1008968609865484"/>
    <n v="8.1008968609865484"/>
    <m/>
  </r>
  <r>
    <x v="16"/>
    <n v="38.51"/>
    <n v="61.153880000000001"/>
    <n v="50991"/>
    <n v="533"/>
    <n v="7.2251407129455911"/>
    <n v="7.2251407129455911"/>
    <m/>
  </r>
  <r>
    <x v="17"/>
    <n v="38.840000000000003"/>
    <n v="61.677920000000007"/>
    <n v="51593"/>
    <n v="602"/>
    <n v="6.4518272425249172"/>
    <n v="6.4518272425249172"/>
    <m/>
  </r>
  <r>
    <x v="18"/>
    <n v="41.73"/>
    <n v="64.097279999999998"/>
    <n v="52176"/>
    <n v="583"/>
    <n v="7.1578044596912509"/>
    <n v="7.15780445969125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8BC0A-830C-4033-A28F-C5DAF0CBD8A0}" name="Vrtilna tabela2" cacheId="7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O6:U9" firstHeaderRow="1" firstDataRow="2" firstDataCol="1"/>
  <pivotFields count="10">
    <pivotField numFmtId="14" subtotalTop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ubtotalTop="0" showAll="0"/>
    <pivotField numFmtId="171" subtotalTop="0" showAll="0"/>
    <pivotField numFmtId="3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9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9" baseItem="5"/>
    <dataField name="povprečna poraba" fld="5" subtotal="average" baseField="9" baseItem="5"/>
  </dataFields>
  <formats count="1">
    <format dxfId="2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13" dataBound="0" tableColumnId="7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I21" tableType="queryTable" totalsRowShown="0">
  <autoFilter ref="B2:I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4C5B71E-FC31-5C41-A064-103F27749A97}" uniqueName="1" name="Datum" queryTableFieldId="1" dataDxfId="28"/>
    <tableColumn id="2" xr3:uid="{6DC2697C-FCB3-8A47-945B-8CD05834AA8C}" uniqueName="2" name="Litri" queryTableFieldId="2" dataDxfId="19"/>
    <tableColumn id="3" xr3:uid="{19DBC541-3ADF-4E48-8786-6E42DA219788}" uniqueName="3" name="Plačano" queryTableFieldId="3" dataDxfId="17" dataCellStyle="Valuta"/>
    <tableColumn id="4" xr3:uid="{3238A9AD-2FC0-0E49-9EE3-7019C05B366B}" uniqueName="4" name="Števec" queryTableFieldId="4" dataDxfId="18"/>
    <tableColumn id="5" xr3:uid="{E0B5480D-9C8F-CA4C-941D-AE9FDE0CDFDC}" uniqueName="5" name="Prevoženo" queryTableFieldId="5" dataDxfId="27"/>
    <tableColumn id="6" xr3:uid="{1DEAFC6B-8470-6742-BAB3-957B7429D133}" uniqueName="6" name="Poraba" queryTableFieldId="6" dataDxfId="26"/>
    <tableColumn id="11" xr3:uid="{911769A8-5CFE-8245-A64B-38797D90A3B5}" uniqueName="11" name="Prikaz" queryTableFieldId="11" dataDxfId="16">
      <calculatedColumnFormula>(realna_poraba_cupra__2[[#This Row],[Litri]]/realna_poraba_cupra__2[[#This Row],[Prevoženo]]*100)</calculatedColumnFormula>
    </tableColumn>
    <tableColumn id="7" xr3:uid="{53C7879C-26FF-4A61-AF4F-D1A732B571B4}" uniqueName="7" name="Stolpec1" queryTableFieldId="13" dataDxfId="2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5" tableBorderDxfId="24" totalsRowBorderDxfId="23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22"/>
    <tableColumn id="2" xr3:uid="{079EA12A-47EB-F54A-8E37-30D8BCE75150}" name="Bencin" dataDxfId="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U29"/>
  <sheetViews>
    <sheetView tabSelected="1" topLeftCell="N1" zoomScale="92" zoomScaleNormal="120" workbookViewId="0">
      <selection activeCell="W13" sqref="W13"/>
    </sheetView>
  </sheetViews>
  <sheetFormatPr defaultColWidth="10.6640625" defaultRowHeight="14.25" x14ac:dyDescent="0.45"/>
  <cols>
    <col min="1" max="1" width="3.796875" customWidth="1"/>
    <col min="2" max="2" width="12.06640625" customWidth="1"/>
    <col min="3" max="3" width="6.796875" bestFit="1" customWidth="1"/>
    <col min="4" max="4" width="9.6640625" bestFit="1" customWidth="1"/>
    <col min="5" max="5" width="8.6640625" bestFit="1" customWidth="1"/>
    <col min="6" max="6" width="11.6640625" bestFit="1" customWidth="1"/>
    <col min="7" max="7" width="9" bestFit="1" customWidth="1"/>
    <col min="8" max="8" width="11.53125" customWidth="1"/>
    <col min="9" max="9" width="14.86328125" customWidth="1"/>
    <col min="10" max="10" width="11.796875" bestFit="1" customWidth="1"/>
    <col min="11" max="11" width="10.6640625" bestFit="1" customWidth="1"/>
    <col min="15" max="15" width="15.1328125" bestFit="1" customWidth="1"/>
    <col min="16" max="16" width="16.53125" bestFit="1" customWidth="1"/>
    <col min="17" max="21" width="4.86328125" bestFit="1" customWidth="1"/>
    <col min="22" max="22" width="11.59765625" bestFit="1" customWidth="1"/>
    <col min="23" max="26" width="20.53125" bestFit="1" customWidth="1"/>
    <col min="27" max="27" width="25.73046875" bestFit="1" customWidth="1"/>
    <col min="28" max="28" width="22.796875" bestFit="1" customWidth="1"/>
    <col min="29" max="33" width="16.33203125" bestFit="1" customWidth="1"/>
    <col min="34" max="34" width="11.59765625" bestFit="1" customWidth="1"/>
  </cols>
  <sheetData>
    <row r="2" spans="2:21" x14ac:dyDescent="0.4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I2" t="s">
        <v>10</v>
      </c>
      <c r="J2" t="s">
        <v>1</v>
      </c>
      <c r="K2" t="s">
        <v>0</v>
      </c>
    </row>
    <row r="3" spans="2:21" x14ac:dyDescent="0.45">
      <c r="B3" s="1">
        <v>45051</v>
      </c>
      <c r="C3" s="3">
        <v>41.17</v>
      </c>
      <c r="D3" s="7">
        <f>INDEX(Table3[Bencin],MATCH(realna_poraba_cupra__2[[#This Row],[Datum]],Table3[Veljavnost],1))*C3</f>
        <v>58.296720000000001</v>
      </c>
      <c r="E3" s="2">
        <v>41907</v>
      </c>
      <c r="F3" t="s">
        <v>4</v>
      </c>
      <c r="G3" t="s">
        <v>4</v>
      </c>
      <c r="H3" s="3"/>
      <c r="I3" s="6"/>
      <c r="J3" s="1">
        <v>44930</v>
      </c>
      <c r="K3" s="4">
        <v>1.276</v>
      </c>
    </row>
    <row r="4" spans="2:21" x14ac:dyDescent="0.45">
      <c r="B4" s="1">
        <v>45059</v>
      </c>
      <c r="C4" s="3">
        <v>43.02</v>
      </c>
      <c r="D4" s="7">
        <f>INDEX(Table3[Bencin],MATCH(realna_poraba_cupra__2[[#This Row],[Datum]],Table3[Veljavnost],1))*C4</f>
        <v>59.797800000000002</v>
      </c>
      <c r="E4" s="2">
        <v>42521</v>
      </c>
      <c r="F4" s="2">
        <f>realna_poraba_cupra__2[[#This Row],[Števec]]-E3</f>
        <v>614</v>
      </c>
      <c r="G4" s="3">
        <f>(realna_poraba_cupra__2[[#This Row],[Litri]]/realna_poraba_cupra__2[[#This Row],[Prevoženo]]*100)</f>
        <v>7.006514657980456</v>
      </c>
      <c r="H4" s="3">
        <f>(realna_poraba_cupra__2[[#This Row],[Litri]]/realna_poraba_cupra__2[[#This Row],[Prevoženo]]*100)</f>
        <v>7.006514657980456</v>
      </c>
      <c r="I4" s="6"/>
      <c r="J4" s="1">
        <v>44943</v>
      </c>
      <c r="K4" s="4">
        <v>1.288</v>
      </c>
    </row>
    <row r="5" spans="2:21" x14ac:dyDescent="0.45">
      <c r="B5" s="1">
        <v>45068</v>
      </c>
      <c r="C5" s="3">
        <v>41.67</v>
      </c>
      <c r="D5" s="7">
        <f>INDEX(Table3[Bencin],MATCH(realna_poraba_cupra__2[[#This Row],[Datum]],Table3[Veljavnost],1))*C5</f>
        <v>57.921299999999995</v>
      </c>
      <c r="E5" s="2">
        <v>43181</v>
      </c>
      <c r="F5" s="2">
        <f>realna_poraba_cupra__2[[#This Row],[Števec]]-E4</f>
        <v>660</v>
      </c>
      <c r="G5" s="3">
        <f>(realna_poraba_cupra__2[[#This Row],[Litri]]/realna_poraba_cupra__2[[#This Row],[Prevoženo]]*100)</f>
        <v>6.3136363636363644</v>
      </c>
      <c r="H5" s="3">
        <f>(realna_poraba_cupra__2[[#This Row],[Litri]]/realna_poraba_cupra__2[[#This Row],[Prevoženo]]*100)</f>
        <v>6.3136363636363644</v>
      </c>
      <c r="I5" s="6"/>
      <c r="J5" s="1">
        <v>44957</v>
      </c>
      <c r="K5" s="4">
        <v>1.355</v>
      </c>
    </row>
    <row r="6" spans="2:21" x14ac:dyDescent="0.45">
      <c r="B6" s="1">
        <v>45073</v>
      </c>
      <c r="C6" s="3">
        <v>34.04</v>
      </c>
      <c r="D6" s="7">
        <f>INDEX(Table3[Bencin],MATCH(realna_poraba_cupra__2[[#This Row],[Datum]],Table3[Veljavnost],1))*C6</f>
        <v>47.043279999999996</v>
      </c>
      <c r="E6" s="2">
        <v>43696</v>
      </c>
      <c r="F6" s="2">
        <f>realna_poraba_cupra__2[[#This Row],[Števec]]-E5</f>
        <v>515</v>
      </c>
      <c r="G6" s="3">
        <f>(realna_poraba_cupra__2[[#This Row],[Litri]]/realna_poraba_cupra__2[[#This Row],[Prevoženo]]*100)</f>
        <v>6.6097087378640769</v>
      </c>
      <c r="H6" s="3">
        <f>(realna_poraba_cupra__2[[#This Row],[Litri]]/realna_poraba_cupra__2[[#This Row],[Prevoženo]]*100)</f>
        <v>6.6097087378640769</v>
      </c>
      <c r="I6" s="6"/>
      <c r="J6" s="1">
        <v>44971</v>
      </c>
      <c r="K6" s="4">
        <v>1.355</v>
      </c>
      <c r="P6" s="8" t="s">
        <v>11</v>
      </c>
    </row>
    <row r="7" spans="2:21" x14ac:dyDescent="0.45">
      <c r="B7" s="1">
        <v>45085</v>
      </c>
      <c r="C7" s="3">
        <v>42.42</v>
      </c>
      <c r="D7" s="7">
        <f>INDEX(Table3[Bencin],MATCH(realna_poraba_cupra__2[[#This Row],[Datum]],Table3[Veljavnost],1))*C7</f>
        <v>59.897039999999997</v>
      </c>
      <c r="E7" s="2">
        <v>44314</v>
      </c>
      <c r="F7" s="2">
        <f>realna_poraba_cupra__2[[#This Row],[Števec]]-E6</f>
        <v>618</v>
      </c>
      <c r="G7" s="3">
        <f>(realna_poraba_cupra__2[[#This Row],[Litri]]/realna_poraba_cupra__2[[#This Row],[Prevoženo]]*100)</f>
        <v>6.8640776699029127</v>
      </c>
      <c r="H7" s="3">
        <f>(realna_poraba_cupra__2[[#This Row],[Litri]]/realna_poraba_cupra__2[[#This Row],[Prevoženo]]*100)</f>
        <v>6.8640776699029127</v>
      </c>
      <c r="I7" s="6"/>
      <c r="J7" s="1">
        <v>44985</v>
      </c>
      <c r="K7" s="4">
        <v>1.359</v>
      </c>
      <c r="O7" s="8" t="s">
        <v>18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</row>
    <row r="8" spans="2:21" x14ac:dyDescent="0.45">
      <c r="B8" s="1">
        <v>45093</v>
      </c>
      <c r="C8" s="3">
        <v>43.1</v>
      </c>
      <c r="D8" s="7">
        <f>INDEX(Table3[Bencin],MATCH(realna_poraba_cupra__2[[#This Row],[Datum]],Table3[Veljavnost],1))*C8</f>
        <v>60.857199999999999</v>
      </c>
      <c r="E8" s="2">
        <v>44997</v>
      </c>
      <c r="F8" s="2">
        <f>realna_poraba_cupra__2[[#This Row],[Števec]]-E7</f>
        <v>683</v>
      </c>
      <c r="G8" s="3">
        <f>(realna_poraba_cupra__2[[#This Row],[Litri]]/realna_poraba_cupra__2[[#This Row],[Prevoženo]]*100)</f>
        <v>6.3103953147877023</v>
      </c>
      <c r="H8" s="3">
        <f>(realna_poraba_cupra__2[[#This Row],[Litri]]/realna_poraba_cupra__2[[#This Row],[Prevoženo]]*100)</f>
        <v>6.3103953147877023</v>
      </c>
      <c r="I8" s="6"/>
      <c r="J8" s="1">
        <v>44999</v>
      </c>
      <c r="K8" s="4">
        <v>1.3740000000000001</v>
      </c>
      <c r="O8" s="9" t="s">
        <v>19</v>
      </c>
      <c r="P8" s="6">
        <v>1789</v>
      </c>
      <c r="Q8" s="6">
        <v>1850</v>
      </c>
      <c r="R8" s="6">
        <v>2321</v>
      </c>
      <c r="S8" s="6">
        <v>1138</v>
      </c>
      <c r="T8" s="6">
        <v>1986</v>
      </c>
      <c r="U8" s="6">
        <v>1185</v>
      </c>
    </row>
    <row r="9" spans="2:21" x14ac:dyDescent="0.45">
      <c r="B9" s="1">
        <v>45099</v>
      </c>
      <c r="C9" s="3">
        <v>38.18</v>
      </c>
      <c r="D9" s="7">
        <f>INDEX(Table3[Bencin],MATCH(realna_poraba_cupra__2[[#This Row],[Datum]],Table3[Veljavnost],1))*C9</f>
        <v>54.368319999999997</v>
      </c>
      <c r="E9" s="2">
        <v>45546</v>
      </c>
      <c r="F9" s="2">
        <f>realna_poraba_cupra__2[[#This Row],[Števec]]-E8</f>
        <v>549</v>
      </c>
      <c r="G9" s="3">
        <f>(realna_poraba_cupra__2[[#This Row],[Litri]]/realna_poraba_cupra__2[[#This Row],[Prevoženo]]*100)</f>
        <v>6.9544626593806917</v>
      </c>
      <c r="H9" s="3">
        <f>(realna_poraba_cupra__2[[#This Row],[Litri]]/realna_poraba_cupra__2[[#This Row],[Prevoženo]]*100)</f>
        <v>6.9544626593806917</v>
      </c>
      <c r="I9" s="6"/>
      <c r="J9" s="1">
        <v>45013</v>
      </c>
      <c r="K9" s="4">
        <v>1.3740000000000001</v>
      </c>
      <c r="O9" s="9" t="s">
        <v>20</v>
      </c>
      <c r="P9" s="3">
        <v>6.643286586493633</v>
      </c>
      <c r="Q9" s="3">
        <v>6.7096452146904353</v>
      </c>
      <c r="R9" s="3">
        <v>6.9488756233742244</v>
      </c>
      <c r="S9" s="3">
        <v>6.909147776539081</v>
      </c>
      <c r="T9" s="3">
        <v>7.5451560100243888</v>
      </c>
      <c r="U9" s="3">
        <v>6.8048158511080841</v>
      </c>
    </row>
    <row r="10" spans="2:21" x14ac:dyDescent="0.45">
      <c r="B10" s="1">
        <v>45113</v>
      </c>
      <c r="C10" s="3">
        <v>40.659999999999997</v>
      </c>
      <c r="D10" s="7">
        <f>INDEX(Table3[Bencin],MATCH(realna_poraba_cupra__2[[#This Row],[Datum]],Table3[Veljavnost],1))*C10</f>
        <v>58.713039999999992</v>
      </c>
      <c r="E10" s="2">
        <v>46126</v>
      </c>
      <c r="F10" s="2">
        <f>realna_poraba_cupra__2[[#This Row],[Števec]]-E9</f>
        <v>580</v>
      </c>
      <c r="G10" s="3">
        <f>(realna_poraba_cupra__2[[#This Row],[Litri]]/realna_poraba_cupra__2[[#This Row],[Prevoženo]]*100)</f>
        <v>7.0103448275862066</v>
      </c>
      <c r="H10" s="3">
        <f>(realna_poraba_cupra__2[[#This Row],[Litri]]/realna_poraba_cupra__2[[#This Row],[Prevoženo]]*100)</f>
        <v>7.0103448275862066</v>
      </c>
      <c r="I10" s="6"/>
      <c r="J10" s="1">
        <v>45028</v>
      </c>
      <c r="K10" s="4">
        <v>1.4159999999999999</v>
      </c>
    </row>
    <row r="11" spans="2:21" x14ac:dyDescent="0.45">
      <c r="B11" s="1">
        <v>45122</v>
      </c>
      <c r="C11" s="3">
        <v>39.17</v>
      </c>
      <c r="D11" s="7">
        <f>INDEX(Table3[Bencin],MATCH(realna_poraba_cupra__2[[#This Row],[Datum]],Table3[Veljavnost],1))*C11</f>
        <v>56.561480000000003</v>
      </c>
      <c r="E11" s="2">
        <v>46687</v>
      </c>
      <c r="F11" s="2">
        <f>realna_poraba_cupra__2[[#This Row],[Števec]]-E10</f>
        <v>561</v>
      </c>
      <c r="G11" s="3">
        <f>(realna_poraba_cupra__2[[#This Row],[Litri]]/realna_poraba_cupra__2[[#This Row],[Prevoženo]]*100)</f>
        <v>6.9821746880570412</v>
      </c>
      <c r="H11" s="3">
        <f>(realna_poraba_cupra__2[[#This Row],[Litri]]/realna_poraba_cupra__2[[#This Row],[Prevoženo]]*100)</f>
        <v>6.9821746880570412</v>
      </c>
      <c r="I11" s="6"/>
      <c r="J11" s="1">
        <v>45041</v>
      </c>
      <c r="K11" s="4">
        <v>1.4159999999999999</v>
      </c>
    </row>
    <row r="12" spans="2:21" x14ac:dyDescent="0.45">
      <c r="B12" s="1">
        <v>45129</v>
      </c>
      <c r="C12" s="3">
        <v>40.29</v>
      </c>
      <c r="D12" s="7">
        <f>INDEX(Table3[Bencin],MATCH(realna_poraba_cupra__2[[#This Row],[Datum]],Table3[Veljavnost],1))*C12</f>
        <v>58.662239999999997</v>
      </c>
      <c r="E12" s="2">
        <v>47250</v>
      </c>
      <c r="F12" s="2">
        <f>realna_poraba_cupra__2[[#This Row],[Števec]]-E11</f>
        <v>563</v>
      </c>
      <c r="G12" s="3">
        <f>(realna_poraba_cupra__2[[#This Row],[Litri]]/realna_poraba_cupra__2[[#This Row],[Prevoženo]]*100)</f>
        <v>7.1563055062166967</v>
      </c>
      <c r="H12" s="3">
        <f>(realna_poraba_cupra__2[[#This Row],[Litri]]/realna_poraba_cupra__2[[#This Row],[Prevoženo]]*100)</f>
        <v>7.1563055062166967</v>
      </c>
      <c r="I12" s="6"/>
      <c r="J12" s="1">
        <v>45055</v>
      </c>
      <c r="K12" s="4">
        <v>1.39</v>
      </c>
    </row>
    <row r="13" spans="2:21" x14ac:dyDescent="0.45">
      <c r="B13" s="1">
        <v>45138</v>
      </c>
      <c r="C13" s="3">
        <v>41.01</v>
      </c>
      <c r="D13" s="7">
        <f>INDEX(Table3[Bencin],MATCH(realna_poraba_cupra__2[[#This Row],[Datum]],Table3[Veljavnost],1))*C13</f>
        <v>59.710559999999994</v>
      </c>
      <c r="E13" s="2">
        <v>47867</v>
      </c>
      <c r="F13" s="2">
        <f>realna_poraba_cupra__2[[#This Row],[Števec]]-E12</f>
        <v>617</v>
      </c>
      <c r="G13" s="3">
        <f>(realna_poraba_cupra__2[[#This Row],[Litri]]/realna_poraba_cupra__2[[#This Row],[Prevoženo]]*100)</f>
        <v>6.6466774716369521</v>
      </c>
      <c r="H13" s="3">
        <f>(realna_poraba_cupra__2[[#This Row],[Litri]]/realna_poraba_cupra__2[[#This Row],[Prevoženo]]*100)</f>
        <v>6.6466774716369521</v>
      </c>
      <c r="I13" s="6"/>
      <c r="J13" s="1">
        <v>45069</v>
      </c>
      <c r="K13" s="4">
        <v>1.3819999999999999</v>
      </c>
    </row>
    <row r="14" spans="2:21" x14ac:dyDescent="0.45">
      <c r="B14" s="1">
        <v>45151</v>
      </c>
      <c r="C14" s="3">
        <v>37.18</v>
      </c>
      <c r="D14" s="7">
        <f>INDEX(Table3[Bencin],MATCH(realna_poraba_cupra__2[[#This Row],[Datum]],Table3[Veljavnost],1))*C14</f>
        <v>56.178979999999996</v>
      </c>
      <c r="E14" s="2">
        <v>48407</v>
      </c>
      <c r="F14" s="2">
        <f>realna_poraba_cupra__2[[#This Row],[Števec]]-E13</f>
        <v>540</v>
      </c>
      <c r="G14" s="3">
        <f>(realna_poraba_cupra__2[[#This Row],[Litri]]/realna_poraba_cupra__2[[#This Row],[Prevoženo]]*100)</f>
        <v>6.8851851851851844</v>
      </c>
      <c r="H14" s="3">
        <f>(realna_poraba_cupra__2[[#This Row],[Litri]]/realna_poraba_cupra__2[[#This Row],[Prevoženo]]*100)</f>
        <v>6.8851851851851844</v>
      </c>
      <c r="I14" s="6"/>
      <c r="J14" s="1">
        <v>45083</v>
      </c>
      <c r="K14" s="4">
        <v>1.4119999999999999</v>
      </c>
    </row>
    <row r="15" spans="2:21" x14ac:dyDescent="0.45">
      <c r="B15" s="1">
        <v>45163</v>
      </c>
      <c r="C15" s="3">
        <v>41.46</v>
      </c>
      <c r="D15" s="7">
        <f>INDEX(Table3[Bencin],MATCH(realna_poraba_cupra__2[[#This Row],[Datum]],Table3[Veljavnost],1))*C15</f>
        <v>62.646059999999999</v>
      </c>
      <c r="E15" s="2">
        <v>49005</v>
      </c>
      <c r="F15" s="2">
        <f>realna_poraba_cupra__2[[#This Row],[Števec]]-E14</f>
        <v>598</v>
      </c>
      <c r="G15" s="3">
        <f>(realna_poraba_cupra__2[[#This Row],[Litri]]/realna_poraba_cupra__2[[#This Row],[Prevoženo]]*100)</f>
        <v>6.9331103678929766</v>
      </c>
      <c r="H15" s="3">
        <f>(realna_poraba_cupra__2[[#This Row],[Litri]]/realna_poraba_cupra__2[[#This Row],[Prevoženo]]*100)</f>
        <v>6.9331103678929766</v>
      </c>
      <c r="I15" s="6"/>
      <c r="J15" s="1">
        <v>45097</v>
      </c>
      <c r="K15" s="4">
        <v>1.4239999999999999</v>
      </c>
    </row>
    <row r="16" spans="2:21" x14ac:dyDescent="0.45">
      <c r="B16" s="1">
        <v>45175</v>
      </c>
      <c r="C16" s="3">
        <v>35.97</v>
      </c>
      <c r="D16" s="7">
        <f>INDEX(Table3[Bencin],MATCH(realna_poraba_cupra__2[[#This Row],[Datum]],Table3[Veljavnost],1))*C16</f>
        <v>55.537680000000002</v>
      </c>
      <c r="E16" s="2">
        <v>49480</v>
      </c>
      <c r="F16" s="2">
        <f>realna_poraba_cupra__2[[#This Row],[Števec]]-E15</f>
        <v>475</v>
      </c>
      <c r="G16" s="3">
        <f>(realna_poraba_cupra__2[[#This Row],[Litri]]/realna_poraba_cupra__2[[#This Row],[Prevoženo]]*100)</f>
        <v>7.5726315789473686</v>
      </c>
      <c r="H16" s="3">
        <f>(realna_poraba_cupra__2[[#This Row],[Litri]]/realna_poraba_cupra__2[[#This Row],[Prevoženo]]*100)</f>
        <v>7.5726315789473686</v>
      </c>
      <c r="I16" s="6"/>
      <c r="J16" s="1">
        <v>45111</v>
      </c>
      <c r="K16" s="4">
        <v>1.444</v>
      </c>
    </row>
    <row r="17" spans="2:11" x14ac:dyDescent="0.45">
      <c r="B17" s="1">
        <v>45184</v>
      </c>
      <c r="C17" s="3">
        <v>38.74</v>
      </c>
      <c r="D17" s="7">
        <f>INDEX(Table3[Bencin],MATCH(realna_poraba_cupra__2[[#This Row],[Datum]],Table3[Veljavnost],1))*C17</f>
        <v>60.085740000000001</v>
      </c>
      <c r="E17" s="2">
        <v>50012</v>
      </c>
      <c r="F17" s="2">
        <f>realna_poraba_cupra__2[[#This Row],[Števec]]-E16</f>
        <v>532</v>
      </c>
      <c r="G17" s="3">
        <f>(realna_poraba_cupra__2[[#This Row],[Litri]]/realna_poraba_cupra__2[[#This Row],[Prevoženo]]*100)</f>
        <v>7.2819548872180455</v>
      </c>
      <c r="H17" s="3">
        <f>(realna_poraba_cupra__2[[#This Row],[Litri]]/realna_poraba_cupra__2[[#This Row],[Prevoženo]]*100)</f>
        <v>7.2819548872180455</v>
      </c>
      <c r="I17" s="6"/>
      <c r="J17" s="1">
        <v>45125</v>
      </c>
      <c r="K17" s="4">
        <v>1.456</v>
      </c>
    </row>
    <row r="18" spans="2:11" x14ac:dyDescent="0.45">
      <c r="B18" s="1">
        <v>45191</v>
      </c>
      <c r="C18" s="3">
        <v>36.130000000000003</v>
      </c>
      <c r="D18" s="7">
        <f>INDEX(Table3[Bencin],MATCH(realna_poraba_cupra__2[[#This Row],[Datum]],Table3[Veljavnost],1))*C18</f>
        <v>56.03763</v>
      </c>
      <c r="E18" s="2">
        <v>50458</v>
      </c>
      <c r="F18" s="2">
        <f>realna_poraba_cupra__2[[#This Row],[Števec]]-E17</f>
        <v>446</v>
      </c>
      <c r="G18" s="3">
        <f>(realna_poraba_cupra__2[[#This Row],[Litri]]/realna_poraba_cupra__2[[#This Row],[Prevoženo]]*100)</f>
        <v>8.1008968609865484</v>
      </c>
      <c r="H18" s="3">
        <f>(realna_poraba_cupra__2[[#This Row],[Litri]]/realna_poraba_cupra__2[[#This Row],[Prevoženo]]*100)</f>
        <v>8.1008968609865484</v>
      </c>
      <c r="I18" s="6"/>
      <c r="J18" s="1">
        <v>45139</v>
      </c>
      <c r="K18" s="4">
        <v>1.5109999999999999</v>
      </c>
    </row>
    <row r="19" spans="2:11" x14ac:dyDescent="0.45">
      <c r="B19" s="1">
        <v>45198</v>
      </c>
      <c r="C19" s="3">
        <v>38.51</v>
      </c>
      <c r="D19" s="7">
        <f>INDEX(Table3[Bencin],MATCH(realna_poraba_cupra__2[[#This Row],[Datum]],Table3[Veljavnost],1))*C19</f>
        <v>61.153880000000001</v>
      </c>
      <c r="E19" s="2">
        <v>50991</v>
      </c>
      <c r="F19" s="2">
        <f>realna_poraba_cupra__2[[#This Row],[Števec]]-E18</f>
        <v>533</v>
      </c>
      <c r="G19" s="3">
        <f>(realna_poraba_cupra__2[[#This Row],[Litri]]/realna_poraba_cupra__2[[#This Row],[Prevoženo]]*100)</f>
        <v>7.2251407129455911</v>
      </c>
      <c r="H19" s="3">
        <f>(realna_poraba_cupra__2[[#This Row],[Litri]]/realna_poraba_cupra__2[[#This Row],[Prevoženo]]*100)</f>
        <v>7.2251407129455911</v>
      </c>
      <c r="I19" s="6"/>
      <c r="J19" s="1">
        <v>45155</v>
      </c>
      <c r="K19" s="4">
        <v>1.5109999999999999</v>
      </c>
    </row>
    <row r="20" spans="2:11" x14ac:dyDescent="0.45">
      <c r="B20" s="1">
        <v>45205</v>
      </c>
      <c r="C20" s="3">
        <v>38.840000000000003</v>
      </c>
      <c r="D20" s="7">
        <f>INDEX(Table3[Bencin],MATCH(realna_poraba_cupra__2[[#This Row],[Datum]],Table3[Veljavnost],1))*C20</f>
        <v>61.677920000000007</v>
      </c>
      <c r="E20" s="2">
        <v>51593</v>
      </c>
      <c r="F20" s="2">
        <f>realna_poraba_cupra__2[[#This Row],[Števec]]-E19</f>
        <v>602</v>
      </c>
      <c r="G20" s="3">
        <f>(realna_poraba_cupra__2[[#This Row],[Litri]]/realna_poraba_cupra__2[[#This Row],[Prevoženo]]*100)</f>
        <v>6.4518272425249172</v>
      </c>
      <c r="H20" s="3">
        <f>(realna_poraba_cupra__2[[#This Row],[Litri]]/realna_poraba_cupra__2[[#This Row],[Prevoženo]]*100)</f>
        <v>6.4518272425249172</v>
      </c>
      <c r="I20" s="6"/>
      <c r="J20" s="1">
        <v>45167</v>
      </c>
      <c r="K20" s="4">
        <v>1.544</v>
      </c>
    </row>
    <row r="21" spans="2:11" x14ac:dyDescent="0.45">
      <c r="B21" s="1">
        <v>45213</v>
      </c>
      <c r="C21" s="3">
        <v>41.73</v>
      </c>
      <c r="D21" s="7">
        <f>INDEX(Table3[Bencin],MATCH(realna_poraba_cupra__2[[#This Row],[Datum]],Table3[Veljavnost],1))*C21</f>
        <v>64.097279999999998</v>
      </c>
      <c r="E21" s="2">
        <v>52176</v>
      </c>
      <c r="F21" s="2">
        <f>realna_poraba_cupra__2[[#This Row],[Števec]]-E20</f>
        <v>583</v>
      </c>
      <c r="G21" s="3">
        <f>(realna_poraba_cupra__2[[#This Row],[Litri]]/realna_poraba_cupra__2[[#This Row],[Prevoženo]]*100)</f>
        <v>7.1578044596912509</v>
      </c>
      <c r="H21" s="3">
        <f>(realna_poraba_cupra__2[[#This Row],[Litri]]/realna_poraba_cupra__2[[#This Row],[Prevoženo]]*100)</f>
        <v>7.1578044596912509</v>
      </c>
      <c r="I21" s="6"/>
      <c r="J21" s="1">
        <v>45181</v>
      </c>
      <c r="K21" s="4">
        <v>1.5509999999999999</v>
      </c>
    </row>
    <row r="22" spans="2:11" x14ac:dyDescent="0.45">
      <c r="J22" s="1">
        <v>45195</v>
      </c>
      <c r="K22" s="4">
        <v>1.5880000000000001</v>
      </c>
    </row>
    <row r="23" spans="2:11" x14ac:dyDescent="0.45">
      <c r="J23" s="1">
        <v>45209</v>
      </c>
      <c r="K23" s="4">
        <v>1.536</v>
      </c>
    </row>
    <row r="24" spans="2:11" x14ac:dyDescent="0.45">
      <c r="J24" s="1">
        <v>45223</v>
      </c>
      <c r="K24" s="4">
        <v>1.536</v>
      </c>
    </row>
    <row r="25" spans="2:11" x14ac:dyDescent="0.45">
      <c r="J25" s="1">
        <v>45237</v>
      </c>
      <c r="K25" s="4">
        <v>1.534</v>
      </c>
    </row>
    <row r="26" spans="2:11" x14ac:dyDescent="0.45">
      <c r="D26" s="5"/>
      <c r="E26" s="5"/>
    </row>
    <row r="27" spans="2:11" x14ac:dyDescent="0.45">
      <c r="D27" s="5"/>
      <c r="E27" s="5"/>
    </row>
    <row r="28" spans="2:11" x14ac:dyDescent="0.45">
      <c r="D28" s="5"/>
      <c r="E28" s="5"/>
    </row>
    <row r="29" spans="2:11" x14ac:dyDescent="0.45">
      <c r="D29" s="5"/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{D3573A21-82C1-4CD4-AB75-FC20203C4412}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573A21-82C1-4CD4-AB75-FC20203C4412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Arnež, Maja</cp:lastModifiedBy>
  <dcterms:created xsi:type="dcterms:W3CDTF">2007-10-01T06:54:22Z</dcterms:created>
  <dcterms:modified xsi:type="dcterms:W3CDTF">2024-12-05T15:18:31Z</dcterms:modified>
</cp:coreProperties>
</file>