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uiinc2-my.sharepoint.com/personal/ebonilla_duiinc_com/Documents/"/>
    </mc:Choice>
  </mc:AlternateContent>
  <xr:revisionPtr revIDLastSave="557" documentId="8_{2E6FFCC4-D713-4EF1-9AA8-143F88291A49}" xr6:coauthVersionLast="47" xr6:coauthVersionMax="47" xr10:uidLastSave="{F312B855-C123-431E-BB09-F6C69A8827D8}"/>
  <bookViews>
    <workbookView xWindow="-110" yWindow="-110" windowWidth="19420" windowHeight="10300" activeTab="1" xr2:uid="{601F5029-9F86-4F4B-87CF-6E80BEBAB39E}"/>
  </bookViews>
  <sheets>
    <sheet name="Data Luz" sheetId="1" r:id="rId1"/>
    <sheet name="Data Agua" sheetId="4" r:id="rId2"/>
    <sheet name="Data Pozo" sheetId="9" r:id="rId3"/>
    <sheet name="Data Gas" sheetId="5" r:id="rId4"/>
    <sheet name="Table" sheetId="2" r:id="rId5"/>
    <sheet name="Dashboard" sheetId="3" r:id="rId6"/>
  </sheets>
  <calcPr calcId="191028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3" l="1"/>
  <c r="W24" i="3"/>
  <c r="W10" i="3"/>
  <c r="W14" i="3"/>
  <c r="T64" i="3"/>
  <c r="T57" i="3"/>
  <c r="M22" i="2"/>
  <c r="T40" i="3"/>
  <c r="T47" i="3"/>
  <c r="T28" i="3"/>
  <c r="N44" i="2"/>
  <c r="N43" i="2"/>
  <c r="M45" i="2"/>
  <c r="N42" i="2"/>
  <c r="N41" i="2"/>
  <c r="N40" i="2"/>
  <c r="N39" i="2"/>
  <c r="N38" i="2"/>
  <c r="N37" i="2"/>
  <c r="T14" i="3"/>
  <c r="B21" i="2"/>
  <c r="C20" i="2"/>
  <c r="C19" i="2"/>
  <c r="G54" i="2"/>
  <c r="H54" i="2"/>
  <c r="H55" i="2" s="1"/>
  <c r="I54" i="2"/>
  <c r="I55" i="2" s="1"/>
  <c r="J54" i="2"/>
  <c r="J55" i="2" s="1"/>
  <c r="K54" i="2"/>
  <c r="K55" i="2" s="1"/>
  <c r="B42" i="2"/>
  <c r="C42" i="2"/>
  <c r="N22" i="2"/>
  <c r="N45" i="2" l="1"/>
  <c r="T24" i="3"/>
  <c r="I20" i="2"/>
  <c r="J15" i="2"/>
  <c r="J16" i="2"/>
  <c r="J17" i="2"/>
  <c r="J18" i="2"/>
  <c r="J19" i="2"/>
  <c r="J14" i="2"/>
  <c r="C14" i="2"/>
  <c r="C15" i="2"/>
  <c r="C16" i="2"/>
  <c r="C17" i="2"/>
  <c r="C18" i="2"/>
  <c r="C13" i="2"/>
  <c r="T10" i="3" l="1"/>
  <c r="C21" i="2"/>
  <c r="J20" i="2"/>
</calcChain>
</file>

<file path=xl/sharedStrings.xml><?xml version="1.0" encoding="utf-8"?>
<sst xmlns="http://schemas.openxmlformats.org/spreadsheetml/2006/main" count="2228" uniqueCount="64">
  <si>
    <t>Mes</t>
  </si>
  <si>
    <t>Semana</t>
  </si>
  <si>
    <t>Dia</t>
  </si>
  <si>
    <t>Utilidad</t>
  </si>
  <si>
    <t>KW/H</t>
  </si>
  <si>
    <t>Enero</t>
  </si>
  <si>
    <t xml:space="preserve">Lunes </t>
  </si>
  <si>
    <t>AEE</t>
  </si>
  <si>
    <t xml:space="preserve">-   </t>
  </si>
  <si>
    <t xml:space="preserve">Martes </t>
  </si>
  <si>
    <t xml:space="preserve">Miercoles </t>
  </si>
  <si>
    <t xml:space="preserve">Jueves </t>
  </si>
  <si>
    <t xml:space="preserve">Viernes </t>
  </si>
  <si>
    <t xml:space="preserve">Sabado </t>
  </si>
  <si>
    <t xml:space="preserve"> -   </t>
  </si>
  <si>
    <t>Febrero</t>
  </si>
  <si>
    <t>Marzo</t>
  </si>
  <si>
    <t>Abril</t>
  </si>
  <si>
    <t>Mayo</t>
  </si>
  <si>
    <t>Junio</t>
  </si>
  <si>
    <t>Julio</t>
  </si>
  <si>
    <t>Agosto</t>
  </si>
  <si>
    <t>GL</t>
  </si>
  <si>
    <t>Costo</t>
  </si>
  <si>
    <t>Jueves</t>
  </si>
  <si>
    <t>Viernes</t>
  </si>
  <si>
    <t>Sábado</t>
  </si>
  <si>
    <t>Domingo</t>
  </si>
  <si>
    <t>Lunes</t>
  </si>
  <si>
    <t>Martes</t>
  </si>
  <si>
    <t xml:space="preserve"> $-   </t>
  </si>
  <si>
    <t>GLS</t>
  </si>
  <si>
    <t xml:space="preserve">$-   </t>
  </si>
  <si>
    <t>Row Labels</t>
  </si>
  <si>
    <t>Sum of KW/H</t>
  </si>
  <si>
    <t>Sum of GL</t>
  </si>
  <si>
    <t>Sum of Costo</t>
  </si>
  <si>
    <t>Sum of GLS</t>
  </si>
  <si>
    <t>Grand Total</t>
  </si>
  <si>
    <t>Consumo</t>
  </si>
  <si>
    <t>AAA</t>
  </si>
  <si>
    <t>Gas</t>
  </si>
  <si>
    <t>Consumo (GLS)</t>
  </si>
  <si>
    <t>Total</t>
  </si>
  <si>
    <t>Pozo</t>
  </si>
  <si>
    <t>Consumo/Lbs</t>
  </si>
  <si>
    <t>Lbs Lavadas</t>
  </si>
  <si>
    <t>Consumo LUMA</t>
  </si>
  <si>
    <t>Consumo AAA</t>
  </si>
  <si>
    <t>Consumo Gas</t>
  </si>
  <si>
    <t>Consumo Pozo</t>
  </si>
  <si>
    <t xml:space="preserve"> -</t>
  </si>
  <si>
    <t>Total Costo LUMA</t>
  </si>
  <si>
    <t>Total Consumo LUMA</t>
  </si>
  <si>
    <t>Total Costo de AAA</t>
  </si>
  <si>
    <t>Total Consumo de AAA</t>
  </si>
  <si>
    <t>Total Costo de Pozo</t>
  </si>
  <si>
    <t>Total Consumo de Pozo</t>
  </si>
  <si>
    <t>Total Costo Gas</t>
  </si>
  <si>
    <t>Total Consumo de Gas</t>
  </si>
  <si>
    <t>lbs Lavadas</t>
  </si>
  <si>
    <t>Consumo por Libra</t>
  </si>
  <si>
    <t>Costo por Libra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</si>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</sst>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0"/>
      <name val="Aptos Display"/>
      <family val="2"/>
      <scheme val="major"/>
    </font>
    <font>
      <sz val="18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3" fontId="0" fillId="0" borderId="0" xfId="0" applyNumberForma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3" fillId="2" borderId="1" xfId="0" applyFont="1" applyFill="1" applyBorder="1"/>
    <xf numFmtId="0" fontId="0" fillId="3" borderId="2" xfId="0" applyFill="1" applyBorder="1"/>
    <xf numFmtId="44" fontId="0" fillId="0" borderId="0" xfId="1" applyFont="1"/>
    <xf numFmtId="4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2" applyAlignment="1">
      <alignment horizontal="left"/>
    </xf>
    <xf numFmtId="3" fontId="0" fillId="3" borderId="2" xfId="0" applyNumberFormat="1" applyFill="1" applyBorder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0" fillId="3" borderId="0" xfId="0" applyFill="1" applyAlignment="1">
      <alignment horizontal="center"/>
    </xf>
    <xf numFmtId="0" fontId="2" fillId="0" borderId="0" xfId="2"/>
    <xf numFmtId="3" fontId="0" fillId="0" borderId="2" xfId="0" applyNumberFormat="1" applyBorder="1"/>
    <xf numFmtId="3" fontId="0" fillId="0" borderId="2" xfId="0" applyNumberFormat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0" xfId="0" applyFont="1" applyFill="1"/>
    <xf numFmtId="0" fontId="3" fillId="4" borderId="9" xfId="0" applyFont="1" applyFill="1" applyBorder="1"/>
    <xf numFmtId="0" fontId="0" fillId="0" borderId="5" xfId="0" applyBorder="1" applyAlignment="1">
      <alignment horizontal="left"/>
    </xf>
    <xf numFmtId="0" fontId="0" fillId="0" borderId="6" xfId="0" applyBorder="1"/>
    <xf numFmtId="44" fontId="0" fillId="0" borderId="7" xfId="1" applyFont="1" applyBorder="1"/>
    <xf numFmtId="164" fontId="0" fillId="0" borderId="0" xfId="0" applyNumberFormat="1"/>
    <xf numFmtId="2" fontId="0" fillId="0" borderId="0" xfId="0" applyNumberFormat="1"/>
    <xf numFmtId="0" fontId="0" fillId="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7" fillId="0" borderId="0" xfId="2" applyFont="1"/>
    <xf numFmtId="44" fontId="6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/>
    <xf numFmtId="44" fontId="6" fillId="0" borderId="0" xfId="0" applyNumberFormat="1" applyFont="1"/>
    <xf numFmtId="0" fontId="8" fillId="0" borderId="0" xfId="2" applyFont="1"/>
    <xf numFmtId="43" fontId="6" fillId="0" borderId="0" xfId="0" applyNumberFormat="1" applyFont="1" applyAlignment="1">
      <alignment horizontal="center"/>
    </xf>
    <xf numFmtId="43" fontId="6" fillId="0" borderId="0" xfId="0" applyNumberFormat="1" applyFont="1"/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6" fillId="0" borderId="0" xfId="0" applyNumberFormat="1" applyFont="1"/>
    <xf numFmtId="166" fontId="6" fillId="0" borderId="0" xfId="0" applyNumberFormat="1" applyFont="1"/>
    <xf numFmtId="44" fontId="6" fillId="0" borderId="0" xfId="1" applyFont="1"/>
    <xf numFmtId="0" fontId="2" fillId="5" borderId="0" xfId="2" applyFill="1"/>
  </cellXfs>
  <cellStyles count="3">
    <cellStyle name="Currency" xfId="1" builtinId="4"/>
    <cellStyle name="Normal" xfId="0" builtinId="0"/>
    <cellStyle name="Title" xfId="2" builtinId="15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0"/>
        <name val="Aptos Display"/>
        <family val="2"/>
        <scheme val="major"/>
      </font>
    </dxf>
    <dxf>
      <font>
        <sz val="18"/>
      </font>
      <numFmt numFmtId="165" formatCode="_(* #,##0_);_(* \(#,##0\);_(* &quot;-&quot;??_);_(@_)"/>
      <alignment horizontal="center"/>
    </dxf>
    <dxf>
      <font>
        <sz val="18"/>
      </font>
      <numFmt numFmtId="165" formatCode="_(* #,##0_);_(* \(#,##0\);_(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5" formatCode="_(* #,##0.00_);_(* \(#,##0.00\);_(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5" formatCode="_(* #,##0.00_);_(* \(#,##0.00\);_(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Display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5" formatCode="_(* #,##0.00_);_(* \(#,##0.00\);_(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5" formatCode="_(* #,##0.00_);_(* \(#,##0.00\);_(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/>
    </dxf>
    <dxf>
      <font>
        <b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9"/>
        </top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34" formatCode="_(&quot;$&quot;* #,##0.00_);_(&quot;$&quot;* \(#,##0.00\);_(&quot;$&quot;* &quot;-&quot;??_);_(@_)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 AAA (GL)</a:t>
            </a:r>
          </a:p>
        </c:rich>
      </c:tx>
      <c:layout>
        <c:manualLayout>
          <c:xMode val="edge"/>
          <c:yMode val="edge"/>
          <c:x val="0.3651923076923077"/>
          <c:y val="2.1466905187835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Table!$M$36</c:f>
              <c:strCache>
                <c:ptCount val="1"/>
                <c:pt idx="0">
                  <c:v>Consumo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Table!$L$37:$L$44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Table!$M$37:$M$44</c:f>
              <c:numCache>
                <c:formatCode>General</c:formatCode>
                <c:ptCount val="8"/>
                <c:pt idx="0">
                  <c:v>36187</c:v>
                </c:pt>
                <c:pt idx="1">
                  <c:v>217893</c:v>
                </c:pt>
                <c:pt idx="2">
                  <c:v>189372</c:v>
                </c:pt>
                <c:pt idx="3">
                  <c:v>17168</c:v>
                </c:pt>
                <c:pt idx="4">
                  <c:v>46224</c:v>
                </c:pt>
                <c:pt idx="5">
                  <c:v>45432</c:v>
                </c:pt>
                <c:pt idx="6" formatCode="0">
                  <c:v>12413.385259999995</c:v>
                </c:pt>
                <c:pt idx="7" formatCode="0">
                  <c:v>4489.9478600000002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77-4B52-8EAE-C92B6E622D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314687"/>
        <c:axId val="15833156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Table!$N$36</c15:sqref>
                        </c15:formulaRef>
                      </c:ext>
                    </c:extLst>
                    <c:strCache>
                      <c:ptCount val="1"/>
                      <c:pt idx="0">
                        <c:v>Costo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Table!$L$37:$L$44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Table!$N$37:$N$44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1447.48</c:v>
                      </c:pt>
                      <c:pt idx="1">
                        <c:v>8715.7199999999993</c:v>
                      </c:pt>
                      <c:pt idx="2">
                        <c:v>7574.88</c:v>
                      </c:pt>
                      <c:pt idx="3">
                        <c:v>686.72</c:v>
                      </c:pt>
                      <c:pt idx="4">
                        <c:v>1848.96</c:v>
                      </c:pt>
                      <c:pt idx="5">
                        <c:v>1817.28</c:v>
                      </c:pt>
                      <c:pt idx="6">
                        <c:v>496.53541039999982</c:v>
                      </c:pt>
                      <c:pt idx="7">
                        <c:v>179.59791440000001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C77-4B52-8EAE-C92B6E622D4F}"/>
                  </c:ext>
                </c:extLst>
              </c15:ser>
            </c15:filteredBarSeries>
          </c:ext>
        </c:extLst>
      </c:barChart>
      <c:catAx>
        <c:axId val="15833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15647"/>
        <c:crosses val="autoZero"/>
        <c:auto val="1"/>
        <c:lblAlgn val="ctr"/>
        <c:lblOffset val="100"/>
        <c:noMultiLvlLbl val="0"/>
      </c:catAx>
      <c:valAx>
        <c:axId val="15833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1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AAA </a:t>
            </a:r>
          </a:p>
        </c:rich>
      </c:tx>
      <c:layout>
        <c:manualLayout>
          <c:xMode val="edge"/>
          <c:yMode val="edge"/>
          <c:x val="0.43846749925490081"/>
          <c:y val="2.040816326530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3114610673666"/>
          <c:y val="0.16708333333333336"/>
          <c:w val="0.80461329833770778"/>
          <c:h val="0.6153546952464275"/>
        </c:manualLayout>
      </c:layout>
      <c:lineChart>
        <c:grouping val="standard"/>
        <c:varyColors val="0"/>
        <c:ser>
          <c:idx val="1"/>
          <c:order val="1"/>
          <c:tx>
            <c:strRef>
              <c:f>Table!$N$36</c:f>
              <c:strCache>
                <c:ptCount val="1"/>
                <c:pt idx="0">
                  <c:v>Costo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Table!$L$37:$L$44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Table!$N$37:$N$44</c:f>
              <c:numCache>
                <c:formatCode>_("$"* #,##0.00_);_("$"* \(#,##0.00\);_("$"* "-"??_);_(@_)</c:formatCode>
                <c:ptCount val="8"/>
                <c:pt idx="0">
                  <c:v>1447.48</c:v>
                </c:pt>
                <c:pt idx="1">
                  <c:v>8715.7199999999993</c:v>
                </c:pt>
                <c:pt idx="2">
                  <c:v>7574.88</c:v>
                </c:pt>
                <c:pt idx="3">
                  <c:v>686.72</c:v>
                </c:pt>
                <c:pt idx="4">
                  <c:v>1848.96</c:v>
                </c:pt>
                <c:pt idx="5">
                  <c:v>1817.28</c:v>
                </c:pt>
                <c:pt idx="6">
                  <c:v>496.53541039999982</c:v>
                </c:pt>
                <c:pt idx="7">
                  <c:v>179.59791440000001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5-4069-803A-F84504E6D6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7697135"/>
        <c:axId val="135769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Table!$M$36</c15:sqref>
                        </c15:formulaRef>
                      </c:ext>
                    </c:extLst>
                    <c:strCache>
                      <c:ptCount val="1"/>
                      <c:pt idx="0">
                        <c:v>Consumo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76000"/>
                      </a:schemeClr>
                    </a:solidFill>
                  </a:ln>
                  <a:effectLst>
                    <a:glow rad="139700">
                      <a:schemeClr val="accent4">
                        <a:shade val="7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Table!$L$37:$L$44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Table!$M$37:$M$44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36187</c:v>
                      </c:pt>
                      <c:pt idx="1">
                        <c:v>217893</c:v>
                      </c:pt>
                      <c:pt idx="2">
                        <c:v>189372</c:v>
                      </c:pt>
                      <c:pt idx="3">
                        <c:v>17168</c:v>
                      </c:pt>
                      <c:pt idx="4">
                        <c:v>46224</c:v>
                      </c:pt>
                      <c:pt idx="5">
                        <c:v>45432</c:v>
                      </c:pt>
                      <c:pt idx="6" formatCode="0">
                        <c:v>12413.385259999995</c:v>
                      </c:pt>
                      <c:pt idx="7" formatCode="0">
                        <c:v>4489.9478600000002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25-4069-803A-F84504E6D61F}"/>
                  </c:ext>
                </c:extLst>
              </c15:ser>
            </c15:filteredLineSeries>
          </c:ext>
        </c:extLst>
      </c:lineChart>
      <c:catAx>
        <c:axId val="135769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96655"/>
        <c:crosses val="autoZero"/>
        <c:auto val="1"/>
        <c:lblAlgn val="ctr"/>
        <c:lblOffset val="100"/>
        <c:noMultiLvlLbl val="0"/>
      </c:catAx>
      <c:valAx>
        <c:axId val="135769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9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 Gas (GLS)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6708333333333336"/>
          <c:w val="0.8776412948381452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Table!$M$13</c:f>
              <c:strCache>
                <c:ptCount val="1"/>
                <c:pt idx="0">
                  <c:v>Consumo (GLS)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Table!$L$14:$L$21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Table!$M$14:$M$21</c:f>
              <c:numCache>
                <c:formatCode>General</c:formatCode>
                <c:ptCount val="8"/>
                <c:pt idx="0">
                  <c:v>1505</c:v>
                </c:pt>
                <c:pt idx="1">
                  <c:v>1494</c:v>
                </c:pt>
                <c:pt idx="2">
                  <c:v>1343</c:v>
                </c:pt>
                <c:pt idx="3">
                  <c:v>480</c:v>
                </c:pt>
                <c:pt idx="4">
                  <c:v>1266</c:v>
                </c:pt>
                <c:pt idx="5">
                  <c:v>1325</c:v>
                </c:pt>
                <c:pt idx="6">
                  <c:v>1160</c:v>
                </c:pt>
                <c:pt idx="7">
                  <c:v>639.99999999999989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041-814B-48C8EE6C8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0514623"/>
        <c:axId val="2305031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Table!$N$13</c15:sqref>
                        </c15:formulaRef>
                      </c:ext>
                    </c:extLst>
                    <c:strCache>
                      <c:ptCount val="1"/>
                      <c:pt idx="0">
                        <c:v>Costo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Table!$L$14:$L$21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Table!$N$14:$N$21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5868.7199999999993</c:v>
                      </c:pt>
                      <c:pt idx="1">
                        <c:v>5828.16</c:v>
                      </c:pt>
                      <c:pt idx="2">
                        <c:v>5235.7499999999991</c:v>
                      </c:pt>
                      <c:pt idx="3">
                        <c:v>1872</c:v>
                      </c:pt>
                      <c:pt idx="4">
                        <c:v>4938.5700000000006</c:v>
                      </c:pt>
                      <c:pt idx="5">
                        <c:v>5165.5499999999993</c:v>
                      </c:pt>
                      <c:pt idx="6">
                        <c:v>4524</c:v>
                      </c:pt>
                      <c:pt idx="7">
                        <c:v>2495.9999999999995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D2-4041-814B-48C8EE6C8539}"/>
                  </c:ext>
                </c:extLst>
              </c15:ser>
            </c15:filteredBarSeries>
          </c:ext>
        </c:extLst>
      </c:barChart>
      <c:catAx>
        <c:axId val="2305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03103"/>
        <c:crosses val="autoZero"/>
        <c:auto val="1"/>
        <c:lblAlgn val="ctr"/>
        <c:lblOffset val="100"/>
        <c:noMultiLvlLbl val="0"/>
      </c:catAx>
      <c:valAx>
        <c:axId val="230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LUMA (kw/h)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96307588868679"/>
          <c:y val="0.17636173624749998"/>
          <c:w val="0.78925914025790467"/>
          <c:h val="0.66729238364655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Table!$B$12</c:f>
              <c:strCache>
                <c:ptCount val="1"/>
                <c:pt idx="0">
                  <c:v>Consumo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Table!$A$13:$A$20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Table!$B$13:$B$20</c:f>
              <c:numCache>
                <c:formatCode>General</c:formatCode>
                <c:ptCount val="8"/>
                <c:pt idx="0">
                  <c:v>14300</c:v>
                </c:pt>
                <c:pt idx="1">
                  <c:v>19580</c:v>
                </c:pt>
                <c:pt idx="2">
                  <c:v>16170</c:v>
                </c:pt>
                <c:pt idx="3">
                  <c:v>17600</c:v>
                </c:pt>
                <c:pt idx="4">
                  <c:v>20900</c:v>
                </c:pt>
                <c:pt idx="5">
                  <c:v>9570</c:v>
                </c:pt>
                <c:pt idx="6">
                  <c:v>21120</c:v>
                </c:pt>
                <c:pt idx="7">
                  <c:v>13640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C-4CB9-B24F-6E665AE978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3365119"/>
        <c:axId val="4433655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Table!$C$12</c15:sqref>
                        </c15:formulaRef>
                      </c:ext>
                    </c:extLst>
                    <c:strCache>
                      <c:ptCount val="1"/>
                      <c:pt idx="0">
                        <c:v>Costo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Table!$A$13:$A$20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Table!$C$13:$C$20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4147</c:v>
                      </c:pt>
                      <c:pt idx="1">
                        <c:v>5678.2</c:v>
                      </c:pt>
                      <c:pt idx="2">
                        <c:v>4689.2999999999993</c:v>
                      </c:pt>
                      <c:pt idx="3">
                        <c:v>5104</c:v>
                      </c:pt>
                      <c:pt idx="4">
                        <c:v>6061</c:v>
                      </c:pt>
                      <c:pt idx="5">
                        <c:v>2775.2999999999997</c:v>
                      </c:pt>
                      <c:pt idx="6">
                        <c:v>6124.7999999999993</c:v>
                      </c:pt>
                      <c:pt idx="7">
                        <c:v>3955.6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F2C-4CB9-B24F-6E665AE9789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Table!$D$12</c15:sqref>
                        </c15:formulaRef>
                      </c:ext>
                    </c:extLst>
                    <c:strCache>
                      <c:ptCount val="1"/>
                      <c:pt idx="0">
                        <c:v>lbs Lavadas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Table!$A$13:$A$20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83105</c:v>
                      </c:pt>
                      <c:pt idx="1">
                        <c:v>80855</c:v>
                      </c:pt>
                      <c:pt idx="2">
                        <c:v>68986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D6-4565-9E2B-BBF22C9A6FC4}"/>
                  </c:ext>
                </c:extLst>
              </c15:ser>
            </c15:filteredBarSeries>
          </c:ext>
        </c:extLst>
      </c:barChart>
      <c:catAx>
        <c:axId val="4433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5599"/>
        <c:crosses val="autoZero"/>
        <c:auto val="1"/>
        <c:lblAlgn val="ctr"/>
        <c:lblOffset val="100"/>
        <c:noMultiLvlLbl val="0"/>
      </c:catAx>
      <c:valAx>
        <c:axId val="443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5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Costo LUMA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5589602504504"/>
          <c:y val="0.1275811635856533"/>
          <c:w val="0.81581880277013563"/>
          <c:h val="0.68597574871175659"/>
        </c:manualLayout>
      </c:layout>
      <c:lineChart>
        <c:grouping val="standard"/>
        <c:varyColors val="0"/>
        <c:ser>
          <c:idx val="1"/>
          <c:order val="1"/>
          <c:tx>
            <c:strRef>
              <c:f>Table!$C$12</c:f>
              <c:strCache>
                <c:ptCount val="1"/>
                <c:pt idx="0">
                  <c:v>Costo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3837396831420196E-2"/>
                  <c:y val="-8.85206033910988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A4-4D57-B563-BC2D4A99C948}"/>
                </c:ext>
              </c:extLst>
            </c:dLbl>
            <c:dLbl>
              <c:idx val="1"/>
              <c:layout>
                <c:manualLayout>
                  <c:x val="-6.6608481168769565E-2"/>
                  <c:y val="-7.5561640108161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4-4D57-B563-BC2D4A99C948}"/>
                </c:ext>
              </c:extLst>
            </c:dLbl>
            <c:dLbl>
              <c:idx val="2"/>
              <c:layout>
                <c:manualLayout>
                  <c:x val="-6.6608481168769565E-2"/>
                  <c:y val="-7.5561640108161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4-4D57-B563-BC2D4A99C948}"/>
                </c:ext>
              </c:extLst>
            </c:dLbl>
            <c:dLbl>
              <c:idx val="3"/>
              <c:layout>
                <c:manualLayout>
                  <c:x val="-7.6247035385637124E-2"/>
                  <c:y val="-7.988129453580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A4-4D57-B563-BC2D4A99C948}"/>
                </c:ext>
              </c:extLst>
            </c:dLbl>
            <c:dLbl>
              <c:idx val="4"/>
              <c:layout>
                <c:manualLayout>
                  <c:x val="-5.2150649843468365E-2"/>
                  <c:y val="-7.5561640108161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A4-4D57-B563-BC2D4A99C948}"/>
                </c:ext>
              </c:extLst>
            </c:dLbl>
            <c:dLbl>
              <c:idx val="5"/>
              <c:layout>
                <c:manualLayout>
                  <c:x val="-7.4180058817949049E-2"/>
                  <c:y val="-0.19998456635751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A4-4D57-B563-BC2D4A99C948}"/>
                </c:ext>
              </c:extLst>
            </c:dLbl>
            <c:dLbl>
              <c:idx val="7"/>
              <c:layout>
                <c:manualLayout>
                  <c:x val="-1.4500901242766342E-2"/>
                  <c:y val="-0.107050888148963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42-4009-B3F0-6B6307583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Table!$A$13:$A$20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Table!$C$13:$C$20</c:f>
              <c:numCache>
                <c:formatCode>_("$"* #,##0.00_);_("$"* \(#,##0.00\);_("$"* "-"??_);_(@_)</c:formatCode>
                <c:ptCount val="8"/>
                <c:pt idx="0">
                  <c:v>4147</c:v>
                </c:pt>
                <c:pt idx="1">
                  <c:v>5678.2</c:v>
                </c:pt>
                <c:pt idx="2">
                  <c:v>4689.2999999999993</c:v>
                </c:pt>
                <c:pt idx="3">
                  <c:v>5104</c:v>
                </c:pt>
                <c:pt idx="4">
                  <c:v>6061</c:v>
                </c:pt>
                <c:pt idx="5">
                  <c:v>2775.2999999999997</c:v>
                </c:pt>
                <c:pt idx="6">
                  <c:v>6124.7999999999993</c:v>
                </c:pt>
                <c:pt idx="7">
                  <c:v>3955.6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4-4D57-B563-BC2D4A99C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1975519"/>
        <c:axId val="231974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Table!$B$12</c15:sqref>
                        </c15:formulaRef>
                      </c:ext>
                    </c:extLst>
                    <c:strCache>
                      <c:ptCount val="1"/>
                      <c:pt idx="0">
                        <c:v>Consumo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shade val="6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hade val="76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hade val="76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shade val="76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shade val="76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Table!$A$13:$A$20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14300</c:v>
                      </c:pt>
                      <c:pt idx="1">
                        <c:v>19580</c:v>
                      </c:pt>
                      <c:pt idx="2">
                        <c:v>16170</c:v>
                      </c:pt>
                      <c:pt idx="3">
                        <c:v>17600</c:v>
                      </c:pt>
                      <c:pt idx="4">
                        <c:v>20900</c:v>
                      </c:pt>
                      <c:pt idx="5">
                        <c:v>9570</c:v>
                      </c:pt>
                      <c:pt idx="6">
                        <c:v>21120</c:v>
                      </c:pt>
                      <c:pt idx="7">
                        <c:v>13640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3A4-4D57-B563-BC2D4A99C9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Table!$D$12</c15:sqref>
                        </c15:formulaRef>
                      </c:ext>
                    </c:extLst>
                    <c:strCache>
                      <c:ptCount val="1"/>
                      <c:pt idx="0">
                        <c:v>lbs Lavadas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tint val="6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Table!$A$13:$A$20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83105</c:v>
                      </c:pt>
                      <c:pt idx="1">
                        <c:v>80855</c:v>
                      </c:pt>
                      <c:pt idx="2">
                        <c:v>68986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42-4009-B3F0-6B6307583B69}"/>
                  </c:ext>
                </c:extLst>
              </c15:ser>
            </c15:filteredLineSeries>
          </c:ext>
        </c:extLst>
      </c:lineChart>
      <c:catAx>
        <c:axId val="2319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74559"/>
        <c:crosses val="autoZero"/>
        <c:auto val="1"/>
        <c:lblAlgn val="ctr"/>
        <c:lblOffset val="100"/>
        <c:noMultiLvlLbl val="0"/>
      </c:catAx>
      <c:valAx>
        <c:axId val="2319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75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Costo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Table!$N$13</c:f>
              <c:strCache>
                <c:ptCount val="1"/>
                <c:pt idx="0">
                  <c:v>Costo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Table!$L$14:$L$21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Table!$N$14:$N$21</c:f>
              <c:numCache>
                <c:formatCode>_("$"* #,##0.00_);_("$"* \(#,##0.00\);_("$"* "-"??_);_(@_)</c:formatCode>
                <c:ptCount val="8"/>
                <c:pt idx="0">
                  <c:v>5868.7199999999993</c:v>
                </c:pt>
                <c:pt idx="1">
                  <c:v>5828.16</c:v>
                </c:pt>
                <c:pt idx="2">
                  <c:v>5235.7499999999991</c:v>
                </c:pt>
                <c:pt idx="3">
                  <c:v>1872</c:v>
                </c:pt>
                <c:pt idx="4">
                  <c:v>4938.5700000000006</c:v>
                </c:pt>
                <c:pt idx="5">
                  <c:v>5165.5499999999993</c:v>
                </c:pt>
                <c:pt idx="6">
                  <c:v>4524</c:v>
                </c:pt>
                <c:pt idx="7">
                  <c:v>2495.9999999999995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F49-AAF5-B9AB68BD3D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0512703"/>
        <c:axId val="230513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Table!$M$13</c15:sqref>
                        </c15:formulaRef>
                      </c:ext>
                    </c:extLst>
                    <c:strCache>
                      <c:ptCount val="1"/>
                      <c:pt idx="0">
                        <c:v>Consumo (GLS)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Table!$L$14:$L$21</c15:sqref>
                        </c15:formulaRef>
                      </c:ext>
                    </c:extLst>
                    <c:strCache>
                      <c:ptCount val="8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Table!$M$14:$M$21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1505</c:v>
                      </c:pt>
                      <c:pt idx="1">
                        <c:v>1494</c:v>
                      </c:pt>
                      <c:pt idx="2">
                        <c:v>1343</c:v>
                      </c:pt>
                      <c:pt idx="3">
                        <c:v>480</c:v>
                      </c:pt>
                      <c:pt idx="4">
                        <c:v>1266</c:v>
                      </c:pt>
                      <c:pt idx="5">
                        <c:v>1325</c:v>
                      </c:pt>
                      <c:pt idx="6">
                        <c:v>1160</c:v>
                      </c:pt>
                      <c:pt idx="7">
                        <c:v>639.99999999999989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7B-4F49-AAF5-B9AB68BD3D5C}"/>
                  </c:ext>
                </c:extLst>
              </c15:ser>
            </c15:filteredLineSeries>
          </c:ext>
        </c:extLst>
      </c:lineChart>
      <c:catAx>
        <c:axId val="2305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3183"/>
        <c:crosses val="autoZero"/>
        <c:auto val="1"/>
        <c:lblAlgn val="ctr"/>
        <c:lblOffset val="100"/>
        <c:noMultiLvlLbl val="0"/>
      </c:catAx>
      <c:valAx>
        <c:axId val="2305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 Pozo (GL)</a:t>
            </a:r>
          </a:p>
        </c:rich>
      </c:tx>
      <c:layout>
        <c:manualLayout>
          <c:xMode val="edge"/>
          <c:yMode val="edge"/>
          <c:x val="0.3292272343372135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Table!$B$34</c:f>
              <c:strCache>
                <c:ptCount val="1"/>
                <c:pt idx="0">
                  <c:v>Consumo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Table!$A$35:$A$41</c:f>
              <c:strCache>
                <c:ptCount val="7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</c:strCache>
            </c:strRef>
          </c:cat>
          <c:val>
            <c:numRef>
              <c:f>Table!$B$35:$B$41</c:f>
              <c:numCache>
                <c:formatCode>General</c:formatCode>
                <c:ptCount val="7"/>
                <c:pt idx="0">
                  <c:v>66172</c:v>
                </c:pt>
                <c:pt idx="1">
                  <c:v>128069</c:v>
                </c:pt>
                <c:pt idx="2">
                  <c:v>204161</c:v>
                </c:pt>
                <c:pt idx="3">
                  <c:v>247662</c:v>
                </c:pt>
                <c:pt idx="4">
                  <c:v>200586</c:v>
                </c:pt>
                <c:pt idx="5">
                  <c:v>156928</c:v>
                </c:pt>
                <c:pt idx="6">
                  <c:v>162402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6-4677-91C0-A5AF91A353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3606911"/>
        <c:axId val="1923594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Table!$C$34</c15:sqref>
                        </c15:formulaRef>
                      </c:ext>
                    </c:extLst>
                    <c:strCache>
                      <c:ptCount val="1"/>
                      <c:pt idx="0">
                        <c:v>Costo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Table!$A$35:$A$41</c15:sqref>
                        </c15:formulaRef>
                      </c:ext>
                    </c:extLst>
                    <c:strCache>
                      <c:ptCount val="7"/>
                      <c:pt idx="0">
                        <c:v>Febrero</c:v>
                      </c:pt>
                      <c:pt idx="1">
                        <c:v>Marzo</c:v>
                      </c:pt>
                      <c:pt idx="2">
                        <c:v>Abril</c:v>
                      </c:pt>
                      <c:pt idx="3">
                        <c:v>Mayo</c:v>
                      </c:pt>
                      <c:pt idx="4">
                        <c:v>Junio</c:v>
                      </c:pt>
                      <c:pt idx="5">
                        <c:v>Julio</c:v>
                      </c:pt>
                      <c:pt idx="6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Table!$C$35:$C$41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132.35</c:v>
                      </c:pt>
                      <c:pt idx="1">
                        <c:v>256.13</c:v>
                      </c:pt>
                      <c:pt idx="2">
                        <c:v>408.29999999999995</c:v>
                      </c:pt>
                      <c:pt idx="3">
                        <c:v>495.35</c:v>
                      </c:pt>
                      <c:pt idx="4">
                        <c:v>401.18000000000006</c:v>
                      </c:pt>
                      <c:pt idx="5">
                        <c:v>313.85599999999999</c:v>
                      </c:pt>
                      <c:pt idx="6">
                        <c:v>324.80400000000009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B6-4677-91C0-A5AF91A353A6}"/>
                  </c:ext>
                </c:extLst>
              </c15:ser>
            </c15:filteredBarSeries>
          </c:ext>
        </c:extLst>
      </c:barChart>
      <c:catAx>
        <c:axId val="19236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4911"/>
        <c:crosses val="autoZero"/>
        <c:auto val="1"/>
        <c:lblAlgn val="ctr"/>
        <c:lblOffset val="100"/>
        <c:noMultiLvlLbl val="0"/>
      </c:catAx>
      <c:valAx>
        <c:axId val="19235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Costo Pozo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Table!$C$34</c:f>
              <c:strCache>
                <c:ptCount val="1"/>
                <c:pt idx="0">
                  <c:v>Costo</c:v>
                </c:pt>
              </c:strCache>
            </c:strRef>
          </c:tx>
          <c:spPr>
            <a:ln w="349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Table!$A$35:$A$41</c:f>
              <c:strCache>
                <c:ptCount val="7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</c:strCache>
            </c:strRef>
          </c:cat>
          <c:val>
            <c:numRef>
              <c:f>Table!$C$35:$C$41</c:f>
              <c:numCache>
                <c:formatCode>_("$"* #,##0.00_);_("$"* \(#,##0.00\);_("$"* "-"??_);_(@_)</c:formatCode>
                <c:ptCount val="7"/>
                <c:pt idx="0">
                  <c:v>132.35</c:v>
                </c:pt>
                <c:pt idx="1">
                  <c:v>256.13</c:v>
                </c:pt>
                <c:pt idx="2">
                  <c:v>408.29999999999995</c:v>
                </c:pt>
                <c:pt idx="3">
                  <c:v>495.35</c:v>
                </c:pt>
                <c:pt idx="4">
                  <c:v>401.18000000000006</c:v>
                </c:pt>
                <c:pt idx="5">
                  <c:v>313.85599999999999</c:v>
                </c:pt>
                <c:pt idx="6">
                  <c:v>324.80400000000009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0-4AB6-8D61-A9C77C376C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3606431"/>
        <c:axId val="1923581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Table!$B$34</c15:sqref>
                        </c15:formulaRef>
                      </c:ext>
                    </c:extLst>
                    <c:strCache>
                      <c:ptCount val="1"/>
                      <c:pt idx="0">
                        <c:v>Consumo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Table!$A$35:$A$41</c15:sqref>
                        </c15:formulaRef>
                      </c:ext>
                    </c:extLst>
                    <c:strCache>
                      <c:ptCount val="7"/>
                      <c:pt idx="0">
                        <c:v>Febrero</c:v>
                      </c:pt>
                      <c:pt idx="1">
                        <c:v>Marzo</c:v>
                      </c:pt>
                      <c:pt idx="2">
                        <c:v>Abril</c:v>
                      </c:pt>
                      <c:pt idx="3">
                        <c:v>Mayo</c:v>
                      </c:pt>
                      <c:pt idx="4">
                        <c:v>Junio</c:v>
                      </c:pt>
                      <c:pt idx="5">
                        <c:v>Julio</c:v>
                      </c:pt>
                      <c:pt idx="6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Table!$B$35:$B$41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66172</c:v>
                      </c:pt>
                      <c:pt idx="1">
                        <c:v>128069</c:v>
                      </c:pt>
                      <c:pt idx="2">
                        <c:v>204161</c:v>
                      </c:pt>
                      <c:pt idx="3">
                        <c:v>247662</c:v>
                      </c:pt>
                      <c:pt idx="4">
                        <c:v>200586</c:v>
                      </c:pt>
                      <c:pt idx="5">
                        <c:v>156928</c:v>
                      </c:pt>
                      <c:pt idx="6">
                        <c:v>162402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70-4AB6-8D61-A9C77C376CC3}"/>
                  </c:ext>
                </c:extLst>
              </c15:ser>
            </c15:filteredLineSeries>
          </c:ext>
        </c:extLst>
      </c:lineChart>
      <c:catAx>
        <c:axId val="19236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81471"/>
        <c:crosses val="autoZero"/>
        <c:auto val="1"/>
        <c:lblAlgn val="ctr"/>
        <c:lblOffset val="100"/>
        <c:noMultiLvlLbl val="0"/>
      </c:catAx>
      <c:valAx>
        <c:axId val="1923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64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41275</xdr:rowOff>
    </xdr:from>
    <xdr:to>
      <xdr:col>8</xdr:col>
      <xdr:colOff>222250</xdr:colOff>
      <xdr:row>37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D6E3A-2D32-45FF-B183-53789CB6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21</xdr:row>
      <xdr:rowOff>95250</xdr:rowOff>
    </xdr:from>
    <xdr:to>
      <xdr:col>17</xdr:col>
      <xdr:colOff>28575</xdr:colOff>
      <xdr:row>38</xdr:row>
      <xdr:rowOff>9525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3B683FEB-9636-4083-B0CA-6CEDD48F693B}"/>
            </a:ext>
            <a:ext uri="{147F2762-F138-4A5C-976F-8EAC2B608ADB}">
              <a16:predDERef xmlns:a16="http://schemas.microsoft.com/office/drawing/2014/main" pred="{4BAD6E3A-2D32-45FF-B183-53789CB6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60325</xdr:rowOff>
    </xdr:from>
    <xdr:to>
      <xdr:col>8</xdr:col>
      <xdr:colOff>247650</xdr:colOff>
      <xdr:row>73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CB2EF0-79B3-4143-A8D7-9D9B7D8721FB}"/>
            </a:ext>
            <a:ext uri="{147F2762-F138-4A5C-976F-8EAC2B608ADB}">
              <a16:predDERef xmlns:a16="http://schemas.microsoft.com/office/drawing/2014/main" pred="{3B683FEB-9636-4083-B0CA-6CEDD48F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</xdr:row>
      <xdr:rowOff>120650</xdr:rowOff>
    </xdr:from>
    <xdr:to>
      <xdr:col>8</xdr:col>
      <xdr:colOff>234949</xdr:colOff>
      <xdr:row>20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CF78F9-E211-422A-882A-1B6EE396921E}"/>
            </a:ext>
            <a:ext uri="{147F2762-F138-4A5C-976F-8EAC2B608ADB}">
              <a16:predDERef xmlns:a16="http://schemas.microsoft.com/office/drawing/2014/main" pred="{90CB2EF0-79B3-4143-A8D7-9D9B7D872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5</xdr:row>
      <xdr:rowOff>133350</xdr:rowOff>
    </xdr:from>
    <xdr:to>
      <xdr:col>17</xdr:col>
      <xdr:colOff>12700</xdr:colOff>
      <xdr:row>21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FF9D13-FFE2-49FB-B06F-4D4318E9AE2F}"/>
            </a:ext>
            <a:ext uri="{147F2762-F138-4A5C-976F-8EAC2B608ADB}">
              <a16:predDERef xmlns:a16="http://schemas.microsoft.com/office/drawing/2014/main" pred="{26CF78F9-E211-422A-882A-1B6EE396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0</xdr:row>
      <xdr:rowOff>25400</xdr:rowOff>
    </xdr:from>
    <xdr:to>
      <xdr:col>20</xdr:col>
      <xdr:colOff>279400</xdr:colOff>
      <xdr:row>5</xdr:row>
      <xdr:rowOff>127000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3EC5DB-3FD4-7113-B630-F1A2EB85E70A}"/>
            </a:ext>
          </a:extLst>
        </xdr:cNvPr>
        <xdr:cNvSpPr/>
      </xdr:nvSpPr>
      <xdr:spPr>
        <a:xfrm>
          <a:off x="25400" y="25400"/>
          <a:ext cx="11836400" cy="102235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146050</xdr:colOff>
      <xdr:row>1</xdr:row>
      <xdr:rowOff>19050</xdr:rowOff>
    </xdr:from>
    <xdr:to>
      <xdr:col>15</xdr:col>
      <xdr:colOff>273050</xdr:colOff>
      <xdr:row>3</xdr:row>
      <xdr:rowOff>165100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2A4CF6-9ED7-ACDC-DD44-D26F57528694}"/>
            </a:ext>
          </a:extLst>
        </xdr:cNvPr>
        <xdr:cNvSpPr txBox="1"/>
      </xdr:nvSpPr>
      <xdr:spPr>
        <a:xfrm>
          <a:off x="146050" y="203200"/>
          <a:ext cx="9271000" cy="5143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chemeClr val="bg1"/>
              </a:solidFill>
            </a:rPr>
            <a:t>DUI INC Utility</a:t>
          </a:r>
          <a:r>
            <a:rPr lang="en-US" sz="3600" baseline="0">
              <a:solidFill>
                <a:schemeClr val="bg1"/>
              </a:solidFill>
            </a:rPr>
            <a:t> Dashboard</a:t>
          </a:r>
          <a:endParaRPr lang="en-US" sz="36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565150</xdr:colOff>
      <xdr:row>1</xdr:row>
      <xdr:rowOff>25400</xdr:rowOff>
    </xdr:from>
    <xdr:to>
      <xdr:col>18</xdr:col>
      <xdr:colOff>479831</xdr:colOff>
      <xdr:row>4</xdr:row>
      <xdr:rowOff>50800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6F81C0-CAD8-B6CC-9524-F1B2C8598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9550" y="209550"/>
          <a:ext cx="2353081" cy="5778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0</xdr:row>
      <xdr:rowOff>177800</xdr:rowOff>
    </xdr:from>
    <xdr:to>
      <xdr:col>14</xdr:col>
      <xdr:colOff>139700</xdr:colOff>
      <xdr:row>4</xdr:row>
      <xdr:rowOff>87884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EE0D63-38D2-ECF3-86DD-CDA75ED08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400" y="177800"/>
          <a:ext cx="2552700" cy="646684"/>
        </a:xfrm>
        <a:prstGeom prst="rect">
          <a:avLst/>
        </a:prstGeom>
      </xdr:spPr>
    </xdr:pic>
    <xdr:clientData/>
  </xdr:twoCellAnchor>
  <xdr:twoCellAnchor>
    <xdr:from>
      <xdr:col>8</xdr:col>
      <xdr:colOff>247650</xdr:colOff>
      <xdr:row>54</xdr:row>
      <xdr:rowOff>0</xdr:rowOff>
    </xdr:from>
    <xdr:to>
      <xdr:col>17</xdr:col>
      <xdr:colOff>104775</xdr:colOff>
      <xdr:row>72</xdr:row>
      <xdr:rowOff>142875</xdr:rowOff>
    </xdr:to>
    <xdr:graphicFrame macro="">
      <xdr:nvGraphicFramePr>
        <xdr:cNvPr id="3" name="Chart 23">
          <a:extLst>
            <a:ext uri="{FF2B5EF4-FFF2-40B4-BE49-F238E27FC236}">
              <a16:creationId xmlns:a16="http://schemas.microsoft.com/office/drawing/2014/main" id="{E6670893-88FB-42C4-BF2C-43EB7897E145}"/>
            </a:ext>
            <a:ext uri="{147F2762-F138-4A5C-976F-8EAC2B608ADB}">
              <a16:predDERef xmlns:a16="http://schemas.microsoft.com/office/drawing/2014/main" pred="{11EE0D63-38D2-ECF3-86DD-CDA75ED0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37</xdr:row>
      <xdr:rowOff>123825</xdr:rowOff>
    </xdr:from>
    <xdr:to>
      <xdr:col>8</xdr:col>
      <xdr:colOff>247650</xdr:colOff>
      <xdr:row>54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7F81BDD-8272-4EAF-801E-1B6111484EA0}"/>
            </a:ext>
            <a:ext uri="{147F2762-F138-4A5C-976F-8EAC2B608ADB}">
              <a16:predDERef xmlns:a16="http://schemas.microsoft.com/office/drawing/2014/main" pred="{E6670893-88FB-42C4-BF2C-43EB7897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247650</xdr:colOff>
      <xdr:row>37</xdr:row>
      <xdr:rowOff>171450</xdr:rowOff>
    </xdr:from>
    <xdr:to>
      <xdr:col>17</xdr:col>
      <xdr:colOff>47625</xdr:colOff>
      <xdr:row>54</xdr:row>
      <xdr:rowOff>47625</xdr:rowOff>
    </xdr:to>
    <xdr:graphicFrame macro="">
      <xdr:nvGraphicFramePr>
        <xdr:cNvPr id="4" name="Chart 26">
          <a:extLst>
            <a:ext uri="{FF2B5EF4-FFF2-40B4-BE49-F238E27FC236}">
              <a16:creationId xmlns:a16="http://schemas.microsoft.com/office/drawing/2014/main" id="{85455D79-B934-4DFC-9017-29C1D1C8E5D0}"/>
            </a:ext>
            <a:ext uri="{147F2762-F138-4A5C-976F-8EAC2B608ADB}">
              <a16:predDERef xmlns:a16="http://schemas.microsoft.com/office/drawing/2014/main" pred="{87F81BDD-8272-4EAF-801E-1B6111484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602850925927" createdVersion="8" refreshedVersion="8" minRefreshableVersion="3" recordCount="219" xr:uid="{106ECFC3-645F-4BE1-86D4-E6313E01A04A}">
  <cacheSource type="worksheet">
    <worksheetSource name="Pozo"/>
  </cacheSource>
  <cacheFields count="4">
    <cacheField name="Mes" numFmtId="0">
      <sharedItems containsBlank="1" count="8">
        <s v="Febrero"/>
        <s v="Marzo"/>
        <s v="Abril"/>
        <s v="Mayo"/>
        <s v="Junio"/>
        <s v="Julio"/>
        <s v="Agosto"/>
        <m/>
      </sharedItems>
    </cacheField>
    <cacheField name="Dia" numFmtId="0">
      <sharedItems containsBlank="1"/>
    </cacheField>
    <cacheField name="GL" numFmtId="0">
      <sharedItems containsBlank="1" containsMixedTypes="1" containsNumber="1" containsInteger="1" minValue="0" maxValue="54558"/>
    </cacheField>
    <cacheField name="Costo" numFmtId="0">
      <sharedItems containsBlank="1" containsMixedTypes="1" containsNumber="1" minValue="0" maxValue="109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602850925927" createdVersion="8" refreshedVersion="8" minRefreshableVersion="3" recordCount="210" xr:uid="{2AEFE522-BA3D-42A1-BB3D-4DCD19CD4964}">
  <cacheSource type="worksheet">
    <worksheetSource name="Gas"/>
  </cacheSource>
  <cacheFields count="5">
    <cacheField name="Mes" numFmtId="0">
      <sharedItems count="8">
        <s v="Enero"/>
        <s v="Febrero"/>
        <s v="Marzo"/>
        <s v="Abril"/>
        <s v="Mayo"/>
        <s v="Junio"/>
        <s v="Julio"/>
        <s v="Agosto"/>
      </sharedItems>
    </cacheField>
    <cacheField name="Semana" numFmtId="0">
      <sharedItems containsSemiMixedTypes="0" containsString="0" containsNumber="1" containsInteger="1" minValue="1" maxValue="35"/>
    </cacheField>
    <cacheField name="Dia" numFmtId="0">
      <sharedItems/>
    </cacheField>
    <cacheField name="GLS" numFmtId="0">
      <sharedItems containsBlank="1" containsMixedTypes="1" containsNumber="1" minValue="-640" maxValue="780"/>
    </cacheField>
    <cacheField name="Costo" numFmtId="0">
      <sharedItems containsBlank="1" containsMixedTypes="1" containsNumber="1" minValue="-2496" maxValue="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602850925927" createdVersion="8" refreshedVersion="8" minRefreshableVersion="3" recordCount="210" xr:uid="{E692CE92-201C-4BB4-AC2F-6775F3A1243B}">
  <cacheSource type="worksheet">
    <worksheetSource name="AAA"/>
  </cacheSource>
  <cacheFields count="4">
    <cacheField name="Mes" numFmtId="0">
      <sharedItems count="8">
        <s v="Enero"/>
        <s v="Febrero"/>
        <s v="Marzo"/>
        <s v="Abril"/>
        <s v="Mayo"/>
        <s v="Junio"/>
        <s v="Julio"/>
        <s v="Agosto"/>
      </sharedItems>
    </cacheField>
    <cacheField name="Semana" numFmtId="0">
      <sharedItems containsSemiMixedTypes="0" containsString="0" containsNumber="1" containsInteger="1" minValue="1" maxValue="35"/>
    </cacheField>
    <cacheField name="Dia" numFmtId="0">
      <sharedItems/>
    </cacheField>
    <cacheField name="GL" numFmtId="0">
      <sharedItems containsMixedTypes="1" containsNumber="1" minValue="-19016" maxValue="41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602850925927" createdVersion="8" refreshedVersion="8" minRefreshableVersion="3" recordCount="204" xr:uid="{C1788983-BFE9-49C0-8A45-E9BCEB13034A}">
  <cacheSource type="worksheet">
    <worksheetSource name="AEE"/>
  </cacheSource>
  <cacheFields count="5">
    <cacheField name="Mes" numFmtId="0">
      <sharedItems containsBlank="1" count="9">
        <s v="Enero"/>
        <s v="Febrero"/>
        <s v="Marzo"/>
        <s v="Abril"/>
        <s v="Mayo"/>
        <s v="Junio"/>
        <s v="Julio"/>
        <s v="Agosto"/>
        <m u="1"/>
      </sharedItems>
    </cacheField>
    <cacheField name="Semana" numFmtId="0">
      <sharedItems containsSemiMixedTypes="0" containsString="0" containsNumber="1" containsInteger="1" minValue="1" maxValue="34"/>
    </cacheField>
    <cacheField name="Dia" numFmtId="0">
      <sharedItems/>
    </cacheField>
    <cacheField name="Utilidad" numFmtId="0">
      <sharedItems/>
    </cacheField>
    <cacheField name="KW/H" numFmtId="0">
      <sharedItems containsMixedTypes="1" containsNumber="1" containsInteger="1" minValue="-3410" maxValue="5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x v="0"/>
    <s v="Jueves"/>
    <s v=" -   "/>
    <s v=" -   "/>
  </r>
  <r>
    <x v="0"/>
    <s v="Viernes"/>
    <s v=" -   "/>
    <s v=" -   "/>
  </r>
  <r>
    <x v="0"/>
    <s v="Sábado"/>
    <s v=" -   "/>
    <s v=" -   "/>
  </r>
  <r>
    <x v="0"/>
    <s v="Domingo"/>
    <s v=" -   "/>
    <s v=" -   "/>
  </r>
  <r>
    <x v="0"/>
    <s v="Lunes"/>
    <s v=" -   "/>
    <s v=" -   "/>
  </r>
  <r>
    <x v="0"/>
    <s v="Martes"/>
    <s v=" -   "/>
    <s v=" -   "/>
  </r>
  <r>
    <x v="0"/>
    <s v="Miercoles "/>
    <n v="54558"/>
    <n v="109.12"/>
  </r>
  <r>
    <x v="0"/>
    <s v="Jueves "/>
    <s v=" -   "/>
    <s v=" $-   "/>
  </r>
  <r>
    <x v="0"/>
    <s v="Viernes "/>
    <s v=" -   "/>
    <s v=" $-   "/>
  </r>
  <r>
    <x v="0"/>
    <s v="Sabado "/>
    <s v=" -   "/>
    <s v=" $-   "/>
  </r>
  <r>
    <x v="0"/>
    <s v="Domingo"/>
    <s v=" -   "/>
    <s v=" $-   "/>
  </r>
  <r>
    <x v="0"/>
    <s v="Lunes "/>
    <s v=" -   "/>
    <s v=" $-   "/>
  </r>
  <r>
    <x v="0"/>
    <s v="Martes "/>
    <n v="6035"/>
    <n v="12.07"/>
  </r>
  <r>
    <x v="0"/>
    <s v="Miercoles "/>
    <n v="5579"/>
    <n v="11.16"/>
  </r>
  <r>
    <x v="0"/>
    <s v="Jueves "/>
    <s v=" -   "/>
    <s v=" $-   "/>
  </r>
  <r>
    <x v="1"/>
    <s v="Viernes "/>
    <s v="-   "/>
    <s v=" $-   "/>
  </r>
  <r>
    <x v="1"/>
    <s v="Sabado "/>
    <s v=" -   "/>
    <s v=" $-   "/>
  </r>
  <r>
    <x v="1"/>
    <s v="Domingo"/>
    <s v=" -   "/>
    <s v=" $-   "/>
  </r>
  <r>
    <x v="1"/>
    <s v="Lunes "/>
    <s v=" -   "/>
    <s v=" $-   "/>
  </r>
  <r>
    <x v="1"/>
    <s v="Martes "/>
    <n v="1121"/>
    <n v="2.2400000000000002"/>
  </r>
  <r>
    <x v="1"/>
    <s v="Miercoles "/>
    <n v="8819"/>
    <n v="17.64"/>
  </r>
  <r>
    <x v="1"/>
    <s v="Jueves "/>
    <n v="8393"/>
    <n v="16.79"/>
  </r>
  <r>
    <x v="1"/>
    <s v="Viernes "/>
    <n v="7103"/>
    <n v="14.21"/>
  </r>
  <r>
    <x v="1"/>
    <s v="Sabado "/>
    <s v=" -   "/>
    <s v=" $-   "/>
  </r>
  <r>
    <x v="1"/>
    <s v="Domingo"/>
    <s v=" -   "/>
    <s v=" $-   "/>
  </r>
  <r>
    <x v="1"/>
    <s v="Lunes "/>
    <n v="11277"/>
    <n v="22.55"/>
  </r>
  <r>
    <x v="1"/>
    <s v="Martes "/>
    <n v="7758"/>
    <n v="15.52"/>
  </r>
  <r>
    <x v="1"/>
    <s v="Miercoles "/>
    <n v="7579"/>
    <n v="15.16"/>
  </r>
  <r>
    <x v="1"/>
    <s v="Jueves "/>
    <n v="7666"/>
    <n v="15.33"/>
  </r>
  <r>
    <x v="1"/>
    <s v="Viernes "/>
    <n v="7117"/>
    <n v="14.23"/>
  </r>
  <r>
    <x v="1"/>
    <s v="Sabado "/>
    <s v=" -   "/>
    <s v=" $-   "/>
  </r>
  <r>
    <x v="1"/>
    <s v="Domingo"/>
    <s v=" -   "/>
    <s v=" $-   "/>
  </r>
  <r>
    <x v="1"/>
    <s v="Lunes "/>
    <n v="7950"/>
    <n v="15.9"/>
  </r>
  <r>
    <x v="1"/>
    <s v="Martes "/>
    <n v="9221"/>
    <n v="18.440000000000001"/>
  </r>
  <r>
    <x v="1"/>
    <s v="Miercoles "/>
    <n v="10718"/>
    <n v="21.44"/>
  </r>
  <r>
    <x v="1"/>
    <s v="Jueves "/>
    <n v="9087"/>
    <n v="18.170000000000002"/>
  </r>
  <r>
    <x v="1"/>
    <s v="Viernes "/>
    <n v="7655"/>
    <n v="15.31"/>
  </r>
  <r>
    <x v="1"/>
    <s v="Sabado "/>
    <s v=" -   "/>
    <s v=" $-   "/>
  </r>
  <r>
    <x v="1"/>
    <s v="Domingo"/>
    <s v=" -   "/>
    <s v=" $-   "/>
  </r>
  <r>
    <x v="1"/>
    <s v="Lunes "/>
    <n v="6715"/>
    <n v="13.43"/>
  </r>
  <r>
    <x v="1"/>
    <s v="Martes "/>
    <n v="3717"/>
    <n v="7.43"/>
  </r>
  <r>
    <x v="1"/>
    <s v="Miercoles "/>
    <s v=" -   "/>
    <s v=" $-   "/>
  </r>
  <r>
    <x v="1"/>
    <s v="Jueves "/>
    <n v="5582"/>
    <n v="11.16"/>
  </r>
  <r>
    <x v="1"/>
    <s v="Viernes "/>
    <s v=" -   "/>
    <s v=" $-   "/>
  </r>
  <r>
    <x v="1"/>
    <s v="Sabado "/>
    <n v="591"/>
    <n v="1.18"/>
  </r>
  <r>
    <x v="1"/>
    <s v="Domingo"/>
    <s v=" -   "/>
    <s v=" $-   "/>
  </r>
  <r>
    <x v="2"/>
    <s v="Lunes "/>
    <n v="4191"/>
    <n v="8.3800000000000008"/>
  </r>
  <r>
    <x v="2"/>
    <s v="Martes "/>
    <n v="4901"/>
    <n v="9.8000000000000007"/>
  </r>
  <r>
    <x v="2"/>
    <s v="Miercoles "/>
    <n v="9745"/>
    <n v="19.489999999999998"/>
  </r>
  <r>
    <x v="2"/>
    <s v="Jueves "/>
    <n v="6734"/>
    <n v="13.47"/>
  </r>
  <r>
    <x v="2"/>
    <s v="Viernes "/>
    <n v="9397"/>
    <n v="18.79"/>
  </r>
  <r>
    <x v="2"/>
    <s v="Sabado "/>
    <s v=" -   "/>
    <s v=" $-   "/>
  </r>
  <r>
    <x v="2"/>
    <s v="Domingo"/>
    <s v=" -   "/>
    <s v=" $-   "/>
  </r>
  <r>
    <x v="2"/>
    <s v="Lunes "/>
    <n v="10734"/>
    <n v="21.47"/>
  </r>
  <r>
    <x v="2"/>
    <s v="Martes "/>
    <n v="8701"/>
    <n v="17.399999999999999"/>
  </r>
  <r>
    <x v="2"/>
    <s v="Miercoles "/>
    <n v="10489"/>
    <n v="20.98"/>
  </r>
  <r>
    <x v="2"/>
    <s v="Jueves "/>
    <n v="10479"/>
    <n v="20.96"/>
  </r>
  <r>
    <x v="2"/>
    <s v="Viernes "/>
    <n v="8519"/>
    <n v="17.04"/>
  </r>
  <r>
    <x v="2"/>
    <s v="Sabado "/>
    <s v=" -   "/>
    <s v=" $-   "/>
  </r>
  <r>
    <x v="2"/>
    <s v="Domingo"/>
    <s v=" -   "/>
    <s v=" $-   "/>
  </r>
  <r>
    <x v="2"/>
    <s v="Lunes "/>
    <n v="10649"/>
    <n v="21.3"/>
  </r>
  <r>
    <x v="2"/>
    <s v="Martes "/>
    <n v="9549"/>
    <n v="19.100000000000001"/>
  </r>
  <r>
    <x v="2"/>
    <s v="Miercoles "/>
    <n v="9521"/>
    <n v="19.04"/>
  </r>
  <r>
    <x v="2"/>
    <s v="Jueves "/>
    <n v="10087"/>
    <n v="20.170000000000002"/>
  </r>
  <r>
    <x v="2"/>
    <s v="Viernes "/>
    <n v="8156"/>
    <n v="16.309999999999999"/>
  </r>
  <r>
    <x v="2"/>
    <s v="Sabado "/>
    <s v=" -   "/>
    <s v=" $-   "/>
  </r>
  <r>
    <x v="2"/>
    <s v="Domingo"/>
    <s v=" -   "/>
    <s v=" $-   "/>
  </r>
  <r>
    <x v="2"/>
    <s v="Lunes "/>
    <n v="9825"/>
    <n v="19.649999999999999"/>
  </r>
  <r>
    <x v="2"/>
    <s v="Martes "/>
    <n v="10087"/>
    <n v="20.170000000000002"/>
  </r>
  <r>
    <x v="2"/>
    <s v="Miercoles "/>
    <n v="10321"/>
    <n v="20.64"/>
  </r>
  <r>
    <x v="2"/>
    <s v="Jueves "/>
    <n v="10087"/>
    <n v="20.170000000000002"/>
  </r>
  <r>
    <x v="2"/>
    <s v="Viernes "/>
    <n v="8237"/>
    <n v="16.47"/>
  </r>
  <r>
    <x v="2"/>
    <s v="Sabado "/>
    <s v=" -   "/>
    <s v=" $-   "/>
  </r>
  <r>
    <x v="2"/>
    <s v="Domingo"/>
    <s v=" -   "/>
    <s v=" $-   "/>
  </r>
  <r>
    <x v="2"/>
    <s v="Lunes "/>
    <n v="13465"/>
    <n v="26.93"/>
  </r>
  <r>
    <x v="2"/>
    <s v="Martes "/>
    <n v="10287"/>
    <n v="20.57"/>
  </r>
  <r>
    <x v="3"/>
    <s v="Miercoles "/>
    <n v="9180"/>
    <n v="18.36"/>
  </r>
  <r>
    <x v="3"/>
    <s v="Jueves "/>
    <n v="11006"/>
    <n v="22.01"/>
  </r>
  <r>
    <x v="3"/>
    <s v="Viernes "/>
    <n v="10016"/>
    <n v="20.03"/>
  </r>
  <r>
    <x v="3"/>
    <s v="Sabado "/>
    <s v=" -   "/>
    <s v=" $-   "/>
  </r>
  <r>
    <x v="3"/>
    <s v="Domingo"/>
    <s v=" -   "/>
    <s v=" $-   "/>
  </r>
  <r>
    <x v="3"/>
    <s v="Lunes "/>
    <n v="11129"/>
    <n v="22.26"/>
  </r>
  <r>
    <x v="3"/>
    <s v="Martes "/>
    <n v="12409"/>
    <n v="24.82"/>
  </r>
  <r>
    <x v="3"/>
    <s v="Miercoles "/>
    <n v="9738"/>
    <n v="19.48"/>
  </r>
  <r>
    <x v="3"/>
    <s v="Jueves "/>
    <n v="9808"/>
    <n v="19.62"/>
  </r>
  <r>
    <x v="3"/>
    <s v="Viernes "/>
    <n v="10353"/>
    <n v="20.71"/>
  </r>
  <r>
    <x v="3"/>
    <s v="Sabado "/>
    <s v=" -   "/>
    <s v=" $-   "/>
  </r>
  <r>
    <x v="3"/>
    <s v="Domingo"/>
    <s v=" -   "/>
    <s v=" $-   "/>
  </r>
  <r>
    <x v="3"/>
    <s v="Lunes "/>
    <n v="16059"/>
    <n v="32.119999999999997"/>
  </r>
  <r>
    <x v="3"/>
    <s v="Martes "/>
    <n v="13385"/>
    <n v="26.77"/>
  </r>
  <r>
    <x v="3"/>
    <s v="Miercoles "/>
    <n v="14226"/>
    <n v="28.45"/>
  </r>
  <r>
    <x v="3"/>
    <s v="Jueves "/>
    <n v="11313"/>
    <n v="22.63"/>
  </r>
  <r>
    <x v="3"/>
    <s v="Viernes "/>
    <n v="10468"/>
    <n v="20.94"/>
  </r>
  <r>
    <x v="3"/>
    <s v="Sabado "/>
    <s v=" -   "/>
    <s v=" $-   "/>
  </r>
  <r>
    <x v="3"/>
    <s v="Domingo"/>
    <s v=" -   "/>
    <s v=" $-   "/>
  </r>
  <r>
    <x v="3"/>
    <s v="Lunes "/>
    <n v="11941"/>
    <n v="23.88"/>
  </r>
  <r>
    <x v="3"/>
    <s v="Martes "/>
    <n v="10451"/>
    <n v="20.9"/>
  </r>
  <r>
    <x v="3"/>
    <s v="Miercoles "/>
    <n v="11734"/>
    <n v="23.47"/>
  </r>
  <r>
    <x v="3"/>
    <s v="Jueves "/>
    <n v="12134"/>
    <n v="24.27"/>
  </r>
  <r>
    <x v="3"/>
    <s v="Viernes "/>
    <n v="8224"/>
    <n v="16.45"/>
  </r>
  <r>
    <x v="3"/>
    <s v="Sabado "/>
    <s v=" -   "/>
    <s v=" $-   "/>
  </r>
  <r>
    <x v="3"/>
    <s v="Domingo"/>
    <s v=" -   "/>
    <s v=" $-   "/>
  </r>
  <r>
    <x v="3"/>
    <s v="Lunes "/>
    <n v="12510"/>
    <n v="25.02"/>
  </r>
  <r>
    <x v="3"/>
    <s v="Martes "/>
    <n v="9514"/>
    <n v="19.03"/>
  </r>
  <r>
    <x v="3"/>
    <s v="Miercoles "/>
    <n v="10546"/>
    <n v="21.09"/>
  </r>
  <r>
    <x v="3"/>
    <s v="Jueves "/>
    <n v="118"/>
    <n v="0.24"/>
  </r>
  <r>
    <x v="3"/>
    <s v="Viernes "/>
    <n v="11400"/>
    <n v="22.8"/>
  </r>
  <r>
    <x v="4"/>
    <s v="Sabado "/>
    <s v="-   "/>
    <s v=" $-   "/>
  </r>
  <r>
    <x v="4"/>
    <s v="Domingo"/>
    <s v=" -   "/>
    <s v=" $-   "/>
  </r>
  <r>
    <x v="4"/>
    <s v="Lunes "/>
    <n v="11034"/>
    <n v="22.07"/>
  </r>
  <r>
    <x v="4"/>
    <s v="Martes "/>
    <n v="16066"/>
    <n v="32.130000000000003"/>
  </r>
  <r>
    <x v="4"/>
    <s v="Miercoles "/>
    <n v="17592"/>
    <n v="35.18"/>
  </r>
  <r>
    <x v="4"/>
    <s v="Jueves "/>
    <n v="15091"/>
    <n v="30.18"/>
  </r>
  <r>
    <x v="4"/>
    <s v="Viernes "/>
    <n v="12275"/>
    <n v="24.55"/>
  </r>
  <r>
    <x v="4"/>
    <s v="Sabado "/>
    <s v=" -   "/>
    <s v=" $-   "/>
  </r>
  <r>
    <x v="4"/>
    <s v="Domingo"/>
    <s v=" -   "/>
    <s v=" $-   "/>
  </r>
  <r>
    <x v="4"/>
    <s v="Lunes "/>
    <n v="14633"/>
    <n v="29.27"/>
  </r>
  <r>
    <x v="4"/>
    <s v="Martes "/>
    <n v="12332"/>
    <n v="24.66"/>
  </r>
  <r>
    <x v="4"/>
    <s v="Miercoles "/>
    <n v="12258"/>
    <n v="24.52"/>
  </r>
  <r>
    <x v="4"/>
    <s v="Jueves "/>
    <n v="11413"/>
    <n v="22.83"/>
  </r>
  <r>
    <x v="4"/>
    <s v="Viernes "/>
    <n v="7235"/>
    <n v="14.47"/>
  </r>
  <r>
    <x v="4"/>
    <s v="Sabado "/>
    <s v=" -   "/>
    <s v=" $-   "/>
  </r>
  <r>
    <x v="4"/>
    <s v="Domingo"/>
    <s v=" -   "/>
    <s v=" $-   "/>
  </r>
  <r>
    <x v="4"/>
    <s v="Lunes "/>
    <n v="11257"/>
    <n v="22.51"/>
  </r>
  <r>
    <x v="4"/>
    <s v="Martes "/>
    <n v="10418"/>
    <n v="20.84"/>
  </r>
  <r>
    <x v="4"/>
    <s v="Miercoles "/>
    <n v="10443"/>
    <n v="20.89"/>
  </r>
  <r>
    <x v="4"/>
    <s v="Jueves "/>
    <n v="7707"/>
    <n v="15.41"/>
  </r>
  <r>
    <x v="4"/>
    <s v="Viernes "/>
    <n v="10118"/>
    <n v="20.239999999999998"/>
  </r>
  <r>
    <x v="4"/>
    <s v="Sabado "/>
    <s v=" -   "/>
    <s v=" $-   "/>
  </r>
  <r>
    <x v="4"/>
    <s v="Domingo"/>
    <s v=" -   "/>
    <s v=" $-   "/>
  </r>
  <r>
    <x v="4"/>
    <s v="Lunes "/>
    <n v="10370"/>
    <n v="20.74"/>
  </r>
  <r>
    <x v="4"/>
    <s v="Martes "/>
    <n v="10344"/>
    <n v="20.69"/>
  </r>
  <r>
    <x v="4"/>
    <s v="Miercoles "/>
    <n v="10274"/>
    <n v="20.548000000000002"/>
  </r>
  <r>
    <x v="4"/>
    <s v="Jueves "/>
    <n v="11215"/>
    <n v="22.43"/>
  </r>
  <r>
    <x v="4"/>
    <s v="Viernes "/>
    <n v="12139"/>
    <n v="24.278000000000002"/>
  </r>
  <r>
    <x v="4"/>
    <s v="Sabado "/>
    <n v="5792"/>
    <n v="11.584"/>
  </r>
  <r>
    <x v="4"/>
    <s v="Domingo"/>
    <n v="0"/>
    <n v="0"/>
  </r>
  <r>
    <x v="5"/>
    <s v="Lunes "/>
    <n v="13202"/>
    <n v="26.404"/>
  </r>
  <r>
    <x v="5"/>
    <s v="Martes "/>
    <n v="13568"/>
    <n v="27.135999999999999"/>
  </r>
  <r>
    <x v="5"/>
    <s v="Miercoles "/>
    <n v="13356"/>
    <n v="26.712"/>
  </r>
  <r>
    <x v="5"/>
    <s v="Jueves "/>
    <n v="0"/>
    <n v="0"/>
  </r>
  <r>
    <x v="5"/>
    <s v="Viernes "/>
    <n v="10857"/>
    <n v="21.714000000000002"/>
  </r>
  <r>
    <x v="5"/>
    <s v="Sabado "/>
    <n v="0"/>
    <n v="0"/>
  </r>
  <r>
    <x v="5"/>
    <s v="Domingo"/>
    <n v="0"/>
    <n v="0"/>
  </r>
  <r>
    <x v="5"/>
    <s v="Lunes "/>
    <n v="12971"/>
    <n v="25.942"/>
  </r>
  <r>
    <x v="5"/>
    <s v="Martes "/>
    <n v="10627"/>
    <n v="21.254000000000001"/>
  </r>
  <r>
    <x v="5"/>
    <s v="Miercoles "/>
    <n v="10886"/>
    <n v="21.772000000000002"/>
  </r>
  <r>
    <x v="5"/>
    <s v="Jueves "/>
    <n v="3515"/>
    <n v="7.03"/>
  </r>
  <r>
    <x v="5"/>
    <s v="Viernes "/>
    <n v="13742"/>
    <n v="27.484000000000002"/>
  </r>
  <r>
    <x v="5"/>
    <s v="Sabado "/>
    <n v="0"/>
    <n v="0"/>
  </r>
  <r>
    <x v="5"/>
    <s v="Domingo"/>
    <n v="0"/>
    <n v="0"/>
  </r>
  <r>
    <x v="5"/>
    <s v="Lunes "/>
    <n v="11231"/>
    <n v="22.462"/>
  </r>
  <r>
    <x v="5"/>
    <s v="Martes "/>
    <n v="394"/>
    <n v="0.78800000000000003"/>
  </r>
  <r>
    <x v="5"/>
    <s v="Miercoles "/>
    <n v="10569"/>
    <n v="21.138000000000002"/>
  </r>
  <r>
    <x v="5"/>
    <s v="Jueves "/>
    <n v="11355"/>
    <n v="22.71"/>
  </r>
  <r>
    <x v="5"/>
    <s v="Viernes "/>
    <n v="10072"/>
    <n v="20.144000000000002"/>
  </r>
  <r>
    <x v="5"/>
    <s v="Sabado "/>
    <n v="0"/>
    <n v="0"/>
  </r>
  <r>
    <x v="5"/>
    <s v="Domingo"/>
    <n v="0"/>
    <n v="0"/>
  </r>
  <r>
    <x v="5"/>
    <s v="Lunes "/>
    <n v="10583"/>
    <n v="21.166"/>
  </r>
  <r>
    <x v="5"/>
    <s v="Martes "/>
    <n v="0"/>
    <n v="0"/>
  </r>
  <r>
    <x v="5"/>
    <s v="Miercoles "/>
    <n v="0"/>
    <n v="0"/>
  </r>
  <r>
    <x v="5"/>
    <s v="Jueves "/>
    <n v="0"/>
    <n v="0"/>
  </r>
  <r>
    <x v="5"/>
    <s v="Viernes "/>
    <n v="0"/>
    <n v="0"/>
  </r>
  <r>
    <x v="5"/>
    <s v="Sabado "/>
    <n v="0"/>
    <n v="0"/>
  </r>
  <r>
    <x v="5"/>
    <s v="Domingo"/>
    <n v="0"/>
    <n v="0"/>
  </r>
  <r>
    <x v="5"/>
    <s v="Lunes "/>
    <n v="0"/>
    <n v="0"/>
  </r>
  <r>
    <x v="5"/>
    <s v="Martes "/>
    <n v="0"/>
    <n v="0"/>
  </r>
  <r>
    <x v="5"/>
    <s v="Miercoles "/>
    <n v="0"/>
    <n v="0"/>
  </r>
  <r>
    <x v="6"/>
    <s v="Jueves "/>
    <n v="0"/>
    <n v="0"/>
  </r>
  <r>
    <x v="6"/>
    <s v="Viernes "/>
    <n v="0"/>
    <n v="0"/>
  </r>
  <r>
    <x v="6"/>
    <s v="Sabado "/>
    <n v="0"/>
    <n v="0"/>
  </r>
  <r>
    <x v="6"/>
    <s v="Domingo"/>
    <n v="0"/>
    <n v="0"/>
  </r>
  <r>
    <x v="6"/>
    <s v="Lunes "/>
    <n v="0"/>
    <n v="0"/>
  </r>
  <r>
    <x v="6"/>
    <s v="Martes "/>
    <n v="10952"/>
    <n v="21.904"/>
  </r>
  <r>
    <x v="6"/>
    <s v="Miercoles "/>
    <n v="7156"/>
    <n v="14.312000000000001"/>
  </r>
  <r>
    <x v="6"/>
    <s v="Jueves "/>
    <n v="8501"/>
    <n v="17.001999999999999"/>
  </r>
  <r>
    <x v="6"/>
    <s v="Viernes "/>
    <n v="8508"/>
    <n v="17.016000000000002"/>
  </r>
  <r>
    <x v="6"/>
    <s v="Sabado "/>
    <n v="0"/>
    <n v="0"/>
  </r>
  <r>
    <x v="6"/>
    <s v="Domingo"/>
    <n v="0"/>
    <n v="0"/>
  </r>
  <r>
    <x v="6"/>
    <s v="Lunes "/>
    <n v="9846"/>
    <n v="19.692"/>
  </r>
  <r>
    <x v="6"/>
    <s v="Martes "/>
    <n v="10604"/>
    <n v="21.208000000000002"/>
  </r>
  <r>
    <x v="6"/>
    <s v="Miercoles "/>
    <n v="2283"/>
    <n v="4.5659999999999998"/>
  </r>
  <r>
    <x v="6"/>
    <s v="Jueves "/>
    <n v="11345"/>
    <n v="22.69"/>
  </r>
  <r>
    <x v="6"/>
    <s v="Viernes "/>
    <n v="12043"/>
    <n v="24.086000000000002"/>
  </r>
  <r>
    <x v="6"/>
    <s v="Sabado "/>
    <n v="0"/>
    <n v="0"/>
  </r>
  <r>
    <x v="6"/>
    <s v="Domingo"/>
    <n v="0"/>
    <n v="0"/>
  </r>
  <r>
    <x v="6"/>
    <s v="Lunes "/>
    <n v="9336"/>
    <n v="18.672000000000001"/>
  </r>
  <r>
    <x v="6"/>
    <s v="Martes "/>
    <n v="7853"/>
    <n v="15.706"/>
  </r>
  <r>
    <x v="6"/>
    <s v="Miercoles "/>
    <n v="11457"/>
    <n v="22.914000000000001"/>
  </r>
  <r>
    <x v="6"/>
    <s v="Jueves "/>
    <n v="10373"/>
    <n v="20.745999999999999"/>
  </r>
  <r>
    <x v="6"/>
    <s v="Viernes "/>
    <n v="8622"/>
    <n v="17.244"/>
  </r>
  <r>
    <x v="6"/>
    <s v="Sabado "/>
    <n v="0"/>
    <n v="0"/>
  </r>
  <r>
    <x v="6"/>
    <s v="Domingo"/>
    <n v="0"/>
    <n v="0"/>
  </r>
  <r>
    <x v="6"/>
    <s v="Lunes "/>
    <n v="10460"/>
    <n v="20.92"/>
  </r>
  <r>
    <x v="6"/>
    <s v="Martes "/>
    <n v="11334"/>
    <n v="22.667999999999999"/>
  </r>
  <r>
    <x v="6"/>
    <s v="Miercoles "/>
    <n v="11729"/>
    <n v="23.458000000000002"/>
  </r>
  <r>
    <x v="6"/>
    <s v="Jueves "/>
    <m/>
    <m/>
  </r>
  <r>
    <x v="6"/>
    <s v="Viernes "/>
    <m/>
    <m/>
  </r>
  <r>
    <x v="6"/>
    <s v="Sabado "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  <r>
    <x v="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n v="1"/>
    <s v="Lunes "/>
    <s v="-   "/>
    <s v="$-   "/>
  </r>
  <r>
    <x v="0"/>
    <n v="1"/>
    <s v="Martes "/>
    <s v=" -   "/>
    <s v=" $-   "/>
  </r>
  <r>
    <x v="0"/>
    <n v="1"/>
    <s v="Miercoles "/>
    <n v="100"/>
    <n v="390"/>
  </r>
  <r>
    <x v="0"/>
    <n v="1"/>
    <s v="Jueves "/>
    <n v="50"/>
    <n v="195"/>
  </r>
  <r>
    <x v="0"/>
    <n v="1"/>
    <s v="Viernes "/>
    <n v="50"/>
    <n v="195"/>
  </r>
  <r>
    <x v="0"/>
    <n v="1"/>
    <s v="Sabado "/>
    <s v=" -   "/>
    <s v=" $-   "/>
  </r>
  <r>
    <x v="0"/>
    <n v="2"/>
    <s v="Lunes "/>
    <n v="50"/>
    <n v="195"/>
  </r>
  <r>
    <x v="0"/>
    <n v="2"/>
    <s v="Martes "/>
    <n v="81"/>
    <n v="316.68"/>
  </r>
  <r>
    <x v="0"/>
    <n v="2"/>
    <s v="Miercoles "/>
    <n v="50"/>
    <n v="195"/>
  </r>
  <r>
    <x v="0"/>
    <n v="2"/>
    <s v="Jueves "/>
    <n v="50"/>
    <n v="195"/>
  </r>
  <r>
    <x v="0"/>
    <n v="2"/>
    <s v="Viernes "/>
    <s v=" -   "/>
    <s v=" $-   "/>
  </r>
  <r>
    <x v="0"/>
    <n v="2"/>
    <s v="Sabado "/>
    <n v="50"/>
    <n v="195"/>
  </r>
  <r>
    <x v="0"/>
    <n v="3"/>
    <s v="Lunes "/>
    <n v="50"/>
    <n v="195"/>
  </r>
  <r>
    <x v="0"/>
    <n v="3"/>
    <s v="Martes "/>
    <n v="60"/>
    <n v="235.95"/>
  </r>
  <r>
    <x v="0"/>
    <n v="3"/>
    <s v="Miercoles "/>
    <n v="50"/>
    <n v="195"/>
  </r>
  <r>
    <x v="0"/>
    <n v="3"/>
    <s v="Jueves "/>
    <n v="50"/>
    <n v="195"/>
  </r>
  <r>
    <x v="0"/>
    <n v="3"/>
    <s v="Viernes "/>
    <s v=" -   "/>
    <s v=" $-   "/>
  </r>
  <r>
    <x v="0"/>
    <n v="3"/>
    <s v="Sabado "/>
    <n v="50"/>
    <n v="195"/>
  </r>
  <r>
    <x v="0"/>
    <n v="4"/>
    <s v="Lunes "/>
    <n v="50"/>
    <n v="195"/>
  </r>
  <r>
    <x v="0"/>
    <n v="4"/>
    <s v="Martes "/>
    <n v="118"/>
    <n v="458.25"/>
  </r>
  <r>
    <x v="0"/>
    <n v="4"/>
    <s v="Miercoles "/>
    <n v="50"/>
    <n v="195"/>
  </r>
  <r>
    <x v="0"/>
    <n v="4"/>
    <s v="Jueves "/>
    <n v="50"/>
    <n v="195"/>
  </r>
  <r>
    <x v="0"/>
    <n v="4"/>
    <s v="Viernes "/>
    <s v=" -   "/>
    <s v=" $-   "/>
  </r>
  <r>
    <x v="0"/>
    <n v="4"/>
    <s v="Sabado "/>
    <n v="150"/>
    <n v="585"/>
  </r>
  <r>
    <x v="0"/>
    <n v="5"/>
    <s v="Lunes "/>
    <n v="20"/>
    <n v="78"/>
  </r>
  <r>
    <x v="0"/>
    <n v="5"/>
    <s v="Martes "/>
    <n v="65"/>
    <n v="254.28"/>
  </r>
  <r>
    <x v="0"/>
    <n v="5"/>
    <s v="Miercoles "/>
    <n v="50"/>
    <n v="195"/>
  </r>
  <r>
    <x v="0"/>
    <n v="5"/>
    <s v="Jueves "/>
    <n v="50"/>
    <n v="195"/>
  </r>
  <r>
    <x v="0"/>
    <n v="5"/>
    <s v="Viernes "/>
    <s v=" -   "/>
    <s v=" $-   "/>
  </r>
  <r>
    <x v="0"/>
    <n v="5"/>
    <s v="Sabado "/>
    <n v="150"/>
    <n v="585"/>
  </r>
  <r>
    <x v="1"/>
    <n v="6"/>
    <s v="Lunes "/>
    <n v="-50"/>
    <n v="-195"/>
  </r>
  <r>
    <x v="1"/>
    <n v="6"/>
    <s v="Martes "/>
    <n v="110"/>
    <n v="428.22"/>
  </r>
  <r>
    <x v="1"/>
    <n v="6"/>
    <s v="Miercoles "/>
    <n v="50"/>
    <n v="195"/>
  </r>
  <r>
    <x v="1"/>
    <n v="6"/>
    <s v="Jueves "/>
    <n v="100"/>
    <n v="390"/>
  </r>
  <r>
    <x v="1"/>
    <n v="6"/>
    <s v="Viernes "/>
    <s v=" -   "/>
    <s v=" $-   "/>
  </r>
  <r>
    <x v="1"/>
    <n v="6"/>
    <s v="Sabado "/>
    <n v="50"/>
    <n v="195"/>
  </r>
  <r>
    <x v="1"/>
    <n v="7"/>
    <s v="Lunes "/>
    <n v="50"/>
    <n v="195"/>
  </r>
  <r>
    <x v="1"/>
    <n v="7"/>
    <s v="Martes "/>
    <n v="92"/>
    <n v="359.19"/>
  </r>
  <r>
    <x v="1"/>
    <n v="7"/>
    <s v="Miercoles "/>
    <n v="50"/>
    <n v="195"/>
  </r>
  <r>
    <x v="1"/>
    <n v="7"/>
    <s v="Jueves "/>
    <n v="100"/>
    <n v="390"/>
  </r>
  <r>
    <x v="1"/>
    <n v="7"/>
    <s v="Viernes "/>
    <s v=" -   "/>
    <s v=" $-   "/>
  </r>
  <r>
    <x v="1"/>
    <n v="7"/>
    <s v="Sabado "/>
    <n v="50"/>
    <n v="195"/>
  </r>
  <r>
    <x v="1"/>
    <n v="8"/>
    <s v="Lunes "/>
    <n v="100"/>
    <n v="390"/>
  </r>
  <r>
    <x v="1"/>
    <n v="8"/>
    <s v="Martes "/>
    <n v="63"/>
    <n v="244.14"/>
  </r>
  <r>
    <x v="1"/>
    <n v="8"/>
    <s v="Miercoles "/>
    <n v="100"/>
    <n v="390"/>
  </r>
  <r>
    <x v="1"/>
    <n v="8"/>
    <s v="Jueves "/>
    <n v="50"/>
    <n v="195"/>
  </r>
  <r>
    <x v="1"/>
    <n v="8"/>
    <s v="Viernes "/>
    <s v=" -   "/>
    <s v=" $-   "/>
  </r>
  <r>
    <x v="1"/>
    <n v="8"/>
    <s v="Sabado "/>
    <n v="50"/>
    <n v="195"/>
  </r>
  <r>
    <x v="1"/>
    <n v="9"/>
    <s v="Lunes "/>
    <n v="100"/>
    <n v="390"/>
  </r>
  <r>
    <x v="1"/>
    <n v="9"/>
    <s v="Martes "/>
    <n v="78"/>
    <n v="304.2"/>
  </r>
  <r>
    <x v="1"/>
    <n v="9"/>
    <s v="Miercoles "/>
    <n v="50"/>
    <n v="195"/>
  </r>
  <r>
    <x v="1"/>
    <n v="9"/>
    <s v="Jueves "/>
    <n v="50"/>
    <n v="195"/>
  </r>
  <r>
    <x v="1"/>
    <n v="9"/>
    <s v="Viernes "/>
    <s v=" -   "/>
    <s v=" $-   "/>
  </r>
  <r>
    <x v="1"/>
    <n v="9"/>
    <s v="Sabado "/>
    <n v="100"/>
    <n v="390"/>
  </r>
  <r>
    <x v="2"/>
    <n v="10"/>
    <s v="Lunes "/>
    <n v="50"/>
    <n v="195"/>
  </r>
  <r>
    <x v="2"/>
    <n v="10"/>
    <s v="Martes "/>
    <n v="70"/>
    <n v="272.61"/>
  </r>
  <r>
    <x v="2"/>
    <n v="10"/>
    <s v="Miercoles "/>
    <n v="100"/>
    <n v="390"/>
  </r>
  <r>
    <x v="2"/>
    <n v="10"/>
    <s v="Jueves "/>
    <n v="50"/>
    <n v="195"/>
  </r>
  <r>
    <x v="2"/>
    <n v="10"/>
    <s v="Viernes "/>
    <s v=" -   "/>
    <s v=" $-   "/>
  </r>
  <r>
    <x v="2"/>
    <n v="10"/>
    <s v="Sabado "/>
    <n v="50"/>
    <n v="195"/>
  </r>
  <r>
    <x v="2"/>
    <n v="11"/>
    <s v="Lunes "/>
    <n v="100"/>
    <n v="390"/>
  </r>
  <r>
    <x v="2"/>
    <n v="11"/>
    <s v="Martes "/>
    <n v="106"/>
    <n v="414.57"/>
  </r>
  <r>
    <x v="2"/>
    <n v="11"/>
    <s v="Miercoles "/>
    <n v="50"/>
    <n v="195"/>
  </r>
  <r>
    <x v="2"/>
    <n v="11"/>
    <s v="Jueves "/>
    <n v="50"/>
    <n v="195"/>
  </r>
  <r>
    <x v="2"/>
    <n v="11"/>
    <s v="Viernes "/>
    <s v=" -   "/>
    <s v=" $-   "/>
  </r>
  <r>
    <x v="2"/>
    <n v="11"/>
    <s v="Sabado "/>
    <n v="50"/>
    <n v="195"/>
  </r>
  <r>
    <x v="2"/>
    <n v="12"/>
    <s v="Lunes "/>
    <n v="50"/>
    <n v="195"/>
  </r>
  <r>
    <x v="2"/>
    <n v="12"/>
    <s v="Martes "/>
    <n v="84"/>
    <n v="327.20999999999998"/>
  </r>
  <r>
    <x v="2"/>
    <n v="12"/>
    <s v="Miercoles "/>
    <n v="50"/>
    <n v="195"/>
  </r>
  <r>
    <x v="2"/>
    <n v="12"/>
    <s v="Jueves "/>
    <n v="50"/>
    <n v="195"/>
  </r>
  <r>
    <x v="2"/>
    <n v="12"/>
    <s v="Viernes "/>
    <n v="100"/>
    <n v="390"/>
  </r>
  <r>
    <x v="2"/>
    <n v="12"/>
    <s v="Sabado "/>
    <s v=" -   "/>
    <s v=" $-   "/>
  </r>
  <r>
    <x v="2"/>
    <n v="13"/>
    <s v="Lunes "/>
    <n v="80"/>
    <n v="312"/>
  </r>
  <r>
    <x v="2"/>
    <n v="13"/>
    <s v="Martes "/>
    <n v="76"/>
    <n v="297.18"/>
  </r>
  <r>
    <x v="2"/>
    <n v="13"/>
    <s v="Miercoles "/>
    <n v="80"/>
    <n v="312"/>
  </r>
  <r>
    <x v="2"/>
    <n v="13"/>
    <s v="Jueves "/>
    <s v=" -   "/>
    <s v=" $-   "/>
  </r>
  <r>
    <x v="2"/>
    <n v="13"/>
    <s v="Viernes "/>
    <n v="20"/>
    <n v="78"/>
  </r>
  <r>
    <x v="2"/>
    <n v="13"/>
    <s v="Sabado "/>
    <s v=" -   "/>
    <s v=" $-   "/>
  </r>
  <r>
    <x v="3"/>
    <n v="14"/>
    <s v="Lunes "/>
    <n v="90"/>
    <n v="351"/>
  </r>
  <r>
    <x v="3"/>
    <n v="14"/>
    <s v="Martes "/>
    <n v="45"/>
    <n v="175.5"/>
  </r>
  <r>
    <x v="3"/>
    <n v="14"/>
    <s v="Miercoles "/>
    <n v="70"/>
    <n v="273"/>
  </r>
  <r>
    <x v="3"/>
    <n v="14"/>
    <s v="Jueves "/>
    <n v="40"/>
    <n v="156"/>
  </r>
  <r>
    <x v="3"/>
    <n v="14"/>
    <s v="Viernes "/>
    <n v="60"/>
    <n v="234"/>
  </r>
  <r>
    <x v="3"/>
    <n v="14"/>
    <s v="Sabado "/>
    <s v=" -   "/>
    <s v=" $-   "/>
  </r>
  <r>
    <x v="3"/>
    <n v="15"/>
    <s v="Lunes "/>
    <n v="80"/>
    <n v="312"/>
  </r>
  <r>
    <x v="3"/>
    <n v="15"/>
    <s v="Martes "/>
    <n v="77"/>
    <n v="300.3"/>
  </r>
  <r>
    <x v="3"/>
    <n v="15"/>
    <s v="Miercoles "/>
    <n v="100"/>
    <n v="390"/>
  </r>
  <r>
    <x v="3"/>
    <n v="15"/>
    <s v="Jueves "/>
    <n v="50"/>
    <n v="195"/>
  </r>
  <r>
    <x v="3"/>
    <n v="15"/>
    <s v="Viernes "/>
    <n v="100"/>
    <n v="390"/>
  </r>
  <r>
    <x v="3"/>
    <n v="15"/>
    <s v="Sabado "/>
    <s v=" -   "/>
    <s v=" $-   "/>
  </r>
  <r>
    <x v="3"/>
    <n v="16"/>
    <s v="Lunes "/>
    <n v="50"/>
    <n v="195"/>
  </r>
  <r>
    <x v="3"/>
    <n v="16"/>
    <s v="Martes "/>
    <n v="104"/>
    <n v="405.6"/>
  </r>
  <r>
    <x v="3"/>
    <n v="16"/>
    <s v="Miercoles "/>
    <n v="50"/>
    <n v="195"/>
  </r>
  <r>
    <x v="3"/>
    <n v="16"/>
    <s v="Jueves "/>
    <n v="50"/>
    <n v="195"/>
  </r>
  <r>
    <x v="3"/>
    <n v="16"/>
    <s v="Viernes "/>
    <n v="120"/>
    <n v="468"/>
  </r>
  <r>
    <x v="3"/>
    <n v="16"/>
    <s v="Sabado "/>
    <s v=" -   "/>
    <s v=" $-   "/>
  </r>
  <r>
    <x v="3"/>
    <n v="17"/>
    <s v="Lunes "/>
    <n v="80"/>
    <n v="312"/>
  </r>
  <r>
    <x v="3"/>
    <n v="17"/>
    <s v="Martes "/>
    <n v="89"/>
    <n v="346.32"/>
  </r>
  <r>
    <x v="3"/>
    <n v="17"/>
    <s v="Miercoles "/>
    <n v="100"/>
    <n v="390"/>
  </r>
  <r>
    <x v="3"/>
    <n v="17"/>
    <s v="Jueves "/>
    <n v="50"/>
    <n v="195"/>
  </r>
  <r>
    <x v="3"/>
    <n v="17"/>
    <s v="Viernes "/>
    <n v="100"/>
    <n v="390"/>
  </r>
  <r>
    <x v="3"/>
    <n v="17"/>
    <s v="Sabado "/>
    <s v=" -   "/>
    <s v=" $-   "/>
  </r>
  <r>
    <x v="4"/>
    <n v="18"/>
    <s v="Lunes "/>
    <n v="100"/>
    <n v="390"/>
  </r>
  <r>
    <x v="4"/>
    <n v="18"/>
    <s v="Martes "/>
    <n v="63"/>
    <n v="244.14"/>
  </r>
  <r>
    <x v="4"/>
    <n v="18"/>
    <s v="Miercoles "/>
    <n v="100"/>
    <n v="390"/>
  </r>
  <r>
    <x v="4"/>
    <n v="18"/>
    <s v="Jueves "/>
    <n v="90"/>
    <n v="351"/>
  </r>
  <r>
    <x v="4"/>
    <n v="18"/>
    <s v="Viernes "/>
    <n v="60"/>
    <n v="234"/>
  </r>
  <r>
    <x v="4"/>
    <n v="18"/>
    <s v="Sabado "/>
    <s v=" -   "/>
    <s v=" $-   "/>
  </r>
  <r>
    <x v="4"/>
    <n v="19"/>
    <s v="Lunes "/>
    <n v="100"/>
    <n v="390"/>
  </r>
  <r>
    <x v="4"/>
    <n v="19"/>
    <s v="Martes "/>
    <n v="49"/>
    <n v="189.54"/>
  </r>
  <r>
    <x v="4"/>
    <n v="19"/>
    <s v="Miercoles "/>
    <n v="50"/>
    <n v="195"/>
  </r>
  <r>
    <x v="4"/>
    <n v="19"/>
    <s v="Jueves "/>
    <n v="50"/>
    <n v="195"/>
  </r>
  <r>
    <x v="4"/>
    <n v="19"/>
    <s v="Viernes "/>
    <n v="50"/>
    <n v="195"/>
  </r>
  <r>
    <x v="4"/>
    <n v="19"/>
    <s v="Sabado "/>
    <s v=" -   "/>
    <s v=" $-   "/>
  </r>
  <r>
    <x v="4"/>
    <n v="20"/>
    <s v="Lunes "/>
    <n v="200"/>
    <n v="780"/>
  </r>
  <r>
    <x v="4"/>
    <n v="20"/>
    <s v="Martes "/>
    <n v="93"/>
    <n v="363.87"/>
  </r>
  <r>
    <x v="4"/>
    <n v="20"/>
    <s v="Miercoles "/>
    <n v="100"/>
    <n v="390"/>
  </r>
  <r>
    <x v="4"/>
    <n v="20"/>
    <s v="Jueves "/>
    <n v="50"/>
    <n v="195"/>
  </r>
  <r>
    <x v="4"/>
    <n v="20"/>
    <s v="Viernes "/>
    <n v="150"/>
    <n v="585"/>
  </r>
  <r>
    <x v="4"/>
    <n v="20"/>
    <s v="Sabado "/>
    <s v=" -   "/>
    <s v=" $-   "/>
  </r>
  <r>
    <x v="4"/>
    <n v="21"/>
    <s v="Lunes "/>
    <n v="100"/>
    <n v="390"/>
  </r>
  <r>
    <x v="4"/>
    <n v="21"/>
    <s v="Martes "/>
    <n v="-400"/>
    <n v="-1560"/>
  </r>
  <r>
    <x v="4"/>
    <n v="21"/>
    <s v="Miercoles "/>
    <n v="100"/>
    <n v="390"/>
  </r>
  <r>
    <x v="4"/>
    <n v="21"/>
    <s v="Jueves "/>
    <n v="50"/>
    <n v="195"/>
  </r>
  <r>
    <x v="4"/>
    <n v="21"/>
    <s v="Viernes "/>
    <n v="150"/>
    <n v="585"/>
  </r>
  <r>
    <x v="4"/>
    <n v="21"/>
    <s v="Sabado "/>
    <s v=" -   "/>
    <s v=" $-   "/>
  </r>
  <r>
    <x v="4"/>
    <n v="22"/>
    <s v="Lunes "/>
    <n v="-250"/>
    <n v="-975"/>
  </r>
  <r>
    <x v="4"/>
    <n v="22"/>
    <s v="Martes "/>
    <n v="50"/>
    <n v="195"/>
  </r>
  <r>
    <x v="4"/>
    <n v="22"/>
    <s v="Miercoles "/>
    <n v="50"/>
    <n v="195"/>
  </r>
  <r>
    <x v="4"/>
    <n v="22"/>
    <s v="Jueves "/>
    <n v="100"/>
    <n v="390"/>
  </r>
  <r>
    <x v="4"/>
    <n v="22"/>
    <s v="Viernes "/>
    <n v="70"/>
    <n v="273"/>
  </r>
  <r>
    <x v="4"/>
    <n v="22"/>
    <s v="Sabado "/>
    <s v=" -   "/>
    <s v=" $-   "/>
  </r>
  <r>
    <x v="5"/>
    <n v="23"/>
    <s v="Lunes "/>
    <n v="30"/>
    <n v="117"/>
  </r>
  <r>
    <x v="5"/>
    <n v="23"/>
    <s v="Martes "/>
    <n v="-330"/>
    <n v="-1287"/>
  </r>
  <r>
    <x v="5"/>
    <n v="23"/>
    <s v="Miercoles "/>
    <n v="80"/>
    <n v="312"/>
  </r>
  <r>
    <x v="5"/>
    <n v="23"/>
    <s v="Jueves "/>
    <n v="70"/>
    <n v="273"/>
  </r>
  <r>
    <x v="5"/>
    <n v="23"/>
    <s v="Viernes "/>
    <n v="630"/>
    <n v="2457"/>
  </r>
  <r>
    <x v="5"/>
    <n v="23"/>
    <s v="Sabado "/>
    <n v="-510"/>
    <n v="-1989"/>
  </r>
  <r>
    <x v="5"/>
    <n v="24"/>
    <s v="Lunes "/>
    <n v="90"/>
    <n v="351"/>
  </r>
  <r>
    <x v="5"/>
    <n v="24"/>
    <s v="Martes "/>
    <n v="-360"/>
    <n v="-1404"/>
  </r>
  <r>
    <x v="5"/>
    <n v="24"/>
    <s v="Miercoles "/>
    <n v="80"/>
    <n v="312"/>
  </r>
  <r>
    <x v="5"/>
    <n v="24"/>
    <s v="Jueves "/>
    <n v="60"/>
    <n v="234"/>
  </r>
  <r>
    <x v="5"/>
    <n v="24"/>
    <s v="Viernes "/>
    <n v="110"/>
    <n v="429"/>
  </r>
  <r>
    <x v="5"/>
    <n v="24"/>
    <s v="Sabado "/>
    <s v=" -   "/>
    <s v=" $-   "/>
  </r>
  <r>
    <x v="5"/>
    <n v="25"/>
    <s v="Lunes "/>
    <n v="80"/>
    <n v="312"/>
  </r>
  <r>
    <x v="5"/>
    <n v="25"/>
    <s v="Martes "/>
    <n v="-330"/>
    <n v="-1287"/>
  </r>
  <r>
    <x v="5"/>
    <n v="25"/>
    <s v="Miercoles "/>
    <n v="80"/>
    <n v="312"/>
  </r>
  <r>
    <x v="5"/>
    <n v="25"/>
    <s v="Jueves "/>
    <n v="70"/>
    <n v="273"/>
  </r>
  <r>
    <x v="5"/>
    <n v="25"/>
    <s v="Viernes "/>
    <n v="630"/>
    <n v="2457"/>
  </r>
  <r>
    <x v="5"/>
    <n v="25"/>
    <s v="Sabado "/>
    <n v="-510"/>
    <n v="-1989"/>
  </r>
  <r>
    <x v="5"/>
    <n v="26"/>
    <s v="Lunes "/>
    <n v="100.00000000000003"/>
    <n v="390.00000000000011"/>
  </r>
  <r>
    <x v="5"/>
    <n v="26"/>
    <s v="Martes "/>
    <n v="-350.00000000000006"/>
    <n v="-1365.0000000000002"/>
  </r>
  <r>
    <x v="5"/>
    <n v="26"/>
    <s v="Miercoles "/>
    <n v="99.999999999999972"/>
    <n v="389.99999999999989"/>
  </r>
  <r>
    <x v="5"/>
    <n v="26"/>
    <s v="Jueves "/>
    <n v="70.000000000000057"/>
    <n v="273.00000000000023"/>
  </r>
  <r>
    <x v="5"/>
    <n v="26"/>
    <s v="Viernes "/>
    <n v="79.999999999999957"/>
    <n v="311.99999999999983"/>
  </r>
  <r>
    <x v="5"/>
    <n v="26"/>
    <s v="Sabado "/>
    <n v="60.000000000000057"/>
    <n v="234.00000000000023"/>
  </r>
  <r>
    <x v="6"/>
    <n v="27"/>
    <s v="Lunes "/>
    <n v="69.999999999999957"/>
    <n v="272.99999999999983"/>
  </r>
  <r>
    <x v="6"/>
    <n v="27"/>
    <s v="Martes "/>
    <n v="-380"/>
    <n v="-1482"/>
  </r>
  <r>
    <x v="6"/>
    <n v="27"/>
    <s v="Miercoles "/>
    <n v="780"/>
    <n v="3042"/>
  </r>
  <r>
    <x v="6"/>
    <n v="27"/>
    <s v="Jueves "/>
    <m/>
    <m/>
  </r>
  <r>
    <x v="6"/>
    <n v="27"/>
    <s v="Viernes "/>
    <n v="700"/>
    <n v="2730"/>
  </r>
  <r>
    <x v="6"/>
    <n v="27"/>
    <s v="Sabado "/>
    <m/>
    <m/>
  </r>
  <r>
    <x v="6"/>
    <n v="28"/>
    <s v="Lunes "/>
    <n v="50.000000000000043"/>
    <n v="195.00000000000017"/>
  </r>
  <r>
    <x v="6"/>
    <n v="28"/>
    <s v="Martes "/>
    <n v="-200.00000000000006"/>
    <n v="-780.00000000000023"/>
  </r>
  <r>
    <x v="6"/>
    <n v="28"/>
    <s v="Miercoles "/>
    <n v="30.000000000000028"/>
    <n v="117.00000000000011"/>
  </r>
  <r>
    <x v="6"/>
    <n v="28"/>
    <s v="Jueves "/>
    <n v="109.99999999999999"/>
    <n v="428.99999999999994"/>
  </r>
  <r>
    <x v="6"/>
    <n v="28"/>
    <s v="Viernes "/>
    <n v="640"/>
    <n v="2496"/>
  </r>
  <r>
    <x v="6"/>
    <n v="28"/>
    <s v="Sabado "/>
    <n v="-570"/>
    <n v="-2223"/>
  </r>
  <r>
    <x v="6"/>
    <n v="29"/>
    <s v="Lunes "/>
    <n v="69.999999999999957"/>
    <n v="272.99999999999983"/>
  </r>
  <r>
    <x v="6"/>
    <n v="29"/>
    <s v="Martes "/>
    <n v="-280"/>
    <n v="-1092"/>
  </r>
  <r>
    <x v="6"/>
    <n v="29"/>
    <s v="Miercoles "/>
    <n v="30.000000000000028"/>
    <n v="117.00000000000011"/>
  </r>
  <r>
    <x v="6"/>
    <n v="29"/>
    <s v="Jueves "/>
    <n v="99.999999999999972"/>
    <n v="389.99999999999989"/>
  </r>
  <r>
    <x v="6"/>
    <n v="29"/>
    <s v="Viernes "/>
    <n v="650"/>
    <n v="2535"/>
  </r>
  <r>
    <x v="6"/>
    <n v="29"/>
    <s v="Sabado "/>
    <n v="-600"/>
    <n v="-2340"/>
  </r>
  <r>
    <x v="6"/>
    <n v="30"/>
    <s v="Lunes "/>
    <n v="79.999999999999957"/>
    <n v="311.99999999999983"/>
  </r>
  <r>
    <x v="6"/>
    <n v="30"/>
    <s v="Martes "/>
    <n v="-280"/>
    <n v="-1092"/>
  </r>
  <r>
    <x v="6"/>
    <n v="30"/>
    <s v="Miercoles "/>
    <n v="40.000000000000036"/>
    <n v="156.00000000000014"/>
  </r>
  <r>
    <x v="6"/>
    <n v="30"/>
    <s v="Jueves "/>
    <n v="79.999999999999957"/>
    <n v="311.99999999999983"/>
  </r>
  <r>
    <x v="6"/>
    <n v="30"/>
    <s v="Viernes "/>
    <n v="680"/>
    <n v="2652"/>
  </r>
  <r>
    <x v="6"/>
    <n v="30"/>
    <s v="Sabado "/>
    <n v="-620"/>
    <n v="-2418"/>
  </r>
  <r>
    <x v="6"/>
    <n v="31"/>
    <s v="Lunes "/>
    <n v="20.000000000000018"/>
    <n v="78.000000000000071"/>
  </r>
  <r>
    <x v="6"/>
    <n v="31"/>
    <s v="Martes "/>
    <n v="-219.99999999999997"/>
    <n v="-857.99999999999989"/>
  </r>
  <r>
    <x v="6"/>
    <n v="31"/>
    <s v="Miercoles "/>
    <n v="59.999999999999943"/>
    <n v="233.99999999999977"/>
  </r>
  <r>
    <x v="6"/>
    <n v="31"/>
    <s v="Jueves "/>
    <n v="60.000000000000057"/>
    <n v="234.00000000000023"/>
  </r>
  <r>
    <x v="6"/>
    <n v="31"/>
    <s v="Viernes "/>
    <n v="700"/>
    <n v="2730"/>
  </r>
  <r>
    <x v="6"/>
    <n v="31"/>
    <s v="Sabado "/>
    <n v="-640"/>
    <n v="-2496"/>
  </r>
  <r>
    <x v="7"/>
    <n v="32"/>
    <s v="Lunes "/>
    <n v="50.000000000000043"/>
    <n v="195.00000000000017"/>
  </r>
  <r>
    <x v="7"/>
    <n v="32"/>
    <s v="Martes "/>
    <n v="-210.00000000000009"/>
    <n v="-819.00000000000034"/>
  </r>
  <r>
    <x v="7"/>
    <n v="32"/>
    <s v="Miercoles "/>
    <n v="50.000000000000043"/>
    <n v="195.00000000000017"/>
  </r>
  <r>
    <x v="7"/>
    <n v="32"/>
    <s v="Jueves "/>
    <n v="69.999999999999957"/>
    <n v="272.99999999999983"/>
  </r>
  <r>
    <x v="7"/>
    <n v="32"/>
    <s v="Viernes "/>
    <n v="680"/>
    <n v="2652"/>
  </r>
  <r>
    <x v="7"/>
    <n v="32"/>
    <s v="Sabado "/>
    <n v="-620"/>
    <n v="-2418"/>
  </r>
  <r>
    <x v="7"/>
    <n v="33"/>
    <s v="Lunes "/>
    <n v="69.999999999999957"/>
    <n v="272.99999999999983"/>
  </r>
  <r>
    <x v="7"/>
    <n v="33"/>
    <s v="Martes "/>
    <n v="-240"/>
    <n v="-936"/>
  </r>
  <r>
    <x v="7"/>
    <n v="33"/>
    <s v="Miercoles "/>
    <n v="20.000000000000018"/>
    <n v="78.000000000000071"/>
  </r>
  <r>
    <x v="7"/>
    <n v="33"/>
    <s v="Jueves "/>
    <n v="70.000000000000057"/>
    <n v="273.00000000000023"/>
  </r>
  <r>
    <x v="7"/>
    <n v="33"/>
    <s v="Viernes "/>
    <n v="700"/>
    <n v="2730"/>
  </r>
  <r>
    <x v="7"/>
    <n v="33"/>
    <s v="Sabado "/>
    <n v="-630"/>
    <n v="-2457"/>
  </r>
  <r>
    <x v="7"/>
    <n v="34"/>
    <s v="Lunes "/>
    <n v="79.999999999999957"/>
    <n v="311.99999999999983"/>
  </r>
  <r>
    <x v="7"/>
    <n v="34"/>
    <s v="Martes "/>
    <n v="-279.99999999999994"/>
    <n v="-1091.9999999999998"/>
  </r>
  <r>
    <x v="7"/>
    <n v="34"/>
    <s v="Miercoles "/>
    <n v="109.99999999999999"/>
    <n v="428.99999999999994"/>
  </r>
  <r>
    <x v="7"/>
    <n v="34"/>
    <s v="Jueves "/>
    <n v="59.999999999999943"/>
    <n v="233.99999999999977"/>
  </r>
  <r>
    <x v="7"/>
    <n v="34"/>
    <s v="Viernes "/>
    <n v="660"/>
    <n v="2574"/>
  </r>
  <r>
    <x v="7"/>
    <n v="34"/>
    <s v="Sabado "/>
    <n v="-600"/>
    <n v="-2340"/>
  </r>
  <r>
    <x v="7"/>
    <n v="35"/>
    <s v="Lunes "/>
    <n v="89.999999999999972"/>
    <n v="350.99999999999989"/>
  </r>
  <r>
    <x v="7"/>
    <n v="35"/>
    <s v="Martes "/>
    <n v="-309.99999999999994"/>
    <n v="-1208.9999999999998"/>
  </r>
  <r>
    <x v="7"/>
    <n v="35"/>
    <s v="Miercoles "/>
    <n v="89.999999999999972"/>
    <n v="350.99999999999989"/>
  </r>
  <r>
    <x v="7"/>
    <n v="35"/>
    <s v="Jueves "/>
    <n v="730"/>
    <n v="2847"/>
  </r>
  <r>
    <x v="7"/>
    <n v="35"/>
    <s v="Viernes "/>
    <m/>
    <m/>
  </r>
  <r>
    <x v="7"/>
    <n v="35"/>
    <s v="Sabado 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n v="1"/>
    <s v="Lunes "/>
    <s v="-   "/>
  </r>
  <r>
    <x v="0"/>
    <n v="1"/>
    <s v="Martes "/>
    <n v="9772"/>
  </r>
  <r>
    <x v="0"/>
    <n v="1"/>
    <s v="Miercoles "/>
    <n v="14262"/>
  </r>
  <r>
    <x v="0"/>
    <n v="1"/>
    <s v="Jueves "/>
    <n v="7923"/>
  </r>
  <r>
    <x v="0"/>
    <n v="1"/>
    <s v="Viernes "/>
    <s v=" -   "/>
  </r>
  <r>
    <x v="0"/>
    <n v="1"/>
    <s v="Sabado "/>
    <n v="7395"/>
  </r>
  <r>
    <x v="0"/>
    <n v="2"/>
    <s v="Lunes "/>
    <n v="7395"/>
  </r>
  <r>
    <x v="0"/>
    <n v="2"/>
    <s v="Martes "/>
    <n v="6075"/>
  </r>
  <r>
    <x v="0"/>
    <n v="2"/>
    <s v="Miercoles "/>
    <n v="5546"/>
  </r>
  <r>
    <x v="0"/>
    <n v="2"/>
    <s v="Jueves "/>
    <n v="-19016"/>
  </r>
  <r>
    <x v="0"/>
    <n v="2"/>
    <s v="Viernes "/>
    <s v="-   "/>
  </r>
  <r>
    <x v="0"/>
    <n v="2"/>
    <s v="Sabado "/>
    <n v="41466"/>
  </r>
  <r>
    <x v="0"/>
    <n v="3"/>
    <s v="Lunes "/>
    <n v="6867"/>
  </r>
  <r>
    <x v="0"/>
    <n v="3"/>
    <s v="Martes "/>
    <n v="9508"/>
  </r>
  <r>
    <x v="0"/>
    <n v="3"/>
    <s v="Miercoles "/>
    <n v="9772"/>
  </r>
  <r>
    <x v="0"/>
    <n v="3"/>
    <s v="Jueves "/>
    <n v="12677"/>
  </r>
  <r>
    <x v="0"/>
    <n v="3"/>
    <s v="Viernes "/>
    <s v=" -   "/>
  </r>
  <r>
    <x v="0"/>
    <n v="3"/>
    <s v="Sabado "/>
    <n v="6867"/>
  </r>
  <r>
    <x v="0"/>
    <n v="4"/>
    <s v="Lunes "/>
    <n v="8188"/>
  </r>
  <r>
    <x v="0"/>
    <n v="4"/>
    <s v="Martes "/>
    <n v="10300"/>
  </r>
  <r>
    <x v="0"/>
    <n v="4"/>
    <s v="Miercoles "/>
    <n v="11885"/>
  </r>
  <r>
    <x v="0"/>
    <n v="4"/>
    <s v="Jueves "/>
    <n v="8716"/>
  </r>
  <r>
    <x v="0"/>
    <n v="4"/>
    <s v="Viernes "/>
    <s v=" -   "/>
  </r>
  <r>
    <x v="0"/>
    <n v="4"/>
    <s v="Sabado "/>
    <n v="9244"/>
  </r>
  <r>
    <x v="0"/>
    <n v="5"/>
    <s v="Lunes "/>
    <n v="3962"/>
  </r>
  <r>
    <x v="0"/>
    <n v="5"/>
    <s v="Martes "/>
    <n v="9244"/>
  </r>
  <r>
    <x v="0"/>
    <n v="5"/>
    <s v="Miercoles "/>
    <n v="9508"/>
  </r>
  <r>
    <x v="0"/>
    <n v="5"/>
    <s v="Jueves "/>
    <n v="9772"/>
  </r>
  <r>
    <x v="0"/>
    <n v="5"/>
    <s v="Viernes "/>
    <s v=" -   "/>
  </r>
  <r>
    <x v="0"/>
    <n v="5"/>
    <s v="Sabado "/>
    <n v="10565"/>
  </r>
  <r>
    <x v="1"/>
    <n v="6"/>
    <s v="Lunes "/>
    <n v="10565"/>
  </r>
  <r>
    <x v="1"/>
    <n v="6"/>
    <s v="Martes "/>
    <n v="11885"/>
  </r>
  <r>
    <x v="1"/>
    <n v="6"/>
    <s v="Miercoles "/>
    <n v="11093"/>
  </r>
  <r>
    <x v="1"/>
    <n v="6"/>
    <s v="Jueves "/>
    <n v="10829"/>
  </r>
  <r>
    <x v="1"/>
    <n v="6"/>
    <s v="Viernes "/>
    <s v=" -   "/>
  </r>
  <r>
    <x v="1"/>
    <n v="6"/>
    <s v="Sabado "/>
    <n v="8716"/>
  </r>
  <r>
    <x v="1"/>
    <n v="7"/>
    <s v="Lunes "/>
    <n v="10300"/>
  </r>
  <r>
    <x v="1"/>
    <n v="7"/>
    <s v="Martes "/>
    <n v="11621"/>
  </r>
  <r>
    <x v="1"/>
    <n v="7"/>
    <s v="Miercoles "/>
    <n v="10565"/>
  </r>
  <r>
    <x v="1"/>
    <n v="7"/>
    <s v="Jueves "/>
    <n v="11621"/>
  </r>
  <r>
    <x v="1"/>
    <n v="7"/>
    <s v="Viernes "/>
    <s v=" -   "/>
  </r>
  <r>
    <x v="1"/>
    <n v="7"/>
    <s v="Sabado "/>
    <n v="9244"/>
  </r>
  <r>
    <x v="1"/>
    <n v="8"/>
    <s v="Lunes "/>
    <n v="12942"/>
  </r>
  <r>
    <x v="1"/>
    <n v="8"/>
    <s v="Martes "/>
    <n v="10300"/>
  </r>
  <r>
    <x v="1"/>
    <n v="8"/>
    <s v="Miercoles "/>
    <n v="7395"/>
  </r>
  <r>
    <x v="1"/>
    <n v="8"/>
    <s v="Jueves "/>
    <n v="8188"/>
  </r>
  <r>
    <x v="1"/>
    <n v="8"/>
    <s v="Viernes "/>
    <s v=" -   "/>
  </r>
  <r>
    <x v="1"/>
    <n v="8"/>
    <s v="Sabado "/>
    <n v="6339"/>
  </r>
  <r>
    <x v="1"/>
    <n v="9"/>
    <s v="Lunes "/>
    <n v="11357"/>
  </r>
  <r>
    <x v="1"/>
    <n v="9"/>
    <s v="Martes "/>
    <n v="4754"/>
  </r>
  <r>
    <x v="1"/>
    <n v="9"/>
    <s v="Miercoles "/>
    <n v="5811"/>
  </r>
  <r>
    <x v="1"/>
    <n v="9"/>
    <s v="Jueves "/>
    <n v="8980"/>
  </r>
  <r>
    <x v="1"/>
    <n v="9"/>
    <s v="Viernes "/>
    <s v=" -   "/>
  </r>
  <r>
    <x v="1"/>
    <n v="9"/>
    <s v="Sabado "/>
    <n v="6867"/>
  </r>
  <r>
    <x v="2"/>
    <n v="10"/>
    <s v="Lunes "/>
    <n v="11885"/>
  </r>
  <r>
    <x v="2"/>
    <n v="10"/>
    <s v="Martes "/>
    <n v="8452"/>
  </r>
  <r>
    <x v="2"/>
    <n v="10"/>
    <s v="Miercoles "/>
    <n v="1585"/>
  </r>
  <r>
    <x v="2"/>
    <n v="10"/>
    <s v="Jueves "/>
    <n v="1849"/>
  </r>
  <r>
    <x v="2"/>
    <n v="10"/>
    <s v="Viernes "/>
    <n v="1321"/>
  </r>
  <r>
    <x v="2"/>
    <n v="10"/>
    <s v="Sabado "/>
    <s v=" -   "/>
  </r>
  <r>
    <x v="2"/>
    <n v="11"/>
    <s v="Lunes "/>
    <n v="1585"/>
  </r>
  <r>
    <x v="2"/>
    <n v="11"/>
    <s v="Martes "/>
    <n v="1849"/>
  </r>
  <r>
    <x v="2"/>
    <n v="11"/>
    <s v="Miercoles "/>
    <n v="1585"/>
  </r>
  <r>
    <x v="2"/>
    <n v="11"/>
    <s v="Jueves "/>
    <n v="1585"/>
  </r>
  <r>
    <x v="2"/>
    <n v="11"/>
    <s v="Viernes "/>
    <n v="1585"/>
  </r>
  <r>
    <x v="2"/>
    <n v="11"/>
    <s v="Sabado "/>
    <s v=" -   "/>
  </r>
  <r>
    <x v="2"/>
    <n v="12"/>
    <s v="Lunes "/>
    <n v="1585"/>
  </r>
  <r>
    <x v="2"/>
    <n v="12"/>
    <s v="Martes "/>
    <n v="1849"/>
  </r>
  <r>
    <x v="2"/>
    <n v="12"/>
    <s v="Miercoles "/>
    <n v="1585"/>
  </r>
  <r>
    <x v="2"/>
    <n v="12"/>
    <s v="Jueves "/>
    <n v="792"/>
  </r>
  <r>
    <x v="2"/>
    <n v="12"/>
    <s v="Viernes "/>
    <n v="1321"/>
  </r>
  <r>
    <x v="2"/>
    <n v="12"/>
    <s v="Sabado "/>
    <s v=" -   "/>
  </r>
  <r>
    <x v="2"/>
    <n v="13"/>
    <s v="Lunes "/>
    <n v="1321"/>
  </r>
  <r>
    <x v="2"/>
    <n v="13"/>
    <s v="Martes "/>
    <n v="1585"/>
  </r>
  <r>
    <x v="2"/>
    <n v="13"/>
    <s v="Miercoles "/>
    <n v="1849"/>
  </r>
  <r>
    <x v="2"/>
    <n v="13"/>
    <s v="Jueves "/>
    <s v=" -   "/>
  </r>
  <r>
    <x v="2"/>
    <n v="13"/>
    <s v="Viernes "/>
    <n v="792"/>
  </r>
  <r>
    <x v="2"/>
    <n v="13"/>
    <s v="Sabado "/>
    <n v="264"/>
  </r>
  <r>
    <x v="3"/>
    <n v="14"/>
    <s v="Lunes "/>
    <n v="1321"/>
  </r>
  <r>
    <x v="3"/>
    <n v="14"/>
    <s v="Martes "/>
    <n v="-9244"/>
  </r>
  <r>
    <x v="3"/>
    <n v="14"/>
    <s v="Miercoles "/>
    <n v="12149"/>
  </r>
  <r>
    <x v="3"/>
    <n v="14"/>
    <s v="Jueves "/>
    <n v="1585"/>
  </r>
  <r>
    <x v="3"/>
    <n v="14"/>
    <s v="Viernes "/>
    <s v=" -   "/>
  </r>
  <r>
    <x v="3"/>
    <n v="14"/>
    <s v="Sabado "/>
    <n v="1321"/>
  </r>
  <r>
    <x v="3"/>
    <n v="15"/>
    <s v="Lunes "/>
    <n v="2113"/>
  </r>
  <r>
    <x v="3"/>
    <n v="15"/>
    <s v="Martes "/>
    <n v="1585"/>
  </r>
  <r>
    <x v="3"/>
    <n v="15"/>
    <s v="Miercoles "/>
    <n v="1849"/>
  </r>
  <r>
    <x v="3"/>
    <n v="15"/>
    <s v="Jueves "/>
    <n v="1849"/>
  </r>
  <r>
    <x v="3"/>
    <n v="15"/>
    <s v="Viernes "/>
    <n v="2113"/>
  </r>
  <r>
    <x v="3"/>
    <n v="15"/>
    <s v="Sabado "/>
    <s v=" -   "/>
  </r>
  <r>
    <x v="3"/>
    <n v="16"/>
    <s v="Lunes "/>
    <n v="1849"/>
  </r>
  <r>
    <x v="3"/>
    <n v="16"/>
    <s v="Martes "/>
    <n v="1849"/>
  </r>
  <r>
    <x v="3"/>
    <n v="16"/>
    <s v="Miercoles "/>
    <n v="2113"/>
  </r>
  <r>
    <x v="3"/>
    <n v="16"/>
    <s v="Jueves "/>
    <n v="1585"/>
  </r>
  <r>
    <x v="3"/>
    <n v="16"/>
    <s v="Viernes "/>
    <n v="2377"/>
  </r>
  <r>
    <x v="3"/>
    <n v="16"/>
    <s v="Sabado "/>
    <s v=" -   "/>
  </r>
  <r>
    <x v="3"/>
    <n v="17"/>
    <s v="Lunes "/>
    <n v="1849"/>
  </r>
  <r>
    <x v="3"/>
    <n v="17"/>
    <s v="Martes "/>
    <n v="2377"/>
  </r>
  <r>
    <x v="3"/>
    <n v="17"/>
    <s v="Miercoles "/>
    <n v="1321"/>
  </r>
  <r>
    <x v="3"/>
    <n v="17"/>
    <s v="Jueves "/>
    <n v="2113"/>
  </r>
  <r>
    <x v="3"/>
    <n v="17"/>
    <s v="Viernes "/>
    <n v="2113"/>
  </r>
  <r>
    <x v="3"/>
    <n v="17"/>
    <s v="Sabado "/>
    <s v=" -   "/>
  </r>
  <r>
    <x v="4"/>
    <n v="18"/>
    <s v="Lunes "/>
    <n v="1849"/>
  </r>
  <r>
    <x v="4"/>
    <n v="18"/>
    <s v="Martes "/>
    <n v="1849"/>
  </r>
  <r>
    <x v="4"/>
    <n v="18"/>
    <s v="Miercoles "/>
    <n v="1585"/>
  </r>
  <r>
    <x v="4"/>
    <n v="18"/>
    <s v="Jueves "/>
    <n v="1849"/>
  </r>
  <r>
    <x v="4"/>
    <n v="18"/>
    <s v="Viernes "/>
    <n v="1585"/>
  </r>
  <r>
    <x v="4"/>
    <n v="18"/>
    <s v="Sabado "/>
    <s v=" -   "/>
  </r>
  <r>
    <x v="4"/>
    <n v="19"/>
    <s v="Lunes "/>
    <n v="1056"/>
  </r>
  <r>
    <x v="4"/>
    <n v="19"/>
    <s v="Martes "/>
    <n v="1849"/>
  </r>
  <r>
    <x v="4"/>
    <n v="19"/>
    <s v="Miercoles "/>
    <n v="1849"/>
  </r>
  <r>
    <x v="4"/>
    <n v="19"/>
    <s v="Jueves "/>
    <n v="1585"/>
  </r>
  <r>
    <x v="4"/>
    <n v="19"/>
    <s v="Viernes "/>
    <n v="1321"/>
  </r>
  <r>
    <x v="4"/>
    <n v="19"/>
    <s v="Sabado "/>
    <s v=" -   "/>
  </r>
  <r>
    <x v="4"/>
    <n v="20"/>
    <s v="Lunes "/>
    <n v="1056"/>
  </r>
  <r>
    <x v="4"/>
    <n v="20"/>
    <s v="Martes "/>
    <n v="1321"/>
  </r>
  <r>
    <x v="4"/>
    <n v="20"/>
    <s v="Miercoles "/>
    <n v="528"/>
  </r>
  <r>
    <x v="4"/>
    <n v="20"/>
    <s v="Jueves "/>
    <n v="1849"/>
  </r>
  <r>
    <x v="4"/>
    <n v="20"/>
    <s v="Viernes "/>
    <n v="1585"/>
  </r>
  <r>
    <x v="4"/>
    <n v="20"/>
    <s v="Sabado "/>
    <s v=" -   "/>
  </r>
  <r>
    <x v="4"/>
    <n v="21"/>
    <s v="Lunes "/>
    <n v="1849"/>
  </r>
  <r>
    <x v="4"/>
    <n v="21"/>
    <s v="Martes "/>
    <n v="1585"/>
  </r>
  <r>
    <x v="4"/>
    <n v="21"/>
    <s v="Miercoles "/>
    <n v="2113"/>
  </r>
  <r>
    <x v="4"/>
    <n v="21"/>
    <s v="Jueves "/>
    <n v="2113"/>
  </r>
  <r>
    <x v="4"/>
    <n v="21"/>
    <s v="Viernes "/>
    <n v="1321"/>
  </r>
  <r>
    <x v="4"/>
    <n v="21"/>
    <s v="Sabado "/>
    <s v=" -   "/>
  </r>
  <r>
    <x v="4"/>
    <n v="22"/>
    <s v="Lunes "/>
    <n v="1849"/>
  </r>
  <r>
    <x v="4"/>
    <n v="22"/>
    <s v="Martes "/>
    <n v="2113"/>
  </r>
  <r>
    <x v="4"/>
    <n v="22"/>
    <s v="Miercoles "/>
    <n v="1849"/>
  </r>
  <r>
    <x v="4"/>
    <n v="22"/>
    <s v="Jueves "/>
    <n v="6075"/>
  </r>
  <r>
    <x v="4"/>
    <n v="22"/>
    <s v="Viernes "/>
    <n v="1849"/>
  </r>
  <r>
    <x v="4"/>
    <n v="22"/>
    <s v="Sabado "/>
    <s v=" -   "/>
  </r>
  <r>
    <x v="5"/>
    <n v="23"/>
    <s v="Lunes "/>
    <n v="264"/>
  </r>
  <r>
    <x v="5"/>
    <n v="23"/>
    <s v="Martes "/>
    <s v=" -   "/>
  </r>
  <r>
    <x v="5"/>
    <n v="23"/>
    <s v="Miercoles "/>
    <n v="264"/>
  </r>
  <r>
    <x v="5"/>
    <n v="23"/>
    <s v="Jueves "/>
    <s v=" -   "/>
  </r>
  <r>
    <x v="5"/>
    <n v="23"/>
    <s v="Viernes "/>
    <n v="264"/>
  </r>
  <r>
    <x v="5"/>
    <n v="23"/>
    <s v="Sabado "/>
    <s v=" -   "/>
  </r>
  <r>
    <x v="5"/>
    <n v="24"/>
    <s v="Lunes "/>
    <s v="-   "/>
  </r>
  <r>
    <x v="5"/>
    <n v="24"/>
    <s v="Martes "/>
    <n v="1585"/>
  </r>
  <r>
    <x v="5"/>
    <n v="24"/>
    <s v="Miercoles "/>
    <n v="2377"/>
  </r>
  <r>
    <x v="5"/>
    <n v="24"/>
    <s v="Jueves "/>
    <n v="2113"/>
  </r>
  <r>
    <x v="5"/>
    <n v="24"/>
    <s v="Viernes "/>
    <n v="2113"/>
  </r>
  <r>
    <x v="5"/>
    <n v="24"/>
    <s v="Sabado "/>
    <s v=" -   "/>
  </r>
  <r>
    <x v="5"/>
    <n v="25"/>
    <s v="Lunes "/>
    <n v="2113"/>
  </r>
  <r>
    <x v="5"/>
    <n v="25"/>
    <s v="Martes "/>
    <n v="1849"/>
  </r>
  <r>
    <x v="5"/>
    <n v="25"/>
    <s v="Miercoles "/>
    <n v="2377"/>
  </r>
  <r>
    <x v="5"/>
    <n v="25"/>
    <s v="Jueves "/>
    <n v="1849"/>
  </r>
  <r>
    <x v="5"/>
    <n v="25"/>
    <s v="Viernes "/>
    <s v="-   "/>
  </r>
  <r>
    <x v="5"/>
    <n v="25"/>
    <s v="Sabado "/>
    <s v="-   "/>
  </r>
  <r>
    <x v="5"/>
    <n v="26"/>
    <s v="Lunes "/>
    <n v="1584.6874800000001"/>
  </r>
  <r>
    <x v="5"/>
    <n v="26"/>
    <s v="Martes "/>
    <n v="2112.9166399999999"/>
  </r>
  <r>
    <x v="5"/>
    <n v="26"/>
    <s v="Miercoles "/>
    <n v="1320.5728999999999"/>
  </r>
  <r>
    <x v="5"/>
    <n v="26"/>
    <s v="Jueves "/>
    <n v="1320.5728999999999"/>
  </r>
  <r>
    <x v="5"/>
    <n v="26"/>
    <s v="Viernes "/>
    <n v="0"/>
  </r>
  <r>
    <x v="5"/>
    <n v="26"/>
    <s v="Sabado "/>
    <n v="0"/>
  </r>
  <r>
    <x v="6"/>
    <n v="27"/>
    <s v="Lunes "/>
    <n v="0"/>
  </r>
  <r>
    <x v="6"/>
    <n v="27"/>
    <s v="Martes "/>
    <n v="0"/>
  </r>
  <r>
    <x v="6"/>
    <n v="27"/>
    <s v="Miercoles "/>
    <n v="0"/>
  </r>
  <r>
    <x v="6"/>
    <n v="27"/>
    <s v="Jueves "/>
    <n v="0"/>
  </r>
  <r>
    <x v="6"/>
    <n v="27"/>
    <s v="Viernes "/>
    <n v="0"/>
  </r>
  <r>
    <x v="6"/>
    <n v="27"/>
    <s v="Sabado "/>
    <n v="0"/>
  </r>
  <r>
    <x v="6"/>
    <n v="28"/>
    <s v="Lunes "/>
    <n v="264.11457999999999"/>
  </r>
  <r>
    <x v="6"/>
    <n v="28"/>
    <s v="Martes "/>
    <n v="264.11457999999999"/>
  </r>
  <r>
    <x v="6"/>
    <n v="28"/>
    <s v="Miercoles "/>
    <n v="264.11457999999999"/>
  </r>
  <r>
    <x v="6"/>
    <n v="28"/>
    <s v="Jueves "/>
    <n v="3961.7186999999999"/>
  </r>
  <r>
    <x v="6"/>
    <n v="28"/>
    <s v="Viernes "/>
    <n v="0"/>
  </r>
  <r>
    <x v="6"/>
    <n v="28"/>
    <s v="Sabado "/>
    <n v="0"/>
  </r>
  <r>
    <x v="6"/>
    <n v="29"/>
    <s v="Lunes "/>
    <n v="0"/>
  </r>
  <r>
    <x v="6"/>
    <n v="29"/>
    <s v="Martes "/>
    <n v="5282.2915999999996"/>
  </r>
  <r>
    <x v="6"/>
    <n v="29"/>
    <s v="Miercoles "/>
    <n v="0"/>
  </r>
  <r>
    <x v="6"/>
    <n v="29"/>
    <s v="Jueves "/>
    <n v="264.11457999999999"/>
  </r>
  <r>
    <x v="6"/>
    <n v="29"/>
    <s v="Viernes "/>
    <n v="0"/>
  </r>
  <r>
    <x v="6"/>
    <n v="29"/>
    <s v="Sabado "/>
    <n v="0"/>
  </r>
  <r>
    <x v="6"/>
    <n v="30"/>
    <s v="Lunes "/>
    <n v="264.11457999999999"/>
  </r>
  <r>
    <x v="6"/>
    <n v="30"/>
    <s v="Martes "/>
    <n v="0"/>
  </r>
  <r>
    <x v="6"/>
    <n v="30"/>
    <s v="Miercoles "/>
    <n v="264.11457999999999"/>
  </r>
  <r>
    <x v="6"/>
    <n v="30"/>
    <s v="Jueves "/>
    <n v="264.11457999999999"/>
  </r>
  <r>
    <x v="6"/>
    <n v="30"/>
    <s v="Viernes "/>
    <n v="0"/>
  </r>
  <r>
    <x v="6"/>
    <n v="30"/>
    <s v="Sabado "/>
    <n v="0"/>
  </r>
  <r>
    <x v="6"/>
    <n v="31"/>
    <s v="Lunes "/>
    <n v="264.11457999999999"/>
  </r>
  <r>
    <x v="6"/>
    <n v="31"/>
    <s v="Martes "/>
    <n v="264.11457999999999"/>
  </r>
  <r>
    <x v="6"/>
    <n v="31"/>
    <s v="Miercoles "/>
    <n v="528.22915999999998"/>
  </r>
  <r>
    <x v="6"/>
    <n v="31"/>
    <s v="Jueves "/>
    <n v="264.11457999999999"/>
  </r>
  <r>
    <x v="6"/>
    <n v="31"/>
    <s v="Viernes "/>
    <n v="0"/>
  </r>
  <r>
    <x v="6"/>
    <n v="31"/>
    <s v="Sabado "/>
    <n v="0"/>
  </r>
  <r>
    <x v="7"/>
    <n v="32"/>
    <s v="Lunes "/>
    <n v="0"/>
  </r>
  <r>
    <x v="7"/>
    <n v="32"/>
    <s v="Martes "/>
    <n v="528.22915999999998"/>
  </r>
  <r>
    <x v="7"/>
    <n v="32"/>
    <s v="Miercoles "/>
    <n v="264.11457999999999"/>
  </r>
  <r>
    <x v="7"/>
    <n v="32"/>
    <s v="Jueves "/>
    <n v="792.34374000000003"/>
  </r>
  <r>
    <x v="7"/>
    <n v="32"/>
    <s v="Viernes "/>
    <n v="0"/>
  </r>
  <r>
    <x v="7"/>
    <n v="32"/>
    <s v="Sabado "/>
    <n v="0"/>
  </r>
  <r>
    <x v="7"/>
    <n v="33"/>
    <s v="Lunes "/>
    <n v="264.11457999999999"/>
  </r>
  <r>
    <x v="7"/>
    <n v="33"/>
    <s v="Martes "/>
    <n v="264.11457999999999"/>
  </r>
  <r>
    <x v="7"/>
    <n v="33"/>
    <s v="Miercoles "/>
    <n v="0"/>
  </r>
  <r>
    <x v="7"/>
    <n v="33"/>
    <s v="Jueves "/>
    <n v="0"/>
  </r>
  <r>
    <x v="7"/>
    <n v="33"/>
    <s v="Viernes "/>
    <n v="264.11457999999999"/>
  </r>
  <r>
    <x v="7"/>
    <n v="33"/>
    <s v="Sabado "/>
    <n v="0"/>
  </r>
  <r>
    <x v="7"/>
    <n v="34"/>
    <s v="Lunes "/>
    <n v="528.22915999999998"/>
  </r>
  <r>
    <x v="7"/>
    <n v="34"/>
    <s v="Martes "/>
    <n v="0"/>
  </r>
  <r>
    <x v="7"/>
    <n v="34"/>
    <s v="Miercoles "/>
    <n v="0"/>
  </r>
  <r>
    <x v="7"/>
    <n v="34"/>
    <s v="Jueves "/>
    <n v="792.34374000000003"/>
  </r>
  <r>
    <x v="7"/>
    <n v="34"/>
    <s v="Viernes "/>
    <n v="0"/>
  </r>
  <r>
    <x v="7"/>
    <n v="34"/>
    <s v="Sabado "/>
    <n v="0"/>
  </r>
  <r>
    <x v="7"/>
    <n v="35"/>
    <s v="Lunes "/>
    <n v="264.11457999999999"/>
  </r>
  <r>
    <x v="7"/>
    <n v="35"/>
    <s v="Martes "/>
    <n v="264.11457999999999"/>
  </r>
  <r>
    <x v="7"/>
    <n v="35"/>
    <s v="Miercoles "/>
    <n v="264.11457999999999"/>
  </r>
  <r>
    <x v="7"/>
    <n v="35"/>
    <s v="Jueves "/>
    <n v="0"/>
  </r>
  <r>
    <x v="7"/>
    <n v="35"/>
    <s v="Viernes "/>
    <n v="0"/>
  </r>
  <r>
    <x v="7"/>
    <n v="35"/>
    <s v="Sabado 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1"/>
    <s v="Lunes "/>
    <s v="AEE"/>
    <s v="-   "/>
  </r>
  <r>
    <x v="0"/>
    <n v="1"/>
    <s v="Martes "/>
    <s v="AEE"/>
    <n v="1100"/>
  </r>
  <r>
    <x v="0"/>
    <n v="1"/>
    <s v="Miercoles "/>
    <s v="AEE"/>
    <n v="770"/>
  </r>
  <r>
    <x v="0"/>
    <n v="1"/>
    <s v="Jueves "/>
    <s v="AEE"/>
    <n v="660"/>
  </r>
  <r>
    <x v="0"/>
    <n v="1"/>
    <s v="Viernes "/>
    <s v="AEE"/>
    <n v="880"/>
  </r>
  <r>
    <x v="0"/>
    <n v="1"/>
    <s v="Sabado "/>
    <s v="AEE"/>
    <s v=" -   "/>
  </r>
  <r>
    <x v="0"/>
    <n v="2"/>
    <s v="Lunes "/>
    <s v="AEE"/>
    <n v="550"/>
  </r>
  <r>
    <x v="0"/>
    <n v="2"/>
    <s v="Martes "/>
    <s v="AEE"/>
    <n v="770"/>
  </r>
  <r>
    <x v="0"/>
    <n v="2"/>
    <s v="Miercoles "/>
    <s v="AEE"/>
    <n v="660"/>
  </r>
  <r>
    <x v="0"/>
    <n v="2"/>
    <s v="Jueves "/>
    <s v="AEE"/>
    <n v="1540"/>
  </r>
  <r>
    <x v="0"/>
    <n v="2"/>
    <s v="Viernes "/>
    <s v="AEE"/>
    <s v=" -   "/>
  </r>
  <r>
    <x v="0"/>
    <n v="2"/>
    <s v="Sabado "/>
    <s v="AEE"/>
    <s v=" -   "/>
  </r>
  <r>
    <x v="0"/>
    <n v="3"/>
    <s v="Lunes "/>
    <s v="AEE"/>
    <n v="770"/>
  </r>
  <r>
    <x v="0"/>
    <n v="3"/>
    <s v="Martes "/>
    <s v="AEE"/>
    <n v="770"/>
  </r>
  <r>
    <x v="0"/>
    <n v="3"/>
    <s v="Miercoles "/>
    <s v="AEE"/>
    <n v="660"/>
  </r>
  <r>
    <x v="0"/>
    <n v="3"/>
    <s v="Jueves "/>
    <s v="AEE"/>
    <n v="770"/>
  </r>
  <r>
    <x v="0"/>
    <n v="3"/>
    <s v="Viernes "/>
    <s v="AEE"/>
    <s v=" -   "/>
  </r>
  <r>
    <x v="0"/>
    <n v="3"/>
    <s v="Sabado "/>
    <s v="AEE"/>
    <n v="660"/>
  </r>
  <r>
    <x v="0"/>
    <n v="4"/>
    <s v="Lunes "/>
    <s v="AEE"/>
    <n v="770"/>
  </r>
  <r>
    <x v="0"/>
    <n v="4"/>
    <s v="Martes "/>
    <s v="AEE"/>
    <n v="660"/>
  </r>
  <r>
    <x v="0"/>
    <n v="4"/>
    <s v="Miercoles "/>
    <s v="AEE"/>
    <n v="770"/>
  </r>
  <r>
    <x v="0"/>
    <n v="4"/>
    <s v="Jueves "/>
    <s v="AEE"/>
    <n v="660"/>
  </r>
  <r>
    <x v="0"/>
    <n v="4"/>
    <s v="Viernes "/>
    <s v="AEE"/>
    <s v=" -   "/>
  </r>
  <r>
    <x v="0"/>
    <n v="4"/>
    <s v="Sabado "/>
    <s v="AEE"/>
    <n v="880"/>
  </r>
  <r>
    <x v="1"/>
    <n v="5"/>
    <s v="Lunes "/>
    <s v="AEE"/>
    <n v="660"/>
  </r>
  <r>
    <x v="1"/>
    <n v="5"/>
    <s v="Martes "/>
    <s v="AEE"/>
    <n v="660"/>
  </r>
  <r>
    <x v="1"/>
    <n v="5"/>
    <s v="Miercoles "/>
    <s v="AEE"/>
    <n v="770"/>
  </r>
  <r>
    <x v="1"/>
    <n v="5"/>
    <s v="Jueves "/>
    <s v="AEE"/>
    <n v="660"/>
  </r>
  <r>
    <x v="1"/>
    <n v="5"/>
    <s v="Viernes "/>
    <s v="AEE"/>
    <s v=" -   "/>
  </r>
  <r>
    <x v="1"/>
    <n v="5"/>
    <s v="Sabado "/>
    <s v="AEE"/>
    <n v="770"/>
  </r>
  <r>
    <x v="1"/>
    <n v="6"/>
    <s v="Lunes "/>
    <s v="AEE"/>
    <n v="770"/>
  </r>
  <r>
    <x v="1"/>
    <n v="6"/>
    <s v="Martes "/>
    <s v="AEE"/>
    <n v="770"/>
  </r>
  <r>
    <x v="1"/>
    <n v="6"/>
    <s v="Miercoles "/>
    <s v="AEE"/>
    <n v="660"/>
  </r>
  <r>
    <x v="1"/>
    <n v="6"/>
    <s v="Jueves "/>
    <s v="AEE"/>
    <n v="660"/>
  </r>
  <r>
    <x v="1"/>
    <n v="6"/>
    <s v="Viernes "/>
    <s v="AEE"/>
    <s v=" -   "/>
  </r>
  <r>
    <x v="1"/>
    <n v="6"/>
    <s v="Sabado "/>
    <s v="AEE"/>
    <n v="880"/>
  </r>
  <r>
    <x v="1"/>
    <n v="7"/>
    <s v="Lunes "/>
    <s v="AEE"/>
    <n v="770"/>
  </r>
  <r>
    <x v="1"/>
    <n v="7"/>
    <s v="Martes "/>
    <s v="AEE"/>
    <n v="770"/>
  </r>
  <r>
    <x v="1"/>
    <n v="7"/>
    <s v="Miercoles "/>
    <s v="AEE"/>
    <n v="770"/>
  </r>
  <r>
    <x v="1"/>
    <n v="7"/>
    <s v="Jueves "/>
    <s v="AEE"/>
    <n v="770"/>
  </r>
  <r>
    <x v="1"/>
    <n v="7"/>
    <s v="Viernes "/>
    <s v="AEE"/>
    <n v="990"/>
  </r>
  <r>
    <x v="1"/>
    <n v="7"/>
    <s v="Sabado "/>
    <s v="AEE"/>
    <s v=" -   "/>
  </r>
  <r>
    <x v="1"/>
    <n v="8"/>
    <s v="Lunes "/>
    <s v="AEE"/>
    <n v="880"/>
  </r>
  <r>
    <x v="1"/>
    <n v="8"/>
    <s v="Martes "/>
    <s v="AEE"/>
    <n v="660"/>
  </r>
  <r>
    <x v="1"/>
    <n v="8"/>
    <s v="Miercoles "/>
    <s v="AEE"/>
    <n v="880"/>
  </r>
  <r>
    <x v="1"/>
    <n v="8"/>
    <s v="Jueves "/>
    <s v="AEE"/>
    <n v="770"/>
  </r>
  <r>
    <x v="1"/>
    <n v="8"/>
    <s v="Viernes "/>
    <s v="AEE"/>
    <s v=" -   "/>
  </r>
  <r>
    <x v="1"/>
    <n v="8"/>
    <s v="Sabado "/>
    <s v="AEE"/>
    <n v="880"/>
  </r>
  <r>
    <x v="1"/>
    <n v="9"/>
    <s v="Lunes "/>
    <s v="AEE"/>
    <n v="770"/>
  </r>
  <r>
    <x v="1"/>
    <n v="9"/>
    <s v="Martes "/>
    <s v="AEE"/>
    <n v="770"/>
  </r>
  <r>
    <x v="1"/>
    <n v="9"/>
    <s v="Miercoles "/>
    <s v="AEE"/>
    <n v="880"/>
  </r>
  <r>
    <x v="1"/>
    <n v="9"/>
    <s v="Jueves "/>
    <s v="AEE"/>
    <n v="770"/>
  </r>
  <r>
    <x v="1"/>
    <n v="9"/>
    <s v="Viernes "/>
    <s v="AEE"/>
    <n v="990"/>
  </r>
  <r>
    <x v="1"/>
    <n v="9"/>
    <s v="Sabado "/>
    <s v="AEE"/>
    <s v=" -   "/>
  </r>
  <r>
    <x v="2"/>
    <n v="10"/>
    <s v="Lunes "/>
    <s v="AEE"/>
    <n v="770"/>
  </r>
  <r>
    <x v="2"/>
    <n v="10"/>
    <s v="Martes "/>
    <s v="AEE"/>
    <n v="770"/>
  </r>
  <r>
    <x v="2"/>
    <n v="10"/>
    <s v="Miercoles "/>
    <s v="AEE"/>
    <n v="770"/>
  </r>
  <r>
    <x v="2"/>
    <n v="10"/>
    <s v="Jueves "/>
    <s v="AEE"/>
    <n v="880"/>
  </r>
  <r>
    <x v="2"/>
    <n v="10"/>
    <s v="Viernes "/>
    <s v="AEE"/>
    <n v="1100"/>
  </r>
  <r>
    <x v="2"/>
    <n v="10"/>
    <s v="Sabado "/>
    <s v="AEE"/>
    <s v=" -   "/>
  </r>
  <r>
    <x v="2"/>
    <n v="11"/>
    <s v="Lunes "/>
    <s v="AEE"/>
    <n v="770"/>
  </r>
  <r>
    <x v="2"/>
    <n v="11"/>
    <s v="Martes "/>
    <s v="AEE"/>
    <n v="770"/>
  </r>
  <r>
    <x v="2"/>
    <n v="11"/>
    <s v="Miercoles "/>
    <s v="AEE"/>
    <n v="770"/>
  </r>
  <r>
    <x v="2"/>
    <n v="11"/>
    <s v="Jueves "/>
    <s v="AEE"/>
    <n v="770"/>
  </r>
  <r>
    <x v="2"/>
    <n v="11"/>
    <s v="Viernes "/>
    <s v="AEE"/>
    <n v="990"/>
  </r>
  <r>
    <x v="2"/>
    <n v="11"/>
    <s v="Sabado "/>
    <s v="AEE"/>
    <s v=" -   "/>
  </r>
  <r>
    <x v="2"/>
    <n v="12"/>
    <s v="Lunes "/>
    <s v="AEE"/>
    <n v="880"/>
  </r>
  <r>
    <x v="2"/>
    <n v="12"/>
    <s v="Martes "/>
    <s v="AEE"/>
    <n v="880"/>
  </r>
  <r>
    <x v="2"/>
    <n v="12"/>
    <s v="Miercoles "/>
    <s v="AEE"/>
    <n v="880"/>
  </r>
  <r>
    <x v="2"/>
    <n v="12"/>
    <s v="Jueves "/>
    <s v="AEE"/>
    <n v="770"/>
  </r>
  <r>
    <x v="2"/>
    <n v="12"/>
    <s v="Viernes "/>
    <s v="AEE"/>
    <n v="1100"/>
  </r>
  <r>
    <x v="2"/>
    <n v="12"/>
    <s v="Sabado "/>
    <s v="AEE"/>
    <s v=" -   "/>
  </r>
  <r>
    <x v="2"/>
    <n v="13"/>
    <s v="Lunes "/>
    <s v="AEE"/>
    <n v="770"/>
  </r>
  <r>
    <x v="2"/>
    <n v="13"/>
    <s v="Martes "/>
    <s v="AEE"/>
    <n v="770"/>
  </r>
  <r>
    <x v="2"/>
    <n v="13"/>
    <s v="Miercoles "/>
    <s v="AEE"/>
    <n v="770"/>
  </r>
  <r>
    <x v="2"/>
    <n v="13"/>
    <s v="Jueves "/>
    <s v="AEE"/>
    <s v=" -   "/>
  </r>
  <r>
    <x v="2"/>
    <n v="13"/>
    <s v="Viernes "/>
    <s v="AEE"/>
    <n v="770"/>
  </r>
  <r>
    <x v="2"/>
    <n v="13"/>
    <s v="Sabado "/>
    <s v="AEE"/>
    <n v="220"/>
  </r>
  <r>
    <x v="3"/>
    <n v="14"/>
    <s v="Lunes "/>
    <s v="AEE"/>
    <n v="770"/>
  </r>
  <r>
    <x v="3"/>
    <n v="14"/>
    <s v="Martes "/>
    <s v="AEE"/>
    <n v="770"/>
  </r>
  <r>
    <x v="3"/>
    <n v="14"/>
    <s v="Miercoles "/>
    <s v="AEE"/>
    <n v="660"/>
  </r>
  <r>
    <x v="3"/>
    <n v="14"/>
    <s v="Jueves "/>
    <s v="AEE"/>
    <n v="880"/>
  </r>
  <r>
    <x v="3"/>
    <n v="14"/>
    <s v="Viernes "/>
    <s v="AEE"/>
    <n v="990"/>
  </r>
  <r>
    <x v="3"/>
    <n v="14"/>
    <s v="Sabado "/>
    <s v="AEE"/>
    <s v=" -   "/>
  </r>
  <r>
    <x v="3"/>
    <n v="15"/>
    <s v="Lunes "/>
    <s v="AEE"/>
    <n v="990"/>
  </r>
  <r>
    <x v="3"/>
    <n v="15"/>
    <s v="Martes "/>
    <s v="AEE"/>
    <n v="770"/>
  </r>
  <r>
    <x v="3"/>
    <n v="15"/>
    <s v="Miercoles "/>
    <s v="AEE"/>
    <n v="770"/>
  </r>
  <r>
    <x v="3"/>
    <n v="15"/>
    <s v="Jueves "/>
    <s v="AEE"/>
    <n v="880"/>
  </r>
  <r>
    <x v="3"/>
    <n v="15"/>
    <s v="Viernes "/>
    <s v="AEE"/>
    <n v="990"/>
  </r>
  <r>
    <x v="3"/>
    <n v="15"/>
    <s v="Sabado "/>
    <s v="AEE"/>
    <s v=" -   "/>
  </r>
  <r>
    <x v="3"/>
    <n v="16"/>
    <s v="Lunes "/>
    <s v="AEE"/>
    <n v="880"/>
  </r>
  <r>
    <x v="3"/>
    <n v="16"/>
    <s v="Martes "/>
    <s v="AEE"/>
    <n v="880"/>
  </r>
  <r>
    <x v="3"/>
    <n v="16"/>
    <s v="Miercoles "/>
    <s v="AEE"/>
    <n v="770"/>
  </r>
  <r>
    <x v="3"/>
    <n v="16"/>
    <s v="Jueves "/>
    <s v="AEE"/>
    <n v="880"/>
  </r>
  <r>
    <x v="3"/>
    <n v="16"/>
    <s v="Viernes "/>
    <s v="AEE"/>
    <n v="1210"/>
  </r>
  <r>
    <x v="3"/>
    <n v="16"/>
    <s v="Sabado "/>
    <s v="AEE"/>
    <s v=" -   "/>
  </r>
  <r>
    <x v="3"/>
    <n v="17"/>
    <s v="Lunes "/>
    <s v="AEE"/>
    <n v="660"/>
  </r>
  <r>
    <x v="3"/>
    <n v="17"/>
    <s v="Martes "/>
    <s v="AEE"/>
    <n v="880"/>
  </r>
  <r>
    <x v="3"/>
    <n v="17"/>
    <s v="Miercoles "/>
    <s v="AEE"/>
    <n v="880"/>
  </r>
  <r>
    <x v="3"/>
    <n v="17"/>
    <s v="Jueves "/>
    <s v="AEE"/>
    <n v="880"/>
  </r>
  <r>
    <x v="3"/>
    <n v="17"/>
    <s v="Viernes "/>
    <s v="AEE"/>
    <n v="1210"/>
  </r>
  <r>
    <x v="3"/>
    <n v="17"/>
    <s v="Sabado "/>
    <s v="AEE"/>
    <s v=" -   "/>
  </r>
  <r>
    <x v="4"/>
    <n v="18"/>
    <s v="Lunes "/>
    <s v="AEE"/>
    <n v="770"/>
  </r>
  <r>
    <x v="4"/>
    <n v="18"/>
    <s v="Martes "/>
    <s v="AEE"/>
    <n v="880"/>
  </r>
  <r>
    <x v="4"/>
    <n v="18"/>
    <s v="Miercoles "/>
    <s v="AEE"/>
    <n v="770"/>
  </r>
  <r>
    <x v="4"/>
    <n v="18"/>
    <s v="Jueves "/>
    <s v="AEE"/>
    <n v="5280"/>
  </r>
  <r>
    <x v="4"/>
    <n v="18"/>
    <s v="Viernes "/>
    <s v="AEE"/>
    <n v="-3410"/>
  </r>
  <r>
    <x v="4"/>
    <n v="18"/>
    <s v="Sabado "/>
    <s v="AEE"/>
    <s v="-   "/>
  </r>
  <r>
    <x v="4"/>
    <n v="19"/>
    <s v="Lunes "/>
    <s v="AEE"/>
    <n v="880"/>
  </r>
  <r>
    <x v="4"/>
    <n v="19"/>
    <s v="Martes "/>
    <s v="AEE"/>
    <n v="990"/>
  </r>
  <r>
    <x v="4"/>
    <n v="19"/>
    <s v="Miercoles "/>
    <s v="AEE"/>
    <n v="770"/>
  </r>
  <r>
    <x v="4"/>
    <n v="19"/>
    <s v="Jueves "/>
    <s v="AEE"/>
    <n v="110"/>
  </r>
  <r>
    <x v="4"/>
    <n v="19"/>
    <s v="Viernes "/>
    <s v="AEE"/>
    <n v="1870"/>
  </r>
  <r>
    <x v="4"/>
    <n v="19"/>
    <s v="Sabado "/>
    <s v="AEE"/>
    <s v=" -   "/>
  </r>
  <r>
    <x v="4"/>
    <n v="20"/>
    <s v="Lunes "/>
    <s v="AEE"/>
    <n v="880"/>
  </r>
  <r>
    <x v="4"/>
    <n v="20"/>
    <s v="Martes "/>
    <s v="AEE"/>
    <n v="990"/>
  </r>
  <r>
    <x v="4"/>
    <n v="20"/>
    <s v="Miercoles "/>
    <s v="AEE"/>
    <n v="880"/>
  </r>
  <r>
    <x v="4"/>
    <n v="20"/>
    <s v="Jueves "/>
    <s v="AEE"/>
    <n v="990"/>
  </r>
  <r>
    <x v="4"/>
    <n v="20"/>
    <s v="Viernes "/>
    <s v="AEE"/>
    <s v=" -   "/>
  </r>
  <r>
    <x v="4"/>
    <n v="20"/>
    <s v="Sabado "/>
    <s v="AEE"/>
    <s v=" -   "/>
  </r>
  <r>
    <x v="4"/>
    <n v="21"/>
    <s v="Lunes "/>
    <s v="AEE"/>
    <n v="990"/>
  </r>
  <r>
    <x v="4"/>
    <n v="21"/>
    <s v="Martes "/>
    <s v="AEE"/>
    <n v="990"/>
  </r>
  <r>
    <x v="4"/>
    <n v="21"/>
    <s v="Miercoles "/>
    <s v="AEE"/>
    <n v="770"/>
  </r>
  <r>
    <x v="4"/>
    <n v="21"/>
    <s v="Jueves "/>
    <s v="AEE"/>
    <n v="880"/>
  </r>
  <r>
    <x v="4"/>
    <n v="21"/>
    <s v="Viernes "/>
    <s v="AEE"/>
    <s v=" -   "/>
  </r>
  <r>
    <x v="4"/>
    <n v="21"/>
    <s v="Sabado "/>
    <s v="AEE"/>
    <s v=" -   "/>
  </r>
  <r>
    <x v="4"/>
    <n v="22"/>
    <s v="Lunes "/>
    <s v="AEE"/>
    <n v="770"/>
  </r>
  <r>
    <x v="4"/>
    <n v="22"/>
    <s v="Martes "/>
    <s v="AEE"/>
    <n v="990"/>
  </r>
  <r>
    <x v="4"/>
    <n v="22"/>
    <s v="Miercoles "/>
    <s v="AEE"/>
    <n v="880"/>
  </r>
  <r>
    <x v="4"/>
    <n v="22"/>
    <s v="Jueves "/>
    <s v="AEE"/>
    <n v="880"/>
  </r>
  <r>
    <x v="4"/>
    <n v="22"/>
    <s v="Viernes "/>
    <s v="AEE"/>
    <n v="1100"/>
  </r>
  <r>
    <x v="4"/>
    <n v="22"/>
    <s v="Sabado "/>
    <s v="AEE"/>
    <s v=" -   "/>
  </r>
  <r>
    <x v="5"/>
    <n v="23"/>
    <s v="Lunes "/>
    <s v="AEE"/>
    <n v="660"/>
  </r>
  <r>
    <x v="5"/>
    <n v="23"/>
    <s v="Martes "/>
    <s v="AEE"/>
    <n v="990"/>
  </r>
  <r>
    <x v="5"/>
    <n v="23"/>
    <s v="Miercoles "/>
    <s v="AEE"/>
    <n v="880"/>
  </r>
  <r>
    <x v="5"/>
    <n v="23"/>
    <s v="Jueves "/>
    <s v="AEE"/>
    <n v="880"/>
  </r>
  <r>
    <x v="5"/>
    <n v="23"/>
    <s v="Viernes "/>
    <s v="AEE"/>
    <n v="1100"/>
  </r>
  <r>
    <x v="5"/>
    <n v="23"/>
    <s v="Sabado "/>
    <s v="AEE"/>
    <s v=" -   "/>
  </r>
  <r>
    <x v="5"/>
    <n v="24"/>
    <s v="Lunes "/>
    <s v="AEE"/>
    <n v="990"/>
  </r>
  <r>
    <x v="5"/>
    <n v="24"/>
    <s v="Martes "/>
    <s v="AEE"/>
    <n v="990"/>
  </r>
  <r>
    <x v="5"/>
    <n v="24"/>
    <s v="Miercoles "/>
    <s v="AEE"/>
    <n v="990"/>
  </r>
  <r>
    <x v="5"/>
    <n v="24"/>
    <s v="Jueves "/>
    <s v="AEE"/>
    <n v="880"/>
  </r>
  <r>
    <x v="5"/>
    <n v="24"/>
    <s v="Viernes "/>
    <s v="AEE"/>
    <n v="1210"/>
  </r>
  <r>
    <x v="5"/>
    <n v="24"/>
    <s v="Sabado "/>
    <s v="AEE"/>
    <s v=" -   "/>
  </r>
  <r>
    <x v="5"/>
    <n v="25"/>
    <s v="Lunes "/>
    <s v="AEE"/>
    <n v="990"/>
  </r>
  <r>
    <x v="5"/>
    <n v="25"/>
    <s v="Martes "/>
    <s v="AEE"/>
    <n v="880"/>
  </r>
  <r>
    <x v="5"/>
    <n v="25"/>
    <s v="Miercoles "/>
    <s v="AEE"/>
    <n v="880"/>
  </r>
  <r>
    <x v="5"/>
    <n v="25"/>
    <s v="Jueves "/>
    <s v="AEE"/>
    <n v="990"/>
  </r>
  <r>
    <x v="5"/>
    <n v="25"/>
    <s v="Viernes "/>
    <s v="AEE"/>
    <n v="1100"/>
  </r>
  <r>
    <x v="5"/>
    <n v="25"/>
    <s v="Sabado "/>
    <s v="AEE"/>
    <n v="0"/>
  </r>
  <r>
    <x v="5"/>
    <n v="26"/>
    <s v="Lunes "/>
    <s v="AEE"/>
    <n v="990"/>
  </r>
  <r>
    <x v="5"/>
    <n v="26"/>
    <s v="Martes "/>
    <s v="AEE"/>
    <n v="990"/>
  </r>
  <r>
    <x v="5"/>
    <n v="26"/>
    <s v="Miercoles "/>
    <s v="AEE"/>
    <n v="880"/>
  </r>
  <r>
    <x v="5"/>
    <n v="26"/>
    <s v="Jueves "/>
    <s v="AEE"/>
    <n v="1100"/>
  </r>
  <r>
    <x v="5"/>
    <n v="26"/>
    <s v="Viernes "/>
    <s v="AEE"/>
    <n v="880"/>
  </r>
  <r>
    <x v="5"/>
    <n v="26"/>
    <s v="Sabado "/>
    <s v="AEE"/>
    <n v="550"/>
  </r>
  <r>
    <x v="6"/>
    <n v="27"/>
    <s v="Lunes "/>
    <s v="AEE"/>
    <n v="990"/>
  </r>
  <r>
    <x v="6"/>
    <n v="27"/>
    <s v="Martes "/>
    <s v="AEE"/>
    <n v="880"/>
  </r>
  <r>
    <x v="6"/>
    <n v="27"/>
    <s v="Miercoles "/>
    <s v="AEE"/>
    <n v="0"/>
  </r>
  <r>
    <x v="6"/>
    <n v="27"/>
    <s v="Jueves "/>
    <s v="AEE"/>
    <n v="990"/>
  </r>
  <r>
    <x v="6"/>
    <n v="27"/>
    <s v="Viernes "/>
    <s v="AEE"/>
    <n v="990"/>
  </r>
  <r>
    <x v="6"/>
    <n v="27"/>
    <s v="Sabado "/>
    <s v="AEE"/>
    <n v="0"/>
  </r>
  <r>
    <x v="6"/>
    <n v="28"/>
    <s v="Lunes "/>
    <s v="AEE"/>
    <n v="990"/>
  </r>
  <r>
    <x v="6"/>
    <n v="28"/>
    <s v="Martes "/>
    <s v="AEE"/>
    <n v="880"/>
  </r>
  <r>
    <x v="6"/>
    <n v="28"/>
    <s v="Miercoles "/>
    <s v="AEE"/>
    <n v="990"/>
  </r>
  <r>
    <x v="6"/>
    <n v="28"/>
    <s v="Jueves "/>
    <s v="AEE"/>
    <n v="220"/>
  </r>
  <r>
    <x v="6"/>
    <n v="28"/>
    <s v="Viernes "/>
    <s v="AEE"/>
    <n v="1210"/>
  </r>
  <r>
    <x v="6"/>
    <n v="28"/>
    <s v="Sabado "/>
    <s v="AEE"/>
    <n v="0"/>
  </r>
  <r>
    <x v="6"/>
    <n v="29"/>
    <s v="Lunes "/>
    <s v="AEE"/>
    <n v="990"/>
  </r>
  <r>
    <x v="6"/>
    <n v="29"/>
    <s v="Martes "/>
    <s v="AEE"/>
    <n v="220"/>
  </r>
  <r>
    <x v="6"/>
    <n v="29"/>
    <s v="Miercoles "/>
    <s v="AEE"/>
    <n v="880"/>
  </r>
  <r>
    <x v="6"/>
    <n v="29"/>
    <s v="Jueves "/>
    <s v="AEE"/>
    <n v="880"/>
  </r>
  <r>
    <x v="6"/>
    <n v="29"/>
    <s v="Viernes "/>
    <s v="AEE"/>
    <n v="1100"/>
  </r>
  <r>
    <x v="6"/>
    <n v="29"/>
    <s v="Sabado "/>
    <s v="AEE"/>
    <n v="0"/>
  </r>
  <r>
    <x v="6"/>
    <n v="30"/>
    <s v="Lunes "/>
    <s v="AEE"/>
    <n v="990"/>
  </r>
  <r>
    <x v="6"/>
    <n v="30"/>
    <s v="Martes "/>
    <s v="AEE"/>
    <n v="880"/>
  </r>
  <r>
    <x v="6"/>
    <n v="30"/>
    <s v="Miercoles "/>
    <s v="AEE"/>
    <n v="770"/>
  </r>
  <r>
    <x v="6"/>
    <n v="30"/>
    <s v="Jueves "/>
    <s v="AEE"/>
    <n v="880"/>
  </r>
  <r>
    <x v="6"/>
    <n v="30"/>
    <s v="Viernes "/>
    <s v="AEE"/>
    <n v="1100"/>
  </r>
  <r>
    <x v="6"/>
    <n v="30"/>
    <s v="Sabado "/>
    <s v="AEE"/>
    <n v="0"/>
  </r>
  <r>
    <x v="6"/>
    <n v="31"/>
    <s v="Lunes "/>
    <s v="AEE"/>
    <n v="880"/>
  </r>
  <r>
    <x v="6"/>
    <n v="31"/>
    <s v="Martes "/>
    <s v="AEE"/>
    <n v="770"/>
  </r>
  <r>
    <x v="6"/>
    <n v="31"/>
    <s v="Miercoles "/>
    <s v="AEE"/>
    <n v="770"/>
  </r>
  <r>
    <x v="6"/>
    <n v="31"/>
    <s v="Jueves "/>
    <s v="AEE"/>
    <n v="770"/>
  </r>
  <r>
    <x v="6"/>
    <n v="31"/>
    <s v="Viernes "/>
    <s v="AEE"/>
    <n v="1100"/>
  </r>
  <r>
    <x v="6"/>
    <n v="31"/>
    <s v="Sabado "/>
    <s v="AEE"/>
    <n v="0"/>
  </r>
  <r>
    <x v="7"/>
    <n v="32"/>
    <s v="Lunes "/>
    <s v="AEE"/>
    <n v="880"/>
  </r>
  <r>
    <x v="7"/>
    <n v="32"/>
    <s v="Martes "/>
    <s v="AEE"/>
    <n v="880"/>
  </r>
  <r>
    <x v="7"/>
    <n v="32"/>
    <s v="Miercoles "/>
    <s v="AEE"/>
    <n v="770"/>
  </r>
  <r>
    <x v="7"/>
    <n v="32"/>
    <s v="Jueves "/>
    <s v="AEE"/>
    <n v="990"/>
  </r>
  <r>
    <x v="7"/>
    <n v="32"/>
    <s v="Viernes "/>
    <s v="AEE"/>
    <n v="1100"/>
  </r>
  <r>
    <x v="7"/>
    <n v="32"/>
    <s v="Sabado "/>
    <s v="AEE"/>
    <n v="0"/>
  </r>
  <r>
    <x v="7"/>
    <n v="33"/>
    <s v="Lunes "/>
    <s v="AEE"/>
    <n v="990"/>
  </r>
  <r>
    <x v="7"/>
    <n v="33"/>
    <s v="Martes "/>
    <s v="AEE"/>
    <n v="880"/>
  </r>
  <r>
    <x v="7"/>
    <n v="33"/>
    <s v="Miercoles "/>
    <s v="AEE"/>
    <n v="330"/>
  </r>
  <r>
    <x v="7"/>
    <n v="33"/>
    <s v="Jueves "/>
    <s v="AEE"/>
    <n v="880"/>
  </r>
  <r>
    <x v="7"/>
    <n v="33"/>
    <s v="Viernes "/>
    <s v="AEE"/>
    <n v="1100"/>
  </r>
  <r>
    <x v="7"/>
    <n v="33"/>
    <s v="Sabado "/>
    <s v="AEE"/>
    <n v="0"/>
  </r>
  <r>
    <x v="7"/>
    <n v="34"/>
    <s v="Lunes "/>
    <s v="AEE"/>
    <n v="990"/>
  </r>
  <r>
    <x v="7"/>
    <n v="34"/>
    <s v="Martes "/>
    <s v="AEE"/>
    <n v="880"/>
  </r>
  <r>
    <x v="7"/>
    <n v="34"/>
    <s v="Miercoles "/>
    <s v="AEE"/>
    <n v="990"/>
  </r>
  <r>
    <x v="7"/>
    <n v="34"/>
    <s v="Jueves "/>
    <s v="AEE"/>
    <n v="880"/>
  </r>
  <r>
    <x v="7"/>
    <n v="34"/>
    <s v="Viernes "/>
    <s v="AEE"/>
    <n v="1100"/>
  </r>
  <r>
    <x v="7"/>
    <n v="34"/>
    <s v="Sabado "/>
    <s v="AE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EEA41-822E-4EB4-9398-4DBE1E85958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10" firstHeaderRow="1" firstDataRow="1" firstDataCol="1"/>
  <pivotFields count="4">
    <pivotField axis="axisRow" showAll="0">
      <items count="9">
        <item x="3"/>
        <item x="0"/>
        <item x="1"/>
        <item x="5"/>
        <item x="2"/>
        <item x="4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531AB-0572-4500-8B48-FB144D728A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0" firstHeaderRow="1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h="1" m="1" x="8"/>
        <item x="7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KW/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5EF77-46E4-45F1-9519-00C785C4C548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F9" firstHeaderRow="0" firstDataRow="1" firstDataCol="1"/>
  <pivotFields count="4">
    <pivotField axis="axisRow" showAll="0">
      <items count="9">
        <item x="2"/>
        <item x="0"/>
        <item x="4"/>
        <item x="1"/>
        <item x="3"/>
        <item x="5"/>
        <item x="6"/>
        <item h="1" x="7"/>
        <item t="default"/>
      </items>
    </pivotField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L" fld="2" baseField="0" baseItem="0"/>
    <dataField name="Sum of Costo" fld="3" baseField="0" baseItem="0" numFmtId="44"/>
  </dataFields>
  <formats count="1">
    <format dxfId="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D9754-DC66-4A67-B2DA-8595BE1753C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10" firstHeaderRow="0" firstDataRow="1" firstDataCol="1"/>
  <pivotFields count="5">
    <pivotField axis="axisRow" showAll="0">
      <items count="9">
        <item x="3"/>
        <item x="0"/>
        <item x="1"/>
        <item x="5"/>
        <item x="2"/>
        <item x="4"/>
        <item x="6"/>
        <item x="7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LS" fld="3" baseField="0" baseItem="0"/>
    <dataField name="Sum of Costo" fld="4" baseField="0" baseItem="4" numFmtId="44"/>
  </dataFields>
  <formats count="1">
    <format dxfId="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559D6-EEDF-4D06-B68E-DBE1D3F7E1BB}" name="AEE" displayName="AEE" ref="A1:E205" totalsRowShown="0" headerRowDxfId="100" dataDxfId="99">
  <autoFilter ref="A1:E205" xr:uid="{BED559D6-EEDF-4D06-B68E-DBE1D3F7E1BB}"/>
  <tableColumns count="5">
    <tableColumn id="1" xr3:uid="{574B8600-3A4D-4F1B-BF2C-E98443E64F53}" name="Mes" dataDxfId="98"/>
    <tableColumn id="2" xr3:uid="{EBF8E938-CF53-4F7B-A5C1-658DF08260C4}" name="Semana" dataDxfId="97"/>
    <tableColumn id="3" xr3:uid="{CBCED045-1178-4DB2-B82B-7CBA590D545C}" name="Dia" dataDxfId="96"/>
    <tableColumn id="4" xr3:uid="{34341562-BCF2-434D-84E0-F9D8EEFB1353}" name="Utilidad" dataDxfId="95"/>
    <tableColumn id="5" xr3:uid="{360F20E2-8328-427E-A39C-6D3D199E1396}" name="KW/H" dataDxfId="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17D6A0-7650-4849-B982-71AB0E5EC9A0}" name="AAADOS" displayName="AAADOS" ref="L36:N45" totalsRowCount="1" tableBorderDxfId="42">
  <autoFilter ref="L36:N44" xr:uid="{4217D6A0-7650-4849-B982-71AB0E5EC9A0}"/>
  <tableColumns count="3">
    <tableColumn id="1" xr3:uid="{EBD65225-812C-4177-8F10-D5A552B021A3}" name="Mes" totalsRowLabel="Total" dataDxfId="41" totalsRowDxfId="40"/>
    <tableColumn id="2" xr3:uid="{0E40ACB0-9DE3-46C0-A499-05812598BFF0}" name="Consumo" totalsRowFunction="sum" dataDxfId="39" totalsRowDxfId="38"/>
    <tableColumn id="3" xr3:uid="{A5F7D8CA-17DB-495C-BCAF-9C2ADDE6902C}" name="Costo" totalsRowFunction="sum" totalsRowDxfId="37" dataCellStyle="Currency">
      <calculatedColumnFormula>M37*0.04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E6AF8D-3A1F-498B-992D-1BEC94D6D12E}" name="Table4" displayName="Table4" ref="T9:T10" totalsRowShown="0" headerRowDxfId="36" dataDxfId="35" headerRowCellStyle="Title">
  <autoFilter ref="T9:T10" xr:uid="{10E6AF8D-3A1F-498B-992D-1BEC94D6D12E}"/>
  <tableColumns count="1">
    <tableColumn id="1" xr3:uid="{51129DC0-A358-4EDF-8E43-F1B2EADAACAA}" name="Total Costo LUMA" dataDxfId="34">
      <calculatedColumnFormula>SUM(Table2[Costo])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6854A1-EEBC-42D6-8E5F-0DD38F1F3D3F}" name="Table5" displayName="Table5" ref="T13:T14" totalsRowShown="0" dataDxfId="33" headerRowCellStyle="Title">
  <autoFilter ref="T13:T14" xr:uid="{2D6854A1-EEBC-42D6-8E5F-0DD38F1F3D3F}"/>
  <tableColumns count="1">
    <tableColumn id="1" xr3:uid="{5DBE551F-DA69-482C-BEBC-ACA16A09B92E}" name="Total Consumo LUMA" dataDxfId="32">
      <calculatedColumnFormula>SUM(Table2[Consumo])</calculatedColumnFormula>
    </tableColumn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91B79-7793-4440-9444-3A22C6C003F3}" name="Table12" displayName="Table12" ref="T23:T24" totalsRowShown="0" headerRowDxfId="31" dataDxfId="30" headerRowCellStyle="Title">
  <autoFilter ref="T23:T24" xr:uid="{43291B79-7793-4440-9444-3A22C6C003F3}"/>
  <tableColumns count="1">
    <tableColumn id="1" xr3:uid="{FD3BA566-AA52-4FB8-A2E4-FB96C38243DB}" name="Total Costo de AAA" dataDxfId="29">
      <calculatedColumnFormula>SUM(AAADOS[Costo])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8F73E3-A29A-49F3-82B8-0CE444B42016}" name="Table14" displayName="Table14" ref="T27:T28" totalsRowShown="0" headerRowDxfId="28" dataDxfId="27" headerRowCellStyle="Title">
  <autoFilter ref="T27:T28" xr:uid="{528F73E3-A29A-49F3-82B8-0CE444B42016}"/>
  <tableColumns count="1">
    <tableColumn id="1" xr3:uid="{37E57F2D-769A-4EB9-A7C5-A1B6066F6BA3}" name="Total Consumo de AAA" dataDxfId="26">
      <calculatedColumnFormula>SUM(AAADOS[Consumo])</calculatedColumnFormula>
    </tableColumn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977D9E-471E-4DC0-B46F-18B6F5DF3333}" name="Table17" displayName="Table17" ref="T46:T47" totalsRowShown="0" dataDxfId="25" headerRowCellStyle="Title">
  <autoFilter ref="T46:T47" xr:uid="{52977D9E-471E-4DC0-B46F-18B6F5DF3333}"/>
  <tableColumns count="1">
    <tableColumn id="1" xr3:uid="{7FEFD00B-9C15-4802-8567-A1E38496CA0E}" name="Total Consumo de Pozo" dataDxfId="24">
      <calculatedColumnFormula>SUM(Table!B35:B41)</calculatedColumnFormula>
    </tableColumn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748A664-492E-41CA-9011-F7166BF59AF0}" name="Table18" displayName="Table18" ref="T39:T40" totalsRowShown="0" headerRowDxfId="23" dataDxfId="22" headerRowCellStyle="Title">
  <autoFilter ref="T39:T40" xr:uid="{7748A664-492E-41CA-9011-F7166BF59AF0}"/>
  <tableColumns count="1">
    <tableColumn id="1" xr3:uid="{2896B091-655F-48E8-A6F3-C3A480AC0342}" name="Total Costo de Pozo" dataDxfId="21">
      <calculatedColumnFormula>SUM(Table11[Costo])</calculatedColumnFormula>
    </tableColumn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EEC18C-7AC7-4A75-916F-3D6C753DB320}" name="Table15" displayName="Table15" ref="T56:T57" totalsRowShown="0" dataDxfId="20" headerRowCellStyle="Title">
  <autoFilter ref="T56:T57" xr:uid="{35EEC18C-7AC7-4A75-916F-3D6C753DB320}"/>
  <tableColumns count="1">
    <tableColumn id="1" xr3:uid="{78E70DB7-57D5-42BF-B959-1CE731C02F62}" name="Total Costo Gas" dataDxfId="19">
      <calculatedColumnFormula>SUM(Table8[Costo])</calculatedColumn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F2B1F5-DAC4-4FD5-9798-BA5C783464D0}" name="Table16" displayName="Table16" ref="T63:T64" totalsRowShown="0" dataDxfId="18" headerRowCellStyle="Title">
  <autoFilter ref="T63:T64" xr:uid="{31F2B1F5-DAC4-4FD5-9798-BA5C783464D0}"/>
  <tableColumns count="1">
    <tableColumn id="1" xr3:uid="{F9E2E579-9EE5-4905-B16E-DFB5305A2EC5}" name="Total Consumo de Gas" dataDxfId="17">
      <calculatedColumnFormula>SUM(Table8[Consumo (GLS)])</calculatedColumnFormula>
    </tableColumn>
  </tableColumns>
  <tableStyleInfo name="TableStyleLight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E330522-9BD3-4F7F-8056-20ADFDCAFD29}" name="Table19" displayName="Table19" ref="W9:W10" totalsRowShown="0" headerRowDxfId="16" dataDxfId="15" headerRowCellStyle="Title">
  <autoFilter ref="W9:W10" xr:uid="{3E330522-9BD3-4F7F-8056-20ADFDCAFD29}"/>
  <tableColumns count="1">
    <tableColumn id="1" xr3:uid="{1EA19E5C-6741-4348-9654-AD539058C747}" name="Costo por Libra" dataDxfId="14">
      <calculatedColumnFormula>14514.5/232946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CFD3AD-6401-4C94-ADD3-B6B73F65F4F4}" name="AAA" displayName="AAA" ref="A1:D211" totalsRowShown="0" headerRowDxfId="93" headerRowBorderDxfId="92" tableBorderDxfId="91">
  <autoFilter ref="A1:D211" xr:uid="{21CFD3AD-6401-4C94-ADD3-B6B73F65F4F4}"/>
  <tableColumns count="4">
    <tableColumn id="1" xr3:uid="{1D38D080-F4AF-4764-91C1-B66B34F0CDD5}" name="Mes" dataDxfId="90"/>
    <tableColumn id="2" xr3:uid="{93DCA97D-F40A-497A-8922-92324D9A31D8}" name="Semana" dataDxfId="89"/>
    <tableColumn id="3" xr3:uid="{A153898C-26B1-49A0-928E-0AC483A50AF6}" name="Dia" dataDxfId="88"/>
    <tableColumn id="4" xr3:uid="{5A5057E3-D3B8-47F2-9EE7-04A24EAD51EF}" name="GL" dataDxfId="8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7583AF-1F0C-47D7-971B-54F5831D7FD1}" name="Table20" displayName="Table20" ref="W13:W14" totalsRowShown="0" dataDxfId="13" headerRowCellStyle="Title">
  <autoFilter ref="W13:W14" xr:uid="{AE7583AF-1F0C-47D7-971B-54F5831D7FD1}"/>
  <tableColumns count="1">
    <tableColumn id="1" xr3:uid="{E59466DA-A350-4AF2-B155-468AC6B5D48D}" name="Consumo por Libra" dataDxfId="12">
      <calculatedColumnFormula>50050/232946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77B27B2-4EAC-4616-9AC5-F26E3EBB5002}" name="Table21" displayName="Table21" ref="W23:W24" totalsRowShown="0" headerRowDxfId="11" dataDxfId="10" headerRowCellStyle="Title" dataCellStyle="Currency">
  <autoFilter ref="W23:W24" xr:uid="{077B27B2-4EAC-4616-9AC5-F26E3EBB5002}"/>
  <tableColumns count="1">
    <tableColumn id="1" xr3:uid="{17DAF9C5-7DAA-4428-AB2D-9726B1C9B6C3}" name="Costo por Libra" dataDxfId="9" dataCellStyle="Currency">
      <calculatedColumnFormula>17737.9/232946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B961DB8-06FC-46B8-A57C-92561EE6E54E}" name="Table22" displayName="Table22" ref="W27:W28" totalsRowShown="0" headerRowDxfId="8" dataDxfId="7" headerRowCellStyle="Title">
  <autoFilter ref="W27:W28" xr:uid="{8B961DB8-06FC-46B8-A57C-92561EE6E54E}"/>
  <tableColumns count="1">
    <tableColumn id="1" xr3:uid="{1273BC85-CC32-41E4-963E-D2D8F403E94A}" name="Consumo por Libra" dataDxfId="6">
      <calculatedColumnFormula>443452/232946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9B6758D-F182-42E3-814C-DBB3DEA7BC68}" name="Table2124" displayName="Table2124" ref="W40:W41" totalsRowShown="0" headerRowDxfId="5" dataDxfId="4" headerRowCellStyle="Title" dataCellStyle="Currency">
  <autoFilter ref="W40:W41" xr:uid="{49B6758D-F182-42E3-814C-DBB3DEA7BC68}"/>
  <tableColumns count="1">
    <tableColumn id="1" xr3:uid="{A185EA62-F711-4E10-AC0D-7147B00CDEF3}" name="Costo por Libra" dataDxfId="3" dataCellStyle="Currency"/>
  </tableColumns>
  <tableStyleInfo name="TableStyleLight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A6027FA-0647-4BBA-997A-72513F3E5146}" name="Table2225" displayName="Table2225" ref="W44:W45" totalsRowShown="0" headerRowDxfId="2" dataDxfId="1" headerRowCellStyle="Title">
  <autoFilter ref="W44:W45" xr:uid="{7A6027FA-0647-4BBA-997A-72513F3E5146}"/>
  <tableColumns count="1">
    <tableColumn id="1" xr3:uid="{2BAFB6DD-1690-4727-9664-84E9A9CD4CF0}" name="Consumo por Libra" dataDxfId="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E87AF6-C7E0-423E-9A9F-477C4172F69A}" name="Pozo" displayName="Pozo" ref="A1:D220" totalsRowShown="0" headerRowDxfId="86" tableBorderDxfId="85">
  <autoFilter ref="A1:D220" xr:uid="{F5E87AF6-C7E0-423E-9A9F-477C4172F69A}"/>
  <tableColumns count="4">
    <tableColumn id="1" xr3:uid="{7EF8CAA3-931F-4FA6-9E47-3CD7E16635D4}" name="Mes" dataDxfId="84"/>
    <tableColumn id="2" xr3:uid="{6A9A2A7F-7181-4FC1-B3C9-8A79DE7D52D9}" name="Dia"/>
    <tableColumn id="3" xr3:uid="{1EC014A5-9CD9-4D57-BFD8-3EAFA0777121}" name="GL"/>
    <tableColumn id="4" xr3:uid="{14074E15-EF32-4A67-B1A9-B2B82E5F5CA9}" name="Cos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D44D45-4419-4687-9413-C11AF959B9BD}" name="Gas" displayName="Gas" ref="A1:E211" totalsRowShown="0" headerRowDxfId="83" tableBorderDxfId="82">
  <autoFilter ref="A1:E211" xr:uid="{75D44D45-4419-4687-9413-C11AF959B9BD}"/>
  <tableColumns count="5">
    <tableColumn id="1" xr3:uid="{2046C19D-4A85-4AD6-8BA1-23353118609E}" name="Mes" dataDxfId="81"/>
    <tableColumn id="2" xr3:uid="{8670D55A-93DC-4247-B2B7-532ED458CA68}" name="Semana" dataDxfId="80"/>
    <tableColumn id="3" xr3:uid="{9AD64007-5661-4789-B673-541D63AD0AED}" name="Dia" dataDxfId="79"/>
    <tableColumn id="4" xr3:uid="{00A7DFCE-F455-4943-8A7C-3891C927EF95}" name="GLS"/>
    <tableColumn id="5" xr3:uid="{8386022C-0F42-4240-A56E-33C332C8EA39}" name="Costo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75E1A-3961-4D9A-B6E0-15ED99C64222}" name="Table2" displayName="Table2" ref="A12:D21" totalsRowCount="1">
  <autoFilter ref="A12:D20" xr:uid="{8E275E1A-3961-4D9A-B6E0-15ED99C64222}"/>
  <tableColumns count="4">
    <tableColumn id="1" xr3:uid="{1312A809-C420-4C5A-BD82-BC3AB7C2DB7C}" name="Mes" totalsRowLabel="Total" dataDxfId="75" totalsRowDxfId="74"/>
    <tableColumn id="2" xr3:uid="{9EC8B5FE-0D7E-4A18-BDC1-3952DC6142D0}" name="Consumo" totalsRowFunction="sum" dataDxfId="73"/>
    <tableColumn id="3" xr3:uid="{262E2284-BDA0-4BCA-AB96-FFAF2D4669F3}" name="Costo" totalsRowFunction="sum" totalsRowDxfId="72" dataCellStyle="Currency">
      <calculatedColumnFormula>B13*0.29</calculatedColumnFormula>
    </tableColumn>
    <tableColumn id="4" xr3:uid="{26885D1C-B282-45A7-8378-42EA56EDCAF6}" name="lbs Lavada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207BEC-407B-4B97-8F57-4930AEF4D84C}" name="Table6" displayName="Table6" ref="H13:J20" totalsRowCount="1" tableBorderDxfId="71">
  <autoFilter ref="H13:J19" xr:uid="{16207BEC-407B-4B97-8F57-4930AEF4D84C}"/>
  <tableColumns count="3">
    <tableColumn id="1" xr3:uid="{80C9A3C7-6F49-418C-8621-17AB23BA3D8D}" name="Mes" totalsRowLabel="Total" dataDxfId="70" totalsRowDxfId="69"/>
    <tableColumn id="2" xr3:uid="{467BEBEA-27D1-48CD-A301-54B59C6B66B6}" name="Consumo" totalsRowFunction="sum" dataDxfId="68"/>
    <tableColumn id="3" xr3:uid="{BC03B3B5-18A1-4A7D-9942-8F1756B55B75}" name="Costo" totalsRowFunction="sum" dataCellStyle="Currency">
      <calculatedColumnFormula>I14*0.04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0C06FF-96CE-45E2-8DF1-B015CEB488A0}" name="Table8" displayName="Table8" ref="L13:N22" totalsRowCount="1" headerRowDxfId="67" headerRowBorderDxfId="66" tableBorderDxfId="65">
  <autoFilter ref="L13:N21" xr:uid="{090C06FF-96CE-45E2-8DF1-B015CEB488A0}"/>
  <tableColumns count="3">
    <tableColumn id="1" xr3:uid="{6A9E52FE-D713-4526-B692-2A95DFEDE9CC}" name="Mes" totalsRowLabel="Total" dataDxfId="64" totalsRowDxfId="63"/>
    <tableColumn id="2" xr3:uid="{EC2A01D4-62BA-4798-B4E6-092E0A48178A}" name="Consumo (GLS)" totalsRowFunction="sum" dataDxfId="62"/>
    <tableColumn id="3" xr3:uid="{9211E638-3A86-4E7A-BF7F-93A57E49D791}" name="Costo" totalsRowFunction="sum" dataDxfId="61" totalsRow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7AF769-24F0-4B2A-8C69-8F81116653F3}" name="Table11" displayName="Table11" ref="A34:C42" totalsRowCount="1" tableBorderDxfId="59">
  <autoFilter ref="A34:C41" xr:uid="{D77AF769-24F0-4B2A-8C69-8F81116653F3}"/>
  <sortState xmlns:xlrd2="http://schemas.microsoft.com/office/spreadsheetml/2017/richdata2" ref="A35:C39">
    <sortCondition ref="A35:A39" customList="Enero,Febrero,Marzo,Abril,Mayo,Junio,Julio,Agosto,Septiembre,Octubre,Noviembre,Diciembre"/>
  </sortState>
  <tableColumns count="3">
    <tableColumn id="1" xr3:uid="{72A35D33-526D-4376-8C2E-28954BEFE755}" name="Mes" totalsRowLabel="Total" dataDxfId="58" totalsRowDxfId="57"/>
    <tableColumn id="2" xr3:uid="{5EDD54EF-14C5-46F7-A233-F69DFFD189F8}" name="Consumo" totalsRowFunction="sum" dataDxfId="56"/>
    <tableColumn id="3" xr3:uid="{A0248883-DAF1-4C1B-9499-E5D8D7CEAECA}" name="Costo" totalsRowFunction="sum" dataDxfId="55" totalsRowDxfId="5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466903-2CD0-4FDD-962C-94642A64FDFA}" name="Table13" displayName="Table13" ref="F46:K54" totalsRowCount="1" dataDxfId="53">
  <autoFilter ref="F46:K53" xr:uid="{25466903-2CD0-4FDD-962C-94642A64FDFA}"/>
  <tableColumns count="6">
    <tableColumn id="1" xr3:uid="{87B7E18C-C5F2-4587-A008-0D59F636AA92}" name="Mes" totalsRowLabel="Total"/>
    <tableColumn id="2" xr3:uid="{E038FADD-9F50-466E-A201-58DD91B84443}" name="Lbs Lavadas" totalsRowFunction="sum" dataDxfId="52" totalsRowDxfId="51"/>
    <tableColumn id="3" xr3:uid="{14A0F728-6B54-4A36-915A-E8EB9CAD60F2}" name="Consumo LUMA" totalsRowFunction="sum" dataDxfId="50" totalsRowDxfId="49"/>
    <tableColumn id="4" xr3:uid="{3FF1D1F3-CF44-4825-BECD-A2A55776BEEF}" name="Consumo AAA" totalsRowFunction="sum" dataDxfId="48" totalsRowDxfId="47"/>
    <tableColumn id="5" xr3:uid="{A2776A62-0E2E-4E18-A16A-E06262EC4927}" name="Consumo Gas" totalsRowFunction="sum" dataDxfId="46" totalsRowDxfId="45"/>
    <tableColumn id="6" xr3:uid="{CBA9271F-6769-4BBF-A250-C5F74B5A550E}" name="Consumo Pozo" totalsRowFunction="sum" dataDxfId="44" totalsRow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870A-9011-4837-B9A9-2969CDEF6641}">
  <dimension ref="A1:E205"/>
  <sheetViews>
    <sheetView topLeftCell="A16" workbookViewId="0">
      <selection activeCell="G204" sqref="G204"/>
    </sheetView>
  </sheetViews>
  <sheetFormatPr defaultRowHeight="14.5" x14ac:dyDescent="0.35"/>
  <cols>
    <col min="2" max="2" width="9.54296875" customWidth="1"/>
    <col min="4" max="4" width="9.54296875" customWidth="1"/>
    <col min="5" max="5" width="8.7265625" style="5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5" t="s">
        <v>5</v>
      </c>
      <c r="B2" s="5">
        <v>1</v>
      </c>
      <c r="C2" s="7" t="s">
        <v>6</v>
      </c>
      <c r="D2" s="5" t="s">
        <v>7</v>
      </c>
      <c r="E2" s="2" t="s">
        <v>8</v>
      </c>
    </row>
    <row r="3" spans="1:5" x14ac:dyDescent="0.35">
      <c r="A3" s="5" t="s">
        <v>5</v>
      </c>
      <c r="B3" s="5">
        <v>1</v>
      </c>
      <c r="C3" s="5" t="s">
        <v>9</v>
      </c>
      <c r="D3" s="5" t="s">
        <v>7</v>
      </c>
      <c r="E3" s="3">
        <v>1100</v>
      </c>
    </row>
    <row r="4" spans="1:5" x14ac:dyDescent="0.35">
      <c r="A4" s="5" t="s">
        <v>5</v>
      </c>
      <c r="B4" s="5">
        <v>1</v>
      </c>
      <c r="C4" s="5" t="s">
        <v>10</v>
      </c>
      <c r="D4" s="5" t="s">
        <v>7</v>
      </c>
      <c r="E4" s="2">
        <v>770</v>
      </c>
    </row>
    <row r="5" spans="1:5" x14ac:dyDescent="0.35">
      <c r="A5" s="5" t="s">
        <v>5</v>
      </c>
      <c r="B5" s="5">
        <v>1</v>
      </c>
      <c r="C5" s="5" t="s">
        <v>11</v>
      </c>
      <c r="D5" s="5" t="s">
        <v>7</v>
      </c>
      <c r="E5" s="2">
        <v>660</v>
      </c>
    </row>
    <row r="6" spans="1:5" x14ac:dyDescent="0.35">
      <c r="A6" s="5" t="s">
        <v>5</v>
      </c>
      <c r="B6" s="5">
        <v>1</v>
      </c>
      <c r="C6" s="5" t="s">
        <v>12</v>
      </c>
      <c r="D6" s="5" t="s">
        <v>7</v>
      </c>
      <c r="E6" s="2">
        <v>880</v>
      </c>
    </row>
    <row r="7" spans="1:5" x14ac:dyDescent="0.35">
      <c r="A7" s="5" t="s">
        <v>5</v>
      </c>
      <c r="B7" s="5">
        <v>1</v>
      </c>
      <c r="C7" s="5" t="s">
        <v>13</v>
      </c>
      <c r="D7" s="5" t="s">
        <v>7</v>
      </c>
      <c r="E7" s="2" t="s">
        <v>14</v>
      </c>
    </row>
    <row r="8" spans="1:5" x14ac:dyDescent="0.35">
      <c r="A8" s="5" t="s">
        <v>5</v>
      </c>
      <c r="B8" s="5">
        <v>2</v>
      </c>
      <c r="C8" s="7" t="s">
        <v>6</v>
      </c>
      <c r="D8" s="5" t="s">
        <v>7</v>
      </c>
      <c r="E8" s="5">
        <v>550</v>
      </c>
    </row>
    <row r="9" spans="1:5" x14ac:dyDescent="0.35">
      <c r="A9" s="5" t="s">
        <v>5</v>
      </c>
      <c r="B9" s="5">
        <v>2</v>
      </c>
      <c r="C9" s="5" t="s">
        <v>9</v>
      </c>
      <c r="D9" s="5" t="s">
        <v>7</v>
      </c>
      <c r="E9" s="5">
        <v>770</v>
      </c>
    </row>
    <row r="10" spans="1:5" x14ac:dyDescent="0.35">
      <c r="A10" s="5" t="s">
        <v>5</v>
      </c>
      <c r="B10" s="5">
        <v>2</v>
      </c>
      <c r="C10" s="5" t="s">
        <v>10</v>
      </c>
      <c r="D10" s="5" t="s">
        <v>7</v>
      </c>
      <c r="E10" s="5">
        <v>660</v>
      </c>
    </row>
    <row r="11" spans="1:5" x14ac:dyDescent="0.35">
      <c r="A11" s="5" t="s">
        <v>5</v>
      </c>
      <c r="B11" s="5">
        <v>2</v>
      </c>
      <c r="C11" s="5" t="s">
        <v>11</v>
      </c>
      <c r="D11" s="5" t="s">
        <v>7</v>
      </c>
      <c r="E11" s="6">
        <v>1540</v>
      </c>
    </row>
    <row r="12" spans="1:5" x14ac:dyDescent="0.35">
      <c r="A12" s="5" t="s">
        <v>5</v>
      </c>
      <c r="B12" s="5">
        <v>2</v>
      </c>
      <c r="C12" s="5" t="s">
        <v>12</v>
      </c>
      <c r="D12" s="5" t="s">
        <v>7</v>
      </c>
      <c r="E12" s="5" t="s">
        <v>14</v>
      </c>
    </row>
    <row r="13" spans="1:5" x14ac:dyDescent="0.35">
      <c r="A13" s="5" t="s">
        <v>5</v>
      </c>
      <c r="B13" s="5">
        <v>2</v>
      </c>
      <c r="C13" s="5" t="s">
        <v>13</v>
      </c>
      <c r="D13" s="5" t="s">
        <v>7</v>
      </c>
      <c r="E13" s="5" t="s">
        <v>14</v>
      </c>
    </row>
    <row r="14" spans="1:5" x14ac:dyDescent="0.35">
      <c r="A14" s="5" t="s">
        <v>5</v>
      </c>
      <c r="B14" s="5">
        <v>3</v>
      </c>
      <c r="C14" s="7" t="s">
        <v>6</v>
      </c>
      <c r="D14" s="5" t="s">
        <v>7</v>
      </c>
      <c r="E14" s="5">
        <v>770</v>
      </c>
    </row>
    <row r="15" spans="1:5" x14ac:dyDescent="0.35">
      <c r="A15" s="5" t="s">
        <v>5</v>
      </c>
      <c r="B15" s="5">
        <v>3</v>
      </c>
      <c r="C15" s="5" t="s">
        <v>9</v>
      </c>
      <c r="D15" s="5" t="s">
        <v>7</v>
      </c>
      <c r="E15" s="5">
        <v>770</v>
      </c>
    </row>
    <row r="16" spans="1:5" x14ac:dyDescent="0.35">
      <c r="A16" s="5" t="s">
        <v>5</v>
      </c>
      <c r="B16" s="5">
        <v>3</v>
      </c>
      <c r="C16" s="5" t="s">
        <v>10</v>
      </c>
      <c r="D16" s="5" t="s">
        <v>7</v>
      </c>
      <c r="E16" s="5">
        <v>660</v>
      </c>
    </row>
    <row r="17" spans="1:5" x14ac:dyDescent="0.35">
      <c r="A17" s="5" t="s">
        <v>5</v>
      </c>
      <c r="B17" s="5">
        <v>3</v>
      </c>
      <c r="C17" s="5" t="s">
        <v>11</v>
      </c>
      <c r="D17" s="5" t="s">
        <v>7</v>
      </c>
      <c r="E17" s="5">
        <v>770</v>
      </c>
    </row>
    <row r="18" spans="1:5" x14ac:dyDescent="0.35">
      <c r="A18" s="5" t="s">
        <v>5</v>
      </c>
      <c r="B18" s="5">
        <v>3</v>
      </c>
      <c r="C18" s="5" t="s">
        <v>12</v>
      </c>
      <c r="D18" s="5" t="s">
        <v>7</v>
      </c>
      <c r="E18" s="5" t="s">
        <v>14</v>
      </c>
    </row>
    <row r="19" spans="1:5" x14ac:dyDescent="0.35">
      <c r="A19" s="5" t="s">
        <v>5</v>
      </c>
      <c r="B19" s="5">
        <v>3</v>
      </c>
      <c r="C19" s="5" t="s">
        <v>13</v>
      </c>
      <c r="D19" s="5" t="s">
        <v>7</v>
      </c>
      <c r="E19" s="5">
        <v>660</v>
      </c>
    </row>
    <row r="20" spans="1:5" x14ac:dyDescent="0.35">
      <c r="A20" s="5" t="s">
        <v>5</v>
      </c>
      <c r="B20" s="5">
        <v>4</v>
      </c>
      <c r="C20" s="7" t="s">
        <v>6</v>
      </c>
      <c r="D20" s="5" t="s">
        <v>7</v>
      </c>
      <c r="E20" s="5">
        <v>770</v>
      </c>
    </row>
    <row r="21" spans="1:5" x14ac:dyDescent="0.35">
      <c r="A21" s="5" t="s">
        <v>5</v>
      </c>
      <c r="B21" s="5">
        <v>4</v>
      </c>
      <c r="C21" s="5" t="s">
        <v>9</v>
      </c>
      <c r="D21" s="5" t="s">
        <v>7</v>
      </c>
      <c r="E21" s="5">
        <v>660</v>
      </c>
    </row>
    <row r="22" spans="1:5" x14ac:dyDescent="0.35">
      <c r="A22" s="5" t="s">
        <v>5</v>
      </c>
      <c r="B22" s="5">
        <v>4</v>
      </c>
      <c r="C22" s="5" t="s">
        <v>10</v>
      </c>
      <c r="D22" s="5" t="s">
        <v>7</v>
      </c>
      <c r="E22" s="5">
        <v>770</v>
      </c>
    </row>
    <row r="23" spans="1:5" x14ac:dyDescent="0.35">
      <c r="A23" s="5" t="s">
        <v>5</v>
      </c>
      <c r="B23" s="5">
        <v>4</v>
      </c>
      <c r="C23" s="5" t="s">
        <v>11</v>
      </c>
      <c r="D23" s="5" t="s">
        <v>7</v>
      </c>
      <c r="E23" s="5">
        <v>660</v>
      </c>
    </row>
    <row r="24" spans="1:5" x14ac:dyDescent="0.35">
      <c r="A24" s="5" t="s">
        <v>5</v>
      </c>
      <c r="B24" s="5">
        <v>4</v>
      </c>
      <c r="C24" s="5" t="s">
        <v>12</v>
      </c>
      <c r="D24" s="5" t="s">
        <v>7</v>
      </c>
      <c r="E24" s="5" t="s">
        <v>14</v>
      </c>
    </row>
    <row r="25" spans="1:5" x14ac:dyDescent="0.35">
      <c r="A25" s="5" t="s">
        <v>5</v>
      </c>
      <c r="B25" s="5">
        <v>4</v>
      </c>
      <c r="C25" s="5" t="s">
        <v>13</v>
      </c>
      <c r="D25" s="5" t="s">
        <v>7</v>
      </c>
      <c r="E25" s="5">
        <v>880</v>
      </c>
    </row>
    <row r="26" spans="1:5" x14ac:dyDescent="0.35">
      <c r="A26" s="5" t="s">
        <v>15</v>
      </c>
      <c r="B26" s="5">
        <v>5</v>
      </c>
      <c r="C26" s="7" t="s">
        <v>6</v>
      </c>
      <c r="D26" s="5" t="s">
        <v>7</v>
      </c>
      <c r="E26" s="5">
        <v>660</v>
      </c>
    </row>
    <row r="27" spans="1:5" x14ac:dyDescent="0.35">
      <c r="A27" s="5" t="s">
        <v>15</v>
      </c>
      <c r="B27" s="5">
        <v>5</v>
      </c>
      <c r="C27" s="5" t="s">
        <v>9</v>
      </c>
      <c r="D27" s="5" t="s">
        <v>7</v>
      </c>
      <c r="E27" s="5">
        <v>660</v>
      </c>
    </row>
    <row r="28" spans="1:5" x14ac:dyDescent="0.35">
      <c r="A28" s="5" t="s">
        <v>15</v>
      </c>
      <c r="B28" s="5">
        <v>5</v>
      </c>
      <c r="C28" s="5" t="s">
        <v>10</v>
      </c>
      <c r="D28" s="5" t="s">
        <v>7</v>
      </c>
      <c r="E28" s="5">
        <v>770</v>
      </c>
    </row>
    <row r="29" spans="1:5" x14ac:dyDescent="0.35">
      <c r="A29" s="5" t="s">
        <v>15</v>
      </c>
      <c r="B29" s="5">
        <v>5</v>
      </c>
      <c r="C29" s="5" t="s">
        <v>11</v>
      </c>
      <c r="D29" s="5" t="s">
        <v>7</v>
      </c>
      <c r="E29" s="5">
        <v>660</v>
      </c>
    </row>
    <row r="30" spans="1:5" x14ac:dyDescent="0.35">
      <c r="A30" s="5" t="s">
        <v>15</v>
      </c>
      <c r="B30" s="5">
        <v>5</v>
      </c>
      <c r="C30" s="5" t="s">
        <v>12</v>
      </c>
      <c r="D30" s="5" t="s">
        <v>7</v>
      </c>
      <c r="E30" s="5" t="s">
        <v>14</v>
      </c>
    </row>
    <row r="31" spans="1:5" x14ac:dyDescent="0.35">
      <c r="A31" s="5" t="s">
        <v>15</v>
      </c>
      <c r="B31" s="5">
        <v>5</v>
      </c>
      <c r="C31" s="5" t="s">
        <v>13</v>
      </c>
      <c r="D31" s="5" t="s">
        <v>7</v>
      </c>
      <c r="E31" s="5">
        <v>770</v>
      </c>
    </row>
    <row r="32" spans="1:5" x14ac:dyDescent="0.35">
      <c r="A32" s="5" t="s">
        <v>15</v>
      </c>
      <c r="B32" s="5">
        <v>6</v>
      </c>
      <c r="C32" s="7" t="s">
        <v>6</v>
      </c>
      <c r="D32" s="5" t="s">
        <v>7</v>
      </c>
      <c r="E32" s="5">
        <v>770</v>
      </c>
    </row>
    <row r="33" spans="1:5" x14ac:dyDescent="0.35">
      <c r="A33" s="5" t="s">
        <v>15</v>
      </c>
      <c r="B33" s="5">
        <v>6</v>
      </c>
      <c r="C33" s="5" t="s">
        <v>9</v>
      </c>
      <c r="D33" s="5" t="s">
        <v>7</v>
      </c>
      <c r="E33" s="5">
        <v>770</v>
      </c>
    </row>
    <row r="34" spans="1:5" x14ac:dyDescent="0.35">
      <c r="A34" s="5" t="s">
        <v>15</v>
      </c>
      <c r="B34" s="5">
        <v>6</v>
      </c>
      <c r="C34" s="5" t="s">
        <v>10</v>
      </c>
      <c r="D34" s="5" t="s">
        <v>7</v>
      </c>
      <c r="E34" s="5">
        <v>660</v>
      </c>
    </row>
    <row r="35" spans="1:5" x14ac:dyDescent="0.35">
      <c r="A35" s="5" t="s">
        <v>15</v>
      </c>
      <c r="B35" s="5">
        <v>6</v>
      </c>
      <c r="C35" s="5" t="s">
        <v>11</v>
      </c>
      <c r="D35" s="5" t="s">
        <v>7</v>
      </c>
      <c r="E35" s="5">
        <v>660</v>
      </c>
    </row>
    <row r="36" spans="1:5" x14ac:dyDescent="0.35">
      <c r="A36" s="5" t="s">
        <v>15</v>
      </c>
      <c r="B36" s="5">
        <v>6</v>
      </c>
      <c r="C36" s="5" t="s">
        <v>12</v>
      </c>
      <c r="D36" s="5" t="s">
        <v>7</v>
      </c>
      <c r="E36" s="5" t="s">
        <v>14</v>
      </c>
    </row>
    <row r="37" spans="1:5" x14ac:dyDescent="0.35">
      <c r="A37" s="5" t="s">
        <v>15</v>
      </c>
      <c r="B37" s="5">
        <v>6</v>
      </c>
      <c r="C37" s="5" t="s">
        <v>13</v>
      </c>
      <c r="D37" s="5" t="s">
        <v>7</v>
      </c>
      <c r="E37" s="5">
        <v>880</v>
      </c>
    </row>
    <row r="38" spans="1:5" x14ac:dyDescent="0.35">
      <c r="A38" s="5" t="s">
        <v>15</v>
      </c>
      <c r="B38" s="5">
        <v>7</v>
      </c>
      <c r="C38" s="7" t="s">
        <v>6</v>
      </c>
      <c r="D38" s="5" t="s">
        <v>7</v>
      </c>
      <c r="E38" s="5">
        <v>770</v>
      </c>
    </row>
    <row r="39" spans="1:5" x14ac:dyDescent="0.35">
      <c r="A39" s="5" t="s">
        <v>15</v>
      </c>
      <c r="B39" s="5">
        <v>7</v>
      </c>
      <c r="C39" s="5" t="s">
        <v>9</v>
      </c>
      <c r="D39" s="5" t="s">
        <v>7</v>
      </c>
      <c r="E39" s="5">
        <v>770</v>
      </c>
    </row>
    <row r="40" spans="1:5" x14ac:dyDescent="0.35">
      <c r="A40" s="5" t="s">
        <v>15</v>
      </c>
      <c r="B40" s="5">
        <v>7</v>
      </c>
      <c r="C40" s="5" t="s">
        <v>10</v>
      </c>
      <c r="D40" s="5" t="s">
        <v>7</v>
      </c>
      <c r="E40" s="5">
        <v>770</v>
      </c>
    </row>
    <row r="41" spans="1:5" x14ac:dyDescent="0.35">
      <c r="A41" s="5" t="s">
        <v>15</v>
      </c>
      <c r="B41" s="5">
        <v>7</v>
      </c>
      <c r="C41" s="5" t="s">
        <v>11</v>
      </c>
      <c r="D41" s="5" t="s">
        <v>7</v>
      </c>
      <c r="E41" s="5">
        <v>770</v>
      </c>
    </row>
    <row r="42" spans="1:5" x14ac:dyDescent="0.35">
      <c r="A42" s="5" t="s">
        <v>15</v>
      </c>
      <c r="B42" s="5">
        <v>7</v>
      </c>
      <c r="C42" s="5" t="s">
        <v>12</v>
      </c>
      <c r="D42" s="5" t="s">
        <v>7</v>
      </c>
      <c r="E42" s="5">
        <v>990</v>
      </c>
    </row>
    <row r="43" spans="1:5" x14ac:dyDescent="0.35">
      <c r="A43" s="5" t="s">
        <v>15</v>
      </c>
      <c r="B43" s="5">
        <v>7</v>
      </c>
      <c r="C43" s="5" t="s">
        <v>13</v>
      </c>
      <c r="D43" s="5" t="s">
        <v>7</v>
      </c>
      <c r="E43" s="5" t="s">
        <v>14</v>
      </c>
    </row>
    <row r="44" spans="1:5" x14ac:dyDescent="0.35">
      <c r="A44" s="5" t="s">
        <v>15</v>
      </c>
      <c r="B44" s="5">
        <v>8</v>
      </c>
      <c r="C44" s="7" t="s">
        <v>6</v>
      </c>
      <c r="D44" s="5" t="s">
        <v>7</v>
      </c>
      <c r="E44" s="5">
        <v>880</v>
      </c>
    </row>
    <row r="45" spans="1:5" x14ac:dyDescent="0.35">
      <c r="A45" s="5" t="s">
        <v>15</v>
      </c>
      <c r="B45" s="5">
        <v>8</v>
      </c>
      <c r="C45" s="5" t="s">
        <v>9</v>
      </c>
      <c r="D45" s="5" t="s">
        <v>7</v>
      </c>
      <c r="E45" s="5">
        <v>660</v>
      </c>
    </row>
    <row r="46" spans="1:5" x14ac:dyDescent="0.35">
      <c r="A46" s="5" t="s">
        <v>15</v>
      </c>
      <c r="B46" s="5">
        <v>8</v>
      </c>
      <c r="C46" s="5" t="s">
        <v>10</v>
      </c>
      <c r="D46" s="5" t="s">
        <v>7</v>
      </c>
      <c r="E46" s="5">
        <v>880</v>
      </c>
    </row>
    <row r="47" spans="1:5" x14ac:dyDescent="0.35">
      <c r="A47" s="5" t="s">
        <v>15</v>
      </c>
      <c r="B47" s="5">
        <v>8</v>
      </c>
      <c r="C47" s="5" t="s">
        <v>11</v>
      </c>
      <c r="D47" s="5" t="s">
        <v>7</v>
      </c>
      <c r="E47" s="5">
        <v>770</v>
      </c>
    </row>
    <row r="48" spans="1:5" x14ac:dyDescent="0.35">
      <c r="A48" s="5" t="s">
        <v>15</v>
      </c>
      <c r="B48" s="5">
        <v>8</v>
      </c>
      <c r="C48" s="5" t="s">
        <v>12</v>
      </c>
      <c r="D48" s="5" t="s">
        <v>7</v>
      </c>
      <c r="E48" s="5" t="s">
        <v>14</v>
      </c>
    </row>
    <row r="49" spans="1:5" x14ac:dyDescent="0.35">
      <c r="A49" s="5" t="s">
        <v>15</v>
      </c>
      <c r="B49" s="5">
        <v>8</v>
      </c>
      <c r="C49" s="5" t="s">
        <v>13</v>
      </c>
      <c r="D49" s="5" t="s">
        <v>7</v>
      </c>
      <c r="E49" s="5">
        <v>880</v>
      </c>
    </row>
    <row r="50" spans="1:5" x14ac:dyDescent="0.35">
      <c r="A50" s="5" t="s">
        <v>15</v>
      </c>
      <c r="B50" s="5">
        <v>9</v>
      </c>
      <c r="C50" s="7" t="s">
        <v>6</v>
      </c>
      <c r="D50" s="5" t="s">
        <v>7</v>
      </c>
      <c r="E50" s="5">
        <v>770</v>
      </c>
    </row>
    <row r="51" spans="1:5" x14ac:dyDescent="0.35">
      <c r="A51" s="5" t="s">
        <v>15</v>
      </c>
      <c r="B51" s="5">
        <v>9</v>
      </c>
      <c r="C51" s="5" t="s">
        <v>9</v>
      </c>
      <c r="D51" s="5" t="s">
        <v>7</v>
      </c>
      <c r="E51" s="5">
        <v>770</v>
      </c>
    </row>
    <row r="52" spans="1:5" x14ac:dyDescent="0.35">
      <c r="A52" s="5" t="s">
        <v>15</v>
      </c>
      <c r="B52" s="5">
        <v>9</v>
      </c>
      <c r="C52" s="5" t="s">
        <v>10</v>
      </c>
      <c r="D52" s="5" t="s">
        <v>7</v>
      </c>
      <c r="E52" s="5">
        <v>880</v>
      </c>
    </row>
    <row r="53" spans="1:5" x14ac:dyDescent="0.35">
      <c r="A53" s="5" t="s">
        <v>15</v>
      </c>
      <c r="B53" s="5">
        <v>9</v>
      </c>
      <c r="C53" s="5" t="s">
        <v>11</v>
      </c>
      <c r="D53" s="5" t="s">
        <v>7</v>
      </c>
      <c r="E53" s="5">
        <v>770</v>
      </c>
    </row>
    <row r="54" spans="1:5" x14ac:dyDescent="0.35">
      <c r="A54" s="5" t="s">
        <v>15</v>
      </c>
      <c r="B54" s="5">
        <v>9</v>
      </c>
      <c r="C54" s="5" t="s">
        <v>12</v>
      </c>
      <c r="D54" s="5" t="s">
        <v>7</v>
      </c>
      <c r="E54" s="5">
        <v>990</v>
      </c>
    </row>
    <row r="55" spans="1:5" x14ac:dyDescent="0.35">
      <c r="A55" s="5" t="s">
        <v>15</v>
      </c>
      <c r="B55" s="5">
        <v>9</v>
      </c>
      <c r="C55" s="5" t="s">
        <v>13</v>
      </c>
      <c r="D55" s="5" t="s">
        <v>7</v>
      </c>
      <c r="E55" s="5" t="s">
        <v>14</v>
      </c>
    </row>
    <row r="56" spans="1:5" x14ac:dyDescent="0.35">
      <c r="A56" s="5" t="s">
        <v>16</v>
      </c>
      <c r="B56" s="5">
        <v>10</v>
      </c>
      <c r="C56" s="7" t="s">
        <v>6</v>
      </c>
      <c r="D56" s="5" t="s">
        <v>7</v>
      </c>
      <c r="E56" s="5">
        <v>770</v>
      </c>
    </row>
    <row r="57" spans="1:5" x14ac:dyDescent="0.35">
      <c r="A57" s="5" t="s">
        <v>16</v>
      </c>
      <c r="B57" s="5">
        <v>10</v>
      </c>
      <c r="C57" s="5" t="s">
        <v>9</v>
      </c>
      <c r="D57" s="5" t="s">
        <v>7</v>
      </c>
      <c r="E57" s="5">
        <v>770</v>
      </c>
    </row>
    <row r="58" spans="1:5" x14ac:dyDescent="0.35">
      <c r="A58" s="5" t="s">
        <v>16</v>
      </c>
      <c r="B58" s="5">
        <v>10</v>
      </c>
      <c r="C58" s="5" t="s">
        <v>10</v>
      </c>
      <c r="D58" s="5" t="s">
        <v>7</v>
      </c>
      <c r="E58" s="5">
        <v>770</v>
      </c>
    </row>
    <row r="59" spans="1:5" x14ac:dyDescent="0.35">
      <c r="A59" s="5" t="s">
        <v>16</v>
      </c>
      <c r="B59" s="5">
        <v>10</v>
      </c>
      <c r="C59" s="5" t="s">
        <v>11</v>
      </c>
      <c r="D59" s="5" t="s">
        <v>7</v>
      </c>
      <c r="E59" s="5">
        <v>880</v>
      </c>
    </row>
    <row r="60" spans="1:5" x14ac:dyDescent="0.35">
      <c r="A60" s="5" t="s">
        <v>16</v>
      </c>
      <c r="B60" s="5">
        <v>10</v>
      </c>
      <c r="C60" s="5" t="s">
        <v>12</v>
      </c>
      <c r="D60" s="5" t="s">
        <v>7</v>
      </c>
      <c r="E60" s="6">
        <v>1100</v>
      </c>
    </row>
    <row r="61" spans="1:5" x14ac:dyDescent="0.35">
      <c r="A61" s="5" t="s">
        <v>16</v>
      </c>
      <c r="B61" s="5">
        <v>10</v>
      </c>
      <c r="C61" s="5" t="s">
        <v>13</v>
      </c>
      <c r="D61" s="5" t="s">
        <v>7</v>
      </c>
      <c r="E61" s="5" t="s">
        <v>14</v>
      </c>
    </row>
    <row r="62" spans="1:5" x14ac:dyDescent="0.35">
      <c r="A62" s="5" t="s">
        <v>16</v>
      </c>
      <c r="B62" s="5">
        <v>11</v>
      </c>
      <c r="C62" s="7" t="s">
        <v>6</v>
      </c>
      <c r="D62" s="5" t="s">
        <v>7</v>
      </c>
      <c r="E62" s="5">
        <v>770</v>
      </c>
    </row>
    <row r="63" spans="1:5" x14ac:dyDescent="0.35">
      <c r="A63" s="5" t="s">
        <v>16</v>
      </c>
      <c r="B63" s="5">
        <v>11</v>
      </c>
      <c r="C63" s="5" t="s">
        <v>9</v>
      </c>
      <c r="D63" s="5" t="s">
        <v>7</v>
      </c>
      <c r="E63" s="5">
        <v>770</v>
      </c>
    </row>
    <row r="64" spans="1:5" x14ac:dyDescent="0.35">
      <c r="A64" s="5" t="s">
        <v>16</v>
      </c>
      <c r="B64" s="5">
        <v>11</v>
      </c>
      <c r="C64" s="5" t="s">
        <v>10</v>
      </c>
      <c r="D64" s="5" t="s">
        <v>7</v>
      </c>
      <c r="E64" s="5">
        <v>770</v>
      </c>
    </row>
    <row r="65" spans="1:5" x14ac:dyDescent="0.35">
      <c r="A65" s="5" t="s">
        <v>16</v>
      </c>
      <c r="B65" s="5">
        <v>11</v>
      </c>
      <c r="C65" s="5" t="s">
        <v>11</v>
      </c>
      <c r="D65" s="5" t="s">
        <v>7</v>
      </c>
      <c r="E65" s="5">
        <v>770</v>
      </c>
    </row>
    <row r="66" spans="1:5" x14ac:dyDescent="0.35">
      <c r="A66" s="5" t="s">
        <v>16</v>
      </c>
      <c r="B66" s="5">
        <v>11</v>
      </c>
      <c r="C66" s="5" t="s">
        <v>12</v>
      </c>
      <c r="D66" s="5" t="s">
        <v>7</v>
      </c>
      <c r="E66" s="5">
        <v>990</v>
      </c>
    </row>
    <row r="67" spans="1:5" x14ac:dyDescent="0.35">
      <c r="A67" s="5" t="s">
        <v>16</v>
      </c>
      <c r="B67" s="5">
        <v>11</v>
      </c>
      <c r="C67" s="5" t="s">
        <v>13</v>
      </c>
      <c r="D67" s="5" t="s">
        <v>7</v>
      </c>
      <c r="E67" s="5" t="s">
        <v>14</v>
      </c>
    </row>
    <row r="68" spans="1:5" x14ac:dyDescent="0.35">
      <c r="A68" s="5" t="s">
        <v>16</v>
      </c>
      <c r="B68" s="5">
        <v>12</v>
      </c>
      <c r="C68" s="7" t="s">
        <v>6</v>
      </c>
      <c r="D68" s="5" t="s">
        <v>7</v>
      </c>
      <c r="E68" s="5">
        <v>880</v>
      </c>
    </row>
    <row r="69" spans="1:5" x14ac:dyDescent="0.35">
      <c r="A69" s="5" t="s">
        <v>16</v>
      </c>
      <c r="B69" s="5">
        <v>12</v>
      </c>
      <c r="C69" s="5" t="s">
        <v>9</v>
      </c>
      <c r="D69" s="5" t="s">
        <v>7</v>
      </c>
      <c r="E69" s="5">
        <v>880</v>
      </c>
    </row>
    <row r="70" spans="1:5" x14ac:dyDescent="0.35">
      <c r="A70" s="5" t="s">
        <v>16</v>
      </c>
      <c r="B70" s="5">
        <v>12</v>
      </c>
      <c r="C70" s="5" t="s">
        <v>10</v>
      </c>
      <c r="D70" s="5" t="s">
        <v>7</v>
      </c>
      <c r="E70" s="5">
        <v>880</v>
      </c>
    </row>
    <row r="71" spans="1:5" x14ac:dyDescent="0.35">
      <c r="A71" s="5" t="s">
        <v>16</v>
      </c>
      <c r="B71" s="5">
        <v>12</v>
      </c>
      <c r="C71" s="5" t="s">
        <v>11</v>
      </c>
      <c r="D71" s="5" t="s">
        <v>7</v>
      </c>
      <c r="E71" s="5">
        <v>770</v>
      </c>
    </row>
    <row r="72" spans="1:5" x14ac:dyDescent="0.35">
      <c r="A72" s="5" t="s">
        <v>16</v>
      </c>
      <c r="B72" s="5">
        <v>12</v>
      </c>
      <c r="C72" s="5" t="s">
        <v>12</v>
      </c>
      <c r="D72" s="5" t="s">
        <v>7</v>
      </c>
      <c r="E72" s="6">
        <v>1100</v>
      </c>
    </row>
    <row r="73" spans="1:5" x14ac:dyDescent="0.35">
      <c r="A73" s="5" t="s">
        <v>16</v>
      </c>
      <c r="B73" s="5">
        <v>12</v>
      </c>
      <c r="C73" s="5" t="s">
        <v>13</v>
      </c>
      <c r="D73" s="5" t="s">
        <v>7</v>
      </c>
      <c r="E73" s="5" t="s">
        <v>14</v>
      </c>
    </row>
    <row r="74" spans="1:5" x14ac:dyDescent="0.35">
      <c r="A74" s="5" t="s">
        <v>16</v>
      </c>
      <c r="B74" s="5">
        <v>13</v>
      </c>
      <c r="C74" s="7" t="s">
        <v>6</v>
      </c>
      <c r="D74" s="5" t="s">
        <v>7</v>
      </c>
      <c r="E74" s="5">
        <v>770</v>
      </c>
    </row>
    <row r="75" spans="1:5" x14ac:dyDescent="0.35">
      <c r="A75" s="5" t="s">
        <v>16</v>
      </c>
      <c r="B75" s="5">
        <v>13</v>
      </c>
      <c r="C75" s="5" t="s">
        <v>9</v>
      </c>
      <c r="D75" s="5" t="s">
        <v>7</v>
      </c>
      <c r="E75" s="5">
        <v>770</v>
      </c>
    </row>
    <row r="76" spans="1:5" x14ac:dyDescent="0.35">
      <c r="A76" s="5" t="s">
        <v>16</v>
      </c>
      <c r="B76" s="5">
        <v>13</v>
      </c>
      <c r="C76" s="5" t="s">
        <v>10</v>
      </c>
      <c r="D76" s="5" t="s">
        <v>7</v>
      </c>
      <c r="E76" s="5">
        <v>770</v>
      </c>
    </row>
    <row r="77" spans="1:5" x14ac:dyDescent="0.35">
      <c r="A77" s="5" t="s">
        <v>16</v>
      </c>
      <c r="B77" s="5">
        <v>13</v>
      </c>
      <c r="C77" s="5" t="s">
        <v>11</v>
      </c>
      <c r="D77" s="5" t="s">
        <v>7</v>
      </c>
      <c r="E77" s="5" t="s">
        <v>14</v>
      </c>
    </row>
    <row r="78" spans="1:5" x14ac:dyDescent="0.35">
      <c r="A78" s="5" t="s">
        <v>16</v>
      </c>
      <c r="B78" s="5">
        <v>13</v>
      </c>
      <c r="C78" s="5" t="s">
        <v>12</v>
      </c>
      <c r="D78" s="5" t="s">
        <v>7</v>
      </c>
      <c r="E78" s="5">
        <v>770</v>
      </c>
    </row>
    <row r="79" spans="1:5" x14ac:dyDescent="0.35">
      <c r="A79" s="5" t="s">
        <v>16</v>
      </c>
      <c r="B79" s="5">
        <v>13</v>
      </c>
      <c r="C79" s="5" t="s">
        <v>13</v>
      </c>
      <c r="D79" s="5" t="s">
        <v>7</v>
      </c>
      <c r="E79" s="5">
        <v>220</v>
      </c>
    </row>
    <row r="80" spans="1:5" x14ac:dyDescent="0.35">
      <c r="A80" s="5" t="s">
        <v>17</v>
      </c>
      <c r="B80" s="5">
        <v>14</v>
      </c>
      <c r="C80" s="7" t="s">
        <v>6</v>
      </c>
      <c r="D80" s="5" t="s">
        <v>7</v>
      </c>
      <c r="E80" s="5">
        <v>770</v>
      </c>
    </row>
    <row r="81" spans="1:5" x14ac:dyDescent="0.35">
      <c r="A81" s="5" t="s">
        <v>17</v>
      </c>
      <c r="B81" s="5">
        <v>14</v>
      </c>
      <c r="C81" s="5" t="s">
        <v>9</v>
      </c>
      <c r="D81" s="5" t="s">
        <v>7</v>
      </c>
      <c r="E81" s="5">
        <v>770</v>
      </c>
    </row>
    <row r="82" spans="1:5" x14ac:dyDescent="0.35">
      <c r="A82" s="5" t="s">
        <v>17</v>
      </c>
      <c r="B82" s="5">
        <v>14</v>
      </c>
      <c r="C82" s="5" t="s">
        <v>10</v>
      </c>
      <c r="D82" s="5" t="s">
        <v>7</v>
      </c>
      <c r="E82" s="5">
        <v>660</v>
      </c>
    </row>
    <row r="83" spans="1:5" x14ac:dyDescent="0.35">
      <c r="A83" s="5" t="s">
        <v>17</v>
      </c>
      <c r="B83" s="5">
        <v>14</v>
      </c>
      <c r="C83" s="5" t="s">
        <v>11</v>
      </c>
      <c r="D83" s="5" t="s">
        <v>7</v>
      </c>
      <c r="E83" s="5">
        <v>880</v>
      </c>
    </row>
    <row r="84" spans="1:5" x14ac:dyDescent="0.35">
      <c r="A84" s="5" t="s">
        <v>17</v>
      </c>
      <c r="B84" s="5">
        <v>14</v>
      </c>
      <c r="C84" s="5" t="s">
        <v>12</v>
      </c>
      <c r="D84" s="5" t="s">
        <v>7</v>
      </c>
      <c r="E84" s="5">
        <v>990</v>
      </c>
    </row>
    <row r="85" spans="1:5" x14ac:dyDescent="0.35">
      <c r="A85" s="5" t="s">
        <v>17</v>
      </c>
      <c r="B85" s="5">
        <v>14</v>
      </c>
      <c r="C85" s="5" t="s">
        <v>13</v>
      </c>
      <c r="D85" s="5" t="s">
        <v>7</v>
      </c>
      <c r="E85" s="5" t="s">
        <v>14</v>
      </c>
    </row>
    <row r="86" spans="1:5" x14ac:dyDescent="0.35">
      <c r="A86" s="5" t="s">
        <v>17</v>
      </c>
      <c r="B86" s="5">
        <v>15</v>
      </c>
      <c r="C86" s="7" t="s">
        <v>6</v>
      </c>
      <c r="D86" s="5" t="s">
        <v>7</v>
      </c>
      <c r="E86" s="5">
        <v>990</v>
      </c>
    </row>
    <row r="87" spans="1:5" x14ac:dyDescent="0.35">
      <c r="A87" s="5" t="s">
        <v>17</v>
      </c>
      <c r="B87" s="5">
        <v>15</v>
      </c>
      <c r="C87" s="5" t="s">
        <v>9</v>
      </c>
      <c r="D87" s="5" t="s">
        <v>7</v>
      </c>
      <c r="E87" s="5">
        <v>770</v>
      </c>
    </row>
    <row r="88" spans="1:5" x14ac:dyDescent="0.35">
      <c r="A88" s="5" t="s">
        <v>17</v>
      </c>
      <c r="B88" s="5">
        <v>15</v>
      </c>
      <c r="C88" s="5" t="s">
        <v>10</v>
      </c>
      <c r="D88" s="5" t="s">
        <v>7</v>
      </c>
      <c r="E88" s="5">
        <v>770</v>
      </c>
    </row>
    <row r="89" spans="1:5" x14ac:dyDescent="0.35">
      <c r="A89" s="5" t="s">
        <v>17</v>
      </c>
      <c r="B89" s="5">
        <v>15</v>
      </c>
      <c r="C89" s="5" t="s">
        <v>11</v>
      </c>
      <c r="D89" s="5" t="s">
        <v>7</v>
      </c>
      <c r="E89" s="5">
        <v>880</v>
      </c>
    </row>
    <row r="90" spans="1:5" x14ac:dyDescent="0.35">
      <c r="A90" s="5" t="s">
        <v>17</v>
      </c>
      <c r="B90" s="5">
        <v>15</v>
      </c>
      <c r="C90" s="5" t="s">
        <v>12</v>
      </c>
      <c r="D90" s="5" t="s">
        <v>7</v>
      </c>
      <c r="E90" s="5">
        <v>990</v>
      </c>
    </row>
    <row r="91" spans="1:5" x14ac:dyDescent="0.35">
      <c r="A91" s="5" t="s">
        <v>17</v>
      </c>
      <c r="B91" s="5">
        <v>15</v>
      </c>
      <c r="C91" s="5" t="s">
        <v>13</v>
      </c>
      <c r="D91" s="5" t="s">
        <v>7</v>
      </c>
      <c r="E91" s="5" t="s">
        <v>14</v>
      </c>
    </row>
    <row r="92" spans="1:5" x14ac:dyDescent="0.35">
      <c r="A92" s="5" t="s">
        <v>17</v>
      </c>
      <c r="B92" s="5">
        <v>16</v>
      </c>
      <c r="C92" s="7" t="s">
        <v>6</v>
      </c>
      <c r="D92" s="5" t="s">
        <v>7</v>
      </c>
      <c r="E92" s="5">
        <v>880</v>
      </c>
    </row>
    <row r="93" spans="1:5" x14ac:dyDescent="0.35">
      <c r="A93" s="5" t="s">
        <v>17</v>
      </c>
      <c r="B93" s="5">
        <v>16</v>
      </c>
      <c r="C93" s="5" t="s">
        <v>9</v>
      </c>
      <c r="D93" s="5" t="s">
        <v>7</v>
      </c>
      <c r="E93" s="5">
        <v>880</v>
      </c>
    </row>
    <row r="94" spans="1:5" x14ac:dyDescent="0.35">
      <c r="A94" s="5" t="s">
        <v>17</v>
      </c>
      <c r="B94" s="5">
        <v>16</v>
      </c>
      <c r="C94" s="5" t="s">
        <v>10</v>
      </c>
      <c r="D94" s="5" t="s">
        <v>7</v>
      </c>
      <c r="E94" s="5">
        <v>770</v>
      </c>
    </row>
    <row r="95" spans="1:5" x14ac:dyDescent="0.35">
      <c r="A95" s="5" t="s">
        <v>17</v>
      </c>
      <c r="B95" s="5">
        <v>16</v>
      </c>
      <c r="C95" s="5" t="s">
        <v>11</v>
      </c>
      <c r="D95" s="5" t="s">
        <v>7</v>
      </c>
      <c r="E95" s="5">
        <v>880</v>
      </c>
    </row>
    <row r="96" spans="1:5" x14ac:dyDescent="0.35">
      <c r="A96" s="5" t="s">
        <v>17</v>
      </c>
      <c r="B96" s="5">
        <v>16</v>
      </c>
      <c r="C96" s="5" t="s">
        <v>12</v>
      </c>
      <c r="D96" s="5" t="s">
        <v>7</v>
      </c>
      <c r="E96" s="6">
        <v>1210</v>
      </c>
    </row>
    <row r="97" spans="1:5" x14ac:dyDescent="0.35">
      <c r="A97" s="5" t="s">
        <v>17</v>
      </c>
      <c r="B97" s="5">
        <v>16</v>
      </c>
      <c r="C97" s="5" t="s">
        <v>13</v>
      </c>
      <c r="D97" s="5" t="s">
        <v>7</v>
      </c>
      <c r="E97" s="5" t="s">
        <v>14</v>
      </c>
    </row>
    <row r="98" spans="1:5" x14ac:dyDescent="0.35">
      <c r="A98" s="5" t="s">
        <v>17</v>
      </c>
      <c r="B98" s="5">
        <v>17</v>
      </c>
      <c r="C98" s="7" t="s">
        <v>6</v>
      </c>
      <c r="D98" s="5" t="s">
        <v>7</v>
      </c>
      <c r="E98" s="5">
        <v>660</v>
      </c>
    </row>
    <row r="99" spans="1:5" x14ac:dyDescent="0.35">
      <c r="A99" s="5" t="s">
        <v>17</v>
      </c>
      <c r="B99" s="5">
        <v>17</v>
      </c>
      <c r="C99" s="5" t="s">
        <v>9</v>
      </c>
      <c r="D99" s="5" t="s">
        <v>7</v>
      </c>
      <c r="E99" s="5">
        <v>880</v>
      </c>
    </row>
    <row r="100" spans="1:5" x14ac:dyDescent="0.35">
      <c r="A100" s="5" t="s">
        <v>17</v>
      </c>
      <c r="B100" s="5">
        <v>17</v>
      </c>
      <c r="C100" s="5" t="s">
        <v>10</v>
      </c>
      <c r="D100" s="5" t="s">
        <v>7</v>
      </c>
      <c r="E100" s="5">
        <v>880</v>
      </c>
    </row>
    <row r="101" spans="1:5" x14ac:dyDescent="0.35">
      <c r="A101" s="5" t="s">
        <v>17</v>
      </c>
      <c r="B101" s="5">
        <v>17</v>
      </c>
      <c r="C101" s="5" t="s">
        <v>11</v>
      </c>
      <c r="D101" s="5" t="s">
        <v>7</v>
      </c>
      <c r="E101" s="5">
        <v>880</v>
      </c>
    </row>
    <row r="102" spans="1:5" x14ac:dyDescent="0.35">
      <c r="A102" s="5" t="s">
        <v>17</v>
      </c>
      <c r="B102" s="5">
        <v>17</v>
      </c>
      <c r="C102" s="5" t="s">
        <v>12</v>
      </c>
      <c r="D102" s="5" t="s">
        <v>7</v>
      </c>
      <c r="E102" s="6">
        <v>1210</v>
      </c>
    </row>
    <row r="103" spans="1:5" x14ac:dyDescent="0.35">
      <c r="A103" s="5" t="s">
        <v>17</v>
      </c>
      <c r="B103" s="5">
        <v>17</v>
      </c>
      <c r="C103" s="5" t="s">
        <v>13</v>
      </c>
      <c r="D103" s="5" t="s">
        <v>7</v>
      </c>
      <c r="E103" s="5" t="s">
        <v>14</v>
      </c>
    </row>
    <row r="104" spans="1:5" x14ac:dyDescent="0.35">
      <c r="A104" s="5" t="s">
        <v>18</v>
      </c>
      <c r="B104" s="5">
        <v>18</v>
      </c>
      <c r="C104" s="7" t="s">
        <v>6</v>
      </c>
      <c r="D104" s="5" t="s">
        <v>7</v>
      </c>
      <c r="E104" s="5">
        <v>770</v>
      </c>
    </row>
    <row r="105" spans="1:5" x14ac:dyDescent="0.35">
      <c r="A105" s="5" t="s">
        <v>18</v>
      </c>
      <c r="B105" s="5">
        <v>18</v>
      </c>
      <c r="C105" s="5" t="s">
        <v>9</v>
      </c>
      <c r="D105" s="5" t="s">
        <v>7</v>
      </c>
      <c r="E105" s="5">
        <v>880</v>
      </c>
    </row>
    <row r="106" spans="1:5" x14ac:dyDescent="0.35">
      <c r="A106" s="5" t="s">
        <v>18</v>
      </c>
      <c r="B106" s="5">
        <v>18</v>
      </c>
      <c r="C106" s="5" t="s">
        <v>10</v>
      </c>
      <c r="D106" s="5" t="s">
        <v>7</v>
      </c>
      <c r="E106" s="5">
        <v>770</v>
      </c>
    </row>
    <row r="107" spans="1:5" x14ac:dyDescent="0.35">
      <c r="A107" s="5" t="s">
        <v>18</v>
      </c>
      <c r="B107" s="5">
        <v>18</v>
      </c>
      <c r="C107" s="5" t="s">
        <v>11</v>
      </c>
      <c r="D107" s="5" t="s">
        <v>7</v>
      </c>
      <c r="E107" s="6">
        <v>5280</v>
      </c>
    </row>
    <row r="108" spans="1:5" x14ac:dyDescent="0.35">
      <c r="A108" s="5" t="s">
        <v>18</v>
      </c>
      <c r="B108" s="5">
        <v>18</v>
      </c>
      <c r="C108" s="5" t="s">
        <v>12</v>
      </c>
      <c r="D108" s="5" t="s">
        <v>7</v>
      </c>
      <c r="E108" s="6">
        <v>-3410</v>
      </c>
    </row>
    <row r="109" spans="1:5" x14ac:dyDescent="0.35">
      <c r="A109" s="5" t="s">
        <v>18</v>
      </c>
      <c r="B109" s="5">
        <v>18</v>
      </c>
      <c r="C109" s="5" t="s">
        <v>13</v>
      </c>
      <c r="D109" s="5" t="s">
        <v>7</v>
      </c>
      <c r="E109" s="5" t="s">
        <v>8</v>
      </c>
    </row>
    <row r="110" spans="1:5" x14ac:dyDescent="0.35">
      <c r="A110" s="5" t="s">
        <v>18</v>
      </c>
      <c r="B110" s="5">
        <v>19</v>
      </c>
      <c r="C110" s="7" t="s">
        <v>6</v>
      </c>
      <c r="D110" s="5" t="s">
        <v>7</v>
      </c>
      <c r="E110" s="5">
        <v>880</v>
      </c>
    </row>
    <row r="111" spans="1:5" x14ac:dyDescent="0.35">
      <c r="A111" s="5" t="s">
        <v>18</v>
      </c>
      <c r="B111" s="5">
        <v>19</v>
      </c>
      <c r="C111" s="5" t="s">
        <v>9</v>
      </c>
      <c r="D111" s="5" t="s">
        <v>7</v>
      </c>
      <c r="E111" s="5">
        <v>990</v>
      </c>
    </row>
    <row r="112" spans="1:5" x14ac:dyDescent="0.35">
      <c r="A112" s="5" t="s">
        <v>18</v>
      </c>
      <c r="B112" s="5">
        <v>19</v>
      </c>
      <c r="C112" s="5" t="s">
        <v>10</v>
      </c>
      <c r="D112" s="5" t="s">
        <v>7</v>
      </c>
      <c r="E112" s="5">
        <v>770</v>
      </c>
    </row>
    <row r="113" spans="1:5" x14ac:dyDescent="0.35">
      <c r="A113" s="5" t="s">
        <v>18</v>
      </c>
      <c r="B113" s="5">
        <v>19</v>
      </c>
      <c r="C113" s="5" t="s">
        <v>11</v>
      </c>
      <c r="D113" s="5" t="s">
        <v>7</v>
      </c>
      <c r="E113" s="5">
        <v>110</v>
      </c>
    </row>
    <row r="114" spans="1:5" x14ac:dyDescent="0.35">
      <c r="A114" s="5" t="s">
        <v>18</v>
      </c>
      <c r="B114" s="5">
        <v>19</v>
      </c>
      <c r="C114" s="5" t="s">
        <v>12</v>
      </c>
      <c r="D114" s="5" t="s">
        <v>7</v>
      </c>
      <c r="E114" s="6">
        <v>1870</v>
      </c>
    </row>
    <row r="115" spans="1:5" x14ac:dyDescent="0.35">
      <c r="A115" s="5" t="s">
        <v>18</v>
      </c>
      <c r="B115" s="5">
        <v>19</v>
      </c>
      <c r="C115" s="5" t="s">
        <v>13</v>
      </c>
      <c r="D115" s="5" t="s">
        <v>7</v>
      </c>
      <c r="E115" s="5" t="s">
        <v>14</v>
      </c>
    </row>
    <row r="116" spans="1:5" x14ac:dyDescent="0.35">
      <c r="A116" s="5" t="s">
        <v>18</v>
      </c>
      <c r="B116" s="5">
        <v>20</v>
      </c>
      <c r="C116" s="7" t="s">
        <v>6</v>
      </c>
      <c r="D116" s="5" t="s">
        <v>7</v>
      </c>
      <c r="E116" s="5">
        <v>880</v>
      </c>
    </row>
    <row r="117" spans="1:5" x14ac:dyDescent="0.35">
      <c r="A117" s="5" t="s">
        <v>18</v>
      </c>
      <c r="B117" s="5">
        <v>20</v>
      </c>
      <c r="C117" s="5" t="s">
        <v>9</v>
      </c>
      <c r="D117" s="5" t="s">
        <v>7</v>
      </c>
      <c r="E117" s="5">
        <v>990</v>
      </c>
    </row>
    <row r="118" spans="1:5" x14ac:dyDescent="0.35">
      <c r="A118" s="5" t="s">
        <v>18</v>
      </c>
      <c r="B118" s="5">
        <v>20</v>
      </c>
      <c r="C118" s="5" t="s">
        <v>10</v>
      </c>
      <c r="D118" s="5" t="s">
        <v>7</v>
      </c>
      <c r="E118" s="5">
        <v>880</v>
      </c>
    </row>
    <row r="119" spans="1:5" x14ac:dyDescent="0.35">
      <c r="A119" s="5" t="s">
        <v>18</v>
      </c>
      <c r="B119" s="5">
        <v>20</v>
      </c>
      <c r="C119" s="5" t="s">
        <v>11</v>
      </c>
      <c r="D119" s="5" t="s">
        <v>7</v>
      </c>
      <c r="E119" s="5">
        <v>990</v>
      </c>
    </row>
    <row r="120" spans="1:5" x14ac:dyDescent="0.35">
      <c r="A120" s="5" t="s">
        <v>18</v>
      </c>
      <c r="B120" s="5">
        <v>20</v>
      </c>
      <c r="C120" s="5" t="s">
        <v>12</v>
      </c>
      <c r="D120" s="5" t="s">
        <v>7</v>
      </c>
      <c r="E120" s="5" t="s">
        <v>14</v>
      </c>
    </row>
    <row r="121" spans="1:5" x14ac:dyDescent="0.35">
      <c r="A121" s="5" t="s">
        <v>18</v>
      </c>
      <c r="B121" s="5">
        <v>20</v>
      </c>
      <c r="C121" s="5" t="s">
        <v>13</v>
      </c>
      <c r="D121" s="5" t="s">
        <v>7</v>
      </c>
      <c r="E121" s="5" t="s">
        <v>14</v>
      </c>
    </row>
    <row r="122" spans="1:5" x14ac:dyDescent="0.35">
      <c r="A122" s="5" t="s">
        <v>18</v>
      </c>
      <c r="B122" s="5">
        <v>21</v>
      </c>
      <c r="C122" s="7" t="s">
        <v>6</v>
      </c>
      <c r="D122" s="5" t="s">
        <v>7</v>
      </c>
      <c r="E122" s="5">
        <v>990</v>
      </c>
    </row>
    <row r="123" spans="1:5" x14ac:dyDescent="0.35">
      <c r="A123" s="5" t="s">
        <v>18</v>
      </c>
      <c r="B123" s="5">
        <v>21</v>
      </c>
      <c r="C123" s="5" t="s">
        <v>9</v>
      </c>
      <c r="D123" s="5" t="s">
        <v>7</v>
      </c>
      <c r="E123" s="5">
        <v>990</v>
      </c>
    </row>
    <row r="124" spans="1:5" x14ac:dyDescent="0.35">
      <c r="A124" s="5" t="s">
        <v>18</v>
      </c>
      <c r="B124" s="5">
        <v>21</v>
      </c>
      <c r="C124" s="5" t="s">
        <v>10</v>
      </c>
      <c r="D124" s="5" t="s">
        <v>7</v>
      </c>
      <c r="E124" s="5">
        <v>770</v>
      </c>
    </row>
    <row r="125" spans="1:5" x14ac:dyDescent="0.35">
      <c r="A125" s="5" t="s">
        <v>18</v>
      </c>
      <c r="B125" s="5">
        <v>21</v>
      </c>
      <c r="C125" s="5" t="s">
        <v>11</v>
      </c>
      <c r="D125" s="5" t="s">
        <v>7</v>
      </c>
      <c r="E125" s="5">
        <v>880</v>
      </c>
    </row>
    <row r="126" spans="1:5" x14ac:dyDescent="0.35">
      <c r="A126" s="5" t="s">
        <v>18</v>
      </c>
      <c r="B126" s="5">
        <v>21</v>
      </c>
      <c r="C126" s="5" t="s">
        <v>12</v>
      </c>
      <c r="D126" s="5" t="s">
        <v>7</v>
      </c>
      <c r="E126" s="5" t="s">
        <v>14</v>
      </c>
    </row>
    <row r="127" spans="1:5" x14ac:dyDescent="0.35">
      <c r="A127" s="5" t="s">
        <v>18</v>
      </c>
      <c r="B127" s="5">
        <v>21</v>
      </c>
      <c r="C127" s="5" t="s">
        <v>13</v>
      </c>
      <c r="D127" s="5" t="s">
        <v>7</v>
      </c>
      <c r="E127" s="5" t="s">
        <v>14</v>
      </c>
    </row>
    <row r="128" spans="1:5" x14ac:dyDescent="0.35">
      <c r="A128" s="5" t="s">
        <v>18</v>
      </c>
      <c r="B128" s="5">
        <v>22</v>
      </c>
      <c r="C128" s="7" t="s">
        <v>6</v>
      </c>
      <c r="D128" s="5" t="s">
        <v>7</v>
      </c>
      <c r="E128" s="5">
        <v>770</v>
      </c>
    </row>
    <row r="129" spans="1:5" x14ac:dyDescent="0.35">
      <c r="A129" s="5" t="s">
        <v>18</v>
      </c>
      <c r="B129" s="5">
        <v>22</v>
      </c>
      <c r="C129" s="5" t="s">
        <v>9</v>
      </c>
      <c r="D129" s="5" t="s">
        <v>7</v>
      </c>
      <c r="E129" s="5">
        <v>990</v>
      </c>
    </row>
    <row r="130" spans="1:5" x14ac:dyDescent="0.35">
      <c r="A130" s="5" t="s">
        <v>18</v>
      </c>
      <c r="B130" s="5">
        <v>22</v>
      </c>
      <c r="C130" s="5" t="s">
        <v>10</v>
      </c>
      <c r="D130" s="5" t="s">
        <v>7</v>
      </c>
      <c r="E130" s="5">
        <v>880</v>
      </c>
    </row>
    <row r="131" spans="1:5" x14ac:dyDescent="0.35">
      <c r="A131" s="5" t="s">
        <v>18</v>
      </c>
      <c r="B131" s="5">
        <v>22</v>
      </c>
      <c r="C131" s="5" t="s">
        <v>11</v>
      </c>
      <c r="D131" s="5" t="s">
        <v>7</v>
      </c>
      <c r="E131" s="5">
        <v>880</v>
      </c>
    </row>
    <row r="132" spans="1:5" x14ac:dyDescent="0.35">
      <c r="A132" s="5" t="s">
        <v>18</v>
      </c>
      <c r="B132" s="5">
        <v>22</v>
      </c>
      <c r="C132" s="5" t="s">
        <v>12</v>
      </c>
      <c r="D132" s="5" t="s">
        <v>7</v>
      </c>
      <c r="E132" s="6">
        <v>1100</v>
      </c>
    </row>
    <row r="133" spans="1:5" x14ac:dyDescent="0.35">
      <c r="A133" s="5" t="s">
        <v>18</v>
      </c>
      <c r="B133" s="5">
        <v>22</v>
      </c>
      <c r="C133" s="5" t="s">
        <v>13</v>
      </c>
      <c r="D133" s="5" t="s">
        <v>7</v>
      </c>
      <c r="E133" s="5" t="s">
        <v>14</v>
      </c>
    </row>
    <row r="134" spans="1:5" x14ac:dyDescent="0.35">
      <c r="A134" s="5" t="s">
        <v>19</v>
      </c>
      <c r="B134" s="5">
        <v>23</v>
      </c>
      <c r="C134" s="7" t="s">
        <v>6</v>
      </c>
      <c r="D134" s="5" t="s">
        <v>7</v>
      </c>
      <c r="E134" s="5">
        <v>660</v>
      </c>
    </row>
    <row r="135" spans="1:5" x14ac:dyDescent="0.35">
      <c r="A135" s="5" t="s">
        <v>19</v>
      </c>
      <c r="B135" s="5">
        <v>23</v>
      </c>
      <c r="C135" s="5" t="s">
        <v>9</v>
      </c>
      <c r="D135" s="5" t="s">
        <v>7</v>
      </c>
      <c r="E135" s="5">
        <v>990</v>
      </c>
    </row>
    <row r="136" spans="1:5" x14ac:dyDescent="0.35">
      <c r="A136" s="5" t="s">
        <v>19</v>
      </c>
      <c r="B136" s="5">
        <v>23</v>
      </c>
      <c r="C136" s="5" t="s">
        <v>10</v>
      </c>
      <c r="D136" s="5" t="s">
        <v>7</v>
      </c>
      <c r="E136" s="5">
        <v>880</v>
      </c>
    </row>
    <row r="137" spans="1:5" x14ac:dyDescent="0.35">
      <c r="A137" s="5" t="s">
        <v>19</v>
      </c>
      <c r="B137" s="5">
        <v>23</v>
      </c>
      <c r="C137" s="5" t="s">
        <v>11</v>
      </c>
      <c r="D137" s="5" t="s">
        <v>7</v>
      </c>
      <c r="E137" s="5">
        <v>880</v>
      </c>
    </row>
    <row r="138" spans="1:5" x14ac:dyDescent="0.35">
      <c r="A138" s="5" t="s">
        <v>19</v>
      </c>
      <c r="B138" s="5">
        <v>23</v>
      </c>
      <c r="C138" s="5" t="s">
        <v>12</v>
      </c>
      <c r="D138" s="5" t="s">
        <v>7</v>
      </c>
      <c r="E138" s="6">
        <v>1100</v>
      </c>
    </row>
    <row r="139" spans="1:5" x14ac:dyDescent="0.35">
      <c r="A139" s="5" t="s">
        <v>19</v>
      </c>
      <c r="B139" s="5">
        <v>23</v>
      </c>
      <c r="C139" s="5" t="s">
        <v>13</v>
      </c>
      <c r="D139" s="5" t="s">
        <v>7</v>
      </c>
      <c r="E139" s="5" t="s">
        <v>14</v>
      </c>
    </row>
    <row r="140" spans="1:5" x14ac:dyDescent="0.35">
      <c r="A140" s="5" t="s">
        <v>19</v>
      </c>
      <c r="B140" s="5">
        <v>24</v>
      </c>
      <c r="C140" s="7" t="s">
        <v>6</v>
      </c>
      <c r="D140" s="5" t="s">
        <v>7</v>
      </c>
      <c r="E140" s="5">
        <v>990</v>
      </c>
    </row>
    <row r="141" spans="1:5" x14ac:dyDescent="0.35">
      <c r="A141" s="5" t="s">
        <v>19</v>
      </c>
      <c r="B141" s="5">
        <v>24</v>
      </c>
      <c r="C141" s="5" t="s">
        <v>9</v>
      </c>
      <c r="D141" s="5" t="s">
        <v>7</v>
      </c>
      <c r="E141" s="5">
        <v>990</v>
      </c>
    </row>
    <row r="142" spans="1:5" x14ac:dyDescent="0.35">
      <c r="A142" s="5" t="s">
        <v>19</v>
      </c>
      <c r="B142" s="5">
        <v>24</v>
      </c>
      <c r="C142" s="5" t="s">
        <v>10</v>
      </c>
      <c r="D142" s="5" t="s">
        <v>7</v>
      </c>
      <c r="E142" s="5">
        <v>990</v>
      </c>
    </row>
    <row r="143" spans="1:5" x14ac:dyDescent="0.35">
      <c r="A143" s="5" t="s">
        <v>19</v>
      </c>
      <c r="B143" s="5">
        <v>24</v>
      </c>
      <c r="C143" s="5" t="s">
        <v>11</v>
      </c>
      <c r="D143" s="5" t="s">
        <v>7</v>
      </c>
      <c r="E143" s="5">
        <v>880</v>
      </c>
    </row>
    <row r="144" spans="1:5" x14ac:dyDescent="0.35">
      <c r="A144" s="5" t="s">
        <v>19</v>
      </c>
      <c r="B144" s="5">
        <v>24</v>
      </c>
      <c r="C144" s="5" t="s">
        <v>12</v>
      </c>
      <c r="D144" s="5" t="s">
        <v>7</v>
      </c>
      <c r="E144" s="6">
        <v>1210</v>
      </c>
    </row>
    <row r="145" spans="1:5" x14ac:dyDescent="0.35">
      <c r="A145" s="5" t="s">
        <v>19</v>
      </c>
      <c r="B145" s="5">
        <v>24</v>
      </c>
      <c r="C145" s="5" t="s">
        <v>13</v>
      </c>
      <c r="D145" s="5" t="s">
        <v>7</v>
      </c>
      <c r="E145" s="5" t="s">
        <v>14</v>
      </c>
    </row>
    <row r="146" spans="1:5" x14ac:dyDescent="0.35">
      <c r="A146" s="5" t="s">
        <v>19</v>
      </c>
      <c r="B146" s="5">
        <v>25</v>
      </c>
      <c r="C146" s="7" t="s">
        <v>6</v>
      </c>
      <c r="D146" s="5" t="s">
        <v>7</v>
      </c>
      <c r="E146" s="5">
        <v>990</v>
      </c>
    </row>
    <row r="147" spans="1:5" x14ac:dyDescent="0.35">
      <c r="A147" s="5" t="s">
        <v>19</v>
      </c>
      <c r="B147" s="5">
        <v>25</v>
      </c>
      <c r="C147" s="5" t="s">
        <v>9</v>
      </c>
      <c r="D147" s="5" t="s">
        <v>7</v>
      </c>
      <c r="E147" s="5">
        <v>880</v>
      </c>
    </row>
    <row r="148" spans="1:5" x14ac:dyDescent="0.35">
      <c r="A148" s="5" t="s">
        <v>19</v>
      </c>
      <c r="B148" s="5">
        <v>25</v>
      </c>
      <c r="C148" s="5" t="s">
        <v>10</v>
      </c>
      <c r="D148" s="5" t="s">
        <v>7</v>
      </c>
      <c r="E148" s="5">
        <v>880</v>
      </c>
    </row>
    <row r="149" spans="1:5" x14ac:dyDescent="0.35">
      <c r="A149" s="5" t="s">
        <v>19</v>
      </c>
      <c r="B149" s="5">
        <v>25</v>
      </c>
      <c r="C149" s="5" t="s">
        <v>11</v>
      </c>
      <c r="D149" s="5" t="s">
        <v>7</v>
      </c>
      <c r="E149" s="5">
        <v>990</v>
      </c>
    </row>
    <row r="150" spans="1:5" x14ac:dyDescent="0.35">
      <c r="A150" s="5" t="s">
        <v>19</v>
      </c>
      <c r="B150" s="5">
        <v>25</v>
      </c>
      <c r="C150" s="5" t="s">
        <v>12</v>
      </c>
      <c r="D150" s="5" t="s">
        <v>7</v>
      </c>
      <c r="E150" s="5">
        <v>1100</v>
      </c>
    </row>
    <row r="151" spans="1:5" x14ac:dyDescent="0.35">
      <c r="A151" s="5" t="s">
        <v>19</v>
      </c>
      <c r="B151" s="5">
        <v>25</v>
      </c>
      <c r="C151" s="5" t="s">
        <v>13</v>
      </c>
      <c r="D151" s="5" t="s">
        <v>7</v>
      </c>
      <c r="E151" s="5">
        <v>0</v>
      </c>
    </row>
    <row r="152" spans="1:5" x14ac:dyDescent="0.35">
      <c r="A152" s="5" t="s">
        <v>19</v>
      </c>
      <c r="B152" s="5">
        <v>26</v>
      </c>
      <c r="C152" s="7" t="s">
        <v>6</v>
      </c>
      <c r="D152" s="5" t="s">
        <v>7</v>
      </c>
      <c r="E152" s="5">
        <v>990</v>
      </c>
    </row>
    <row r="153" spans="1:5" x14ac:dyDescent="0.35">
      <c r="A153" s="5" t="s">
        <v>19</v>
      </c>
      <c r="B153" s="5">
        <v>26</v>
      </c>
      <c r="C153" s="5" t="s">
        <v>9</v>
      </c>
      <c r="D153" s="5" t="s">
        <v>7</v>
      </c>
      <c r="E153" s="5">
        <v>990</v>
      </c>
    </row>
    <row r="154" spans="1:5" x14ac:dyDescent="0.35">
      <c r="A154" s="5" t="s">
        <v>19</v>
      </c>
      <c r="B154" s="5">
        <v>26</v>
      </c>
      <c r="C154" s="5" t="s">
        <v>10</v>
      </c>
      <c r="D154" s="5" t="s">
        <v>7</v>
      </c>
      <c r="E154" s="5">
        <v>880</v>
      </c>
    </row>
    <row r="155" spans="1:5" x14ac:dyDescent="0.35">
      <c r="A155" s="5" t="s">
        <v>19</v>
      </c>
      <c r="B155" s="5">
        <v>26</v>
      </c>
      <c r="C155" s="5" t="s">
        <v>11</v>
      </c>
      <c r="D155" s="5" t="s">
        <v>7</v>
      </c>
      <c r="E155" s="5">
        <v>1100</v>
      </c>
    </row>
    <row r="156" spans="1:5" x14ac:dyDescent="0.35">
      <c r="A156" s="5" t="s">
        <v>19</v>
      </c>
      <c r="B156" s="5">
        <v>26</v>
      </c>
      <c r="C156" s="5" t="s">
        <v>12</v>
      </c>
      <c r="D156" s="5" t="s">
        <v>7</v>
      </c>
      <c r="E156" s="5">
        <v>880</v>
      </c>
    </row>
    <row r="157" spans="1:5" x14ac:dyDescent="0.35">
      <c r="A157" s="5" t="s">
        <v>19</v>
      </c>
      <c r="B157" s="5">
        <v>26</v>
      </c>
      <c r="C157" s="5" t="s">
        <v>13</v>
      </c>
      <c r="D157" s="5" t="s">
        <v>7</v>
      </c>
      <c r="E157" s="5">
        <v>550</v>
      </c>
    </row>
    <row r="158" spans="1:5" x14ac:dyDescent="0.35">
      <c r="A158" s="5" t="s">
        <v>20</v>
      </c>
      <c r="B158" s="5">
        <v>27</v>
      </c>
      <c r="C158" s="7" t="s">
        <v>6</v>
      </c>
      <c r="D158" s="5" t="s">
        <v>7</v>
      </c>
      <c r="E158" s="5">
        <v>990</v>
      </c>
    </row>
    <row r="159" spans="1:5" x14ac:dyDescent="0.35">
      <c r="A159" s="5" t="s">
        <v>20</v>
      </c>
      <c r="B159" s="5">
        <v>27</v>
      </c>
      <c r="C159" s="5" t="s">
        <v>9</v>
      </c>
      <c r="D159" s="5" t="s">
        <v>7</v>
      </c>
      <c r="E159" s="5">
        <v>880</v>
      </c>
    </row>
    <row r="160" spans="1:5" x14ac:dyDescent="0.35">
      <c r="A160" s="5" t="s">
        <v>20</v>
      </c>
      <c r="B160" s="5">
        <v>27</v>
      </c>
      <c r="C160" s="5" t="s">
        <v>10</v>
      </c>
      <c r="D160" s="5" t="s">
        <v>7</v>
      </c>
      <c r="E160" s="5">
        <v>0</v>
      </c>
    </row>
    <row r="161" spans="1:5" x14ac:dyDescent="0.35">
      <c r="A161" s="5" t="s">
        <v>20</v>
      </c>
      <c r="B161" s="5">
        <v>27</v>
      </c>
      <c r="C161" s="5" t="s">
        <v>11</v>
      </c>
      <c r="D161" s="5" t="s">
        <v>7</v>
      </c>
      <c r="E161" s="5">
        <v>990</v>
      </c>
    </row>
    <row r="162" spans="1:5" x14ac:dyDescent="0.35">
      <c r="A162" s="5" t="s">
        <v>20</v>
      </c>
      <c r="B162" s="5">
        <v>27</v>
      </c>
      <c r="C162" s="5" t="s">
        <v>12</v>
      </c>
      <c r="D162" s="5" t="s">
        <v>7</v>
      </c>
      <c r="E162" s="5">
        <v>990</v>
      </c>
    </row>
    <row r="163" spans="1:5" x14ac:dyDescent="0.35">
      <c r="A163" s="5" t="s">
        <v>20</v>
      </c>
      <c r="B163" s="5">
        <v>27</v>
      </c>
      <c r="C163" s="5" t="s">
        <v>13</v>
      </c>
      <c r="D163" s="5" t="s">
        <v>7</v>
      </c>
      <c r="E163" s="5">
        <v>0</v>
      </c>
    </row>
    <row r="164" spans="1:5" x14ac:dyDescent="0.35">
      <c r="A164" s="5" t="s">
        <v>20</v>
      </c>
      <c r="B164" s="5">
        <v>28</v>
      </c>
      <c r="C164" s="7" t="s">
        <v>6</v>
      </c>
      <c r="D164" s="5" t="s">
        <v>7</v>
      </c>
      <c r="E164" s="5">
        <v>990</v>
      </c>
    </row>
    <row r="165" spans="1:5" x14ac:dyDescent="0.35">
      <c r="A165" s="5" t="s">
        <v>20</v>
      </c>
      <c r="B165" s="5">
        <v>28</v>
      </c>
      <c r="C165" s="5" t="s">
        <v>9</v>
      </c>
      <c r="D165" s="5" t="s">
        <v>7</v>
      </c>
      <c r="E165" s="5">
        <v>880</v>
      </c>
    </row>
    <row r="166" spans="1:5" x14ac:dyDescent="0.35">
      <c r="A166" s="5" t="s">
        <v>20</v>
      </c>
      <c r="B166" s="5">
        <v>28</v>
      </c>
      <c r="C166" s="5" t="s">
        <v>10</v>
      </c>
      <c r="D166" s="5" t="s">
        <v>7</v>
      </c>
      <c r="E166" s="5">
        <v>990</v>
      </c>
    </row>
    <row r="167" spans="1:5" x14ac:dyDescent="0.35">
      <c r="A167" s="5" t="s">
        <v>20</v>
      </c>
      <c r="B167" s="5">
        <v>28</v>
      </c>
      <c r="C167" s="5" t="s">
        <v>11</v>
      </c>
      <c r="D167" s="5" t="s">
        <v>7</v>
      </c>
      <c r="E167" s="5">
        <v>220</v>
      </c>
    </row>
    <row r="168" spans="1:5" x14ac:dyDescent="0.35">
      <c r="A168" s="5" t="s">
        <v>20</v>
      </c>
      <c r="B168" s="5">
        <v>28</v>
      </c>
      <c r="C168" s="5" t="s">
        <v>12</v>
      </c>
      <c r="D168" s="5" t="s">
        <v>7</v>
      </c>
      <c r="E168" s="5">
        <v>1210</v>
      </c>
    </row>
    <row r="169" spans="1:5" x14ac:dyDescent="0.35">
      <c r="A169" s="5" t="s">
        <v>20</v>
      </c>
      <c r="B169" s="5">
        <v>28</v>
      </c>
      <c r="C169" s="5" t="s">
        <v>13</v>
      </c>
      <c r="D169" s="5" t="s">
        <v>7</v>
      </c>
      <c r="E169" s="5">
        <v>0</v>
      </c>
    </row>
    <row r="170" spans="1:5" x14ac:dyDescent="0.35">
      <c r="A170" s="5" t="s">
        <v>20</v>
      </c>
      <c r="B170" s="5">
        <v>29</v>
      </c>
      <c r="C170" s="5" t="s">
        <v>6</v>
      </c>
      <c r="D170" s="5" t="s">
        <v>7</v>
      </c>
      <c r="E170" s="5">
        <v>990</v>
      </c>
    </row>
    <row r="171" spans="1:5" x14ac:dyDescent="0.35">
      <c r="A171" s="5" t="s">
        <v>20</v>
      </c>
      <c r="B171" s="5">
        <v>29</v>
      </c>
      <c r="C171" s="5" t="s">
        <v>9</v>
      </c>
      <c r="D171" s="5" t="s">
        <v>7</v>
      </c>
      <c r="E171" s="5">
        <v>220</v>
      </c>
    </row>
    <row r="172" spans="1:5" x14ac:dyDescent="0.35">
      <c r="A172" s="5" t="s">
        <v>20</v>
      </c>
      <c r="B172" s="5">
        <v>29</v>
      </c>
      <c r="C172" s="5" t="s">
        <v>10</v>
      </c>
      <c r="D172" s="5" t="s">
        <v>7</v>
      </c>
      <c r="E172" s="5">
        <v>880</v>
      </c>
    </row>
    <row r="173" spans="1:5" x14ac:dyDescent="0.35">
      <c r="A173" s="5" t="s">
        <v>20</v>
      </c>
      <c r="B173" s="5">
        <v>29</v>
      </c>
      <c r="C173" s="5" t="s">
        <v>11</v>
      </c>
      <c r="D173" s="5" t="s">
        <v>7</v>
      </c>
      <c r="E173" s="5">
        <v>880</v>
      </c>
    </row>
    <row r="174" spans="1:5" x14ac:dyDescent="0.35">
      <c r="A174" s="5" t="s">
        <v>20</v>
      </c>
      <c r="B174" s="5">
        <v>29</v>
      </c>
      <c r="C174" s="5" t="s">
        <v>12</v>
      </c>
      <c r="D174" s="5" t="s">
        <v>7</v>
      </c>
      <c r="E174" s="5">
        <v>1100</v>
      </c>
    </row>
    <row r="175" spans="1:5" x14ac:dyDescent="0.35">
      <c r="A175" s="5" t="s">
        <v>20</v>
      </c>
      <c r="B175" s="5">
        <v>29</v>
      </c>
      <c r="C175" s="5" t="s">
        <v>13</v>
      </c>
      <c r="D175" s="5" t="s">
        <v>7</v>
      </c>
      <c r="E175" s="5">
        <v>0</v>
      </c>
    </row>
    <row r="176" spans="1:5" x14ac:dyDescent="0.35">
      <c r="A176" s="5" t="s">
        <v>20</v>
      </c>
      <c r="B176" s="5">
        <v>30</v>
      </c>
      <c r="C176" s="5" t="s">
        <v>6</v>
      </c>
      <c r="D176" s="5" t="s">
        <v>7</v>
      </c>
      <c r="E176" s="5">
        <v>990</v>
      </c>
    </row>
    <row r="177" spans="1:5" x14ac:dyDescent="0.35">
      <c r="A177" s="5" t="s">
        <v>20</v>
      </c>
      <c r="B177" s="5">
        <v>30</v>
      </c>
      <c r="C177" s="5" t="s">
        <v>9</v>
      </c>
      <c r="D177" s="5" t="s">
        <v>7</v>
      </c>
      <c r="E177" s="5">
        <v>880</v>
      </c>
    </row>
    <row r="178" spans="1:5" x14ac:dyDescent="0.35">
      <c r="A178" s="5" t="s">
        <v>20</v>
      </c>
      <c r="B178" s="5">
        <v>30</v>
      </c>
      <c r="C178" s="5" t="s">
        <v>10</v>
      </c>
      <c r="D178" s="5" t="s">
        <v>7</v>
      </c>
      <c r="E178" s="5">
        <v>770</v>
      </c>
    </row>
    <row r="179" spans="1:5" x14ac:dyDescent="0.35">
      <c r="A179" s="5" t="s">
        <v>20</v>
      </c>
      <c r="B179" s="5">
        <v>30</v>
      </c>
      <c r="C179" s="5" t="s">
        <v>11</v>
      </c>
      <c r="D179" s="5" t="s">
        <v>7</v>
      </c>
      <c r="E179" s="5">
        <v>880</v>
      </c>
    </row>
    <row r="180" spans="1:5" x14ac:dyDescent="0.35">
      <c r="A180" s="5" t="s">
        <v>20</v>
      </c>
      <c r="B180" s="5">
        <v>30</v>
      </c>
      <c r="C180" s="5" t="s">
        <v>12</v>
      </c>
      <c r="D180" s="5" t="s">
        <v>7</v>
      </c>
      <c r="E180" s="5">
        <v>1100</v>
      </c>
    </row>
    <row r="181" spans="1:5" x14ac:dyDescent="0.35">
      <c r="A181" s="5" t="s">
        <v>20</v>
      </c>
      <c r="B181" s="5">
        <v>30</v>
      </c>
      <c r="C181" s="5" t="s">
        <v>13</v>
      </c>
      <c r="D181" s="5" t="s">
        <v>7</v>
      </c>
      <c r="E181" s="5">
        <v>0</v>
      </c>
    </row>
    <row r="182" spans="1:5" x14ac:dyDescent="0.35">
      <c r="A182" s="5" t="s">
        <v>20</v>
      </c>
      <c r="B182" s="5">
        <v>31</v>
      </c>
      <c r="C182" s="5" t="s">
        <v>6</v>
      </c>
      <c r="D182" s="5" t="s">
        <v>7</v>
      </c>
      <c r="E182" s="5">
        <v>880</v>
      </c>
    </row>
    <row r="183" spans="1:5" x14ac:dyDescent="0.35">
      <c r="A183" s="5" t="s">
        <v>20</v>
      </c>
      <c r="B183" s="5">
        <v>31</v>
      </c>
      <c r="C183" s="5" t="s">
        <v>9</v>
      </c>
      <c r="D183" s="5" t="s">
        <v>7</v>
      </c>
      <c r="E183" s="5">
        <v>770</v>
      </c>
    </row>
    <row r="184" spans="1:5" x14ac:dyDescent="0.35">
      <c r="A184" s="5" t="s">
        <v>20</v>
      </c>
      <c r="B184" s="5">
        <v>31</v>
      </c>
      <c r="C184" s="5" t="s">
        <v>10</v>
      </c>
      <c r="D184" s="5" t="s">
        <v>7</v>
      </c>
      <c r="E184" s="5">
        <v>770</v>
      </c>
    </row>
    <row r="185" spans="1:5" x14ac:dyDescent="0.35">
      <c r="A185" s="5" t="s">
        <v>20</v>
      </c>
      <c r="B185" s="5">
        <v>31</v>
      </c>
      <c r="C185" s="5" t="s">
        <v>11</v>
      </c>
      <c r="D185" s="5" t="s">
        <v>7</v>
      </c>
      <c r="E185" s="5">
        <v>770</v>
      </c>
    </row>
    <row r="186" spans="1:5" x14ac:dyDescent="0.35">
      <c r="A186" s="5" t="s">
        <v>20</v>
      </c>
      <c r="B186" s="5">
        <v>31</v>
      </c>
      <c r="C186" s="5" t="s">
        <v>12</v>
      </c>
      <c r="D186" s="5" t="s">
        <v>7</v>
      </c>
      <c r="E186" s="5">
        <v>1100</v>
      </c>
    </row>
    <row r="187" spans="1:5" x14ac:dyDescent="0.35">
      <c r="A187" s="5" t="s">
        <v>20</v>
      </c>
      <c r="B187" s="5">
        <v>31</v>
      </c>
      <c r="C187" s="5" t="s">
        <v>13</v>
      </c>
      <c r="D187" s="5" t="s">
        <v>7</v>
      </c>
      <c r="E187" s="5">
        <v>0</v>
      </c>
    </row>
    <row r="188" spans="1:5" x14ac:dyDescent="0.35">
      <c r="A188" s="5" t="s">
        <v>21</v>
      </c>
      <c r="B188" s="5">
        <v>32</v>
      </c>
      <c r="C188" s="5" t="s">
        <v>6</v>
      </c>
      <c r="D188" s="5" t="s">
        <v>7</v>
      </c>
      <c r="E188" s="5">
        <v>880</v>
      </c>
    </row>
    <row r="189" spans="1:5" x14ac:dyDescent="0.35">
      <c r="A189" s="5" t="s">
        <v>21</v>
      </c>
      <c r="B189" s="5">
        <v>32</v>
      </c>
      <c r="C189" s="5" t="s">
        <v>9</v>
      </c>
      <c r="D189" s="5" t="s">
        <v>7</v>
      </c>
      <c r="E189" s="5">
        <v>880</v>
      </c>
    </row>
    <row r="190" spans="1:5" x14ac:dyDescent="0.35">
      <c r="A190" s="5" t="s">
        <v>21</v>
      </c>
      <c r="B190" s="5">
        <v>32</v>
      </c>
      <c r="C190" s="5" t="s">
        <v>10</v>
      </c>
      <c r="D190" s="5" t="s">
        <v>7</v>
      </c>
      <c r="E190" s="5">
        <v>770</v>
      </c>
    </row>
    <row r="191" spans="1:5" x14ac:dyDescent="0.35">
      <c r="A191" s="5" t="s">
        <v>21</v>
      </c>
      <c r="B191" s="5">
        <v>32</v>
      </c>
      <c r="C191" s="5" t="s">
        <v>11</v>
      </c>
      <c r="D191" s="5" t="s">
        <v>7</v>
      </c>
      <c r="E191" s="5">
        <v>990</v>
      </c>
    </row>
    <row r="192" spans="1:5" x14ac:dyDescent="0.35">
      <c r="A192" s="5" t="s">
        <v>21</v>
      </c>
      <c r="B192" s="5">
        <v>32</v>
      </c>
      <c r="C192" s="5" t="s">
        <v>12</v>
      </c>
      <c r="D192" s="5" t="s">
        <v>7</v>
      </c>
      <c r="E192" s="5">
        <v>1100</v>
      </c>
    </row>
    <row r="193" spans="1:5" x14ac:dyDescent="0.35">
      <c r="A193" s="5" t="s">
        <v>21</v>
      </c>
      <c r="B193" s="5">
        <v>32</v>
      </c>
      <c r="C193" s="5" t="s">
        <v>13</v>
      </c>
      <c r="D193" s="5" t="s">
        <v>7</v>
      </c>
      <c r="E193" s="5">
        <v>0</v>
      </c>
    </row>
    <row r="194" spans="1:5" x14ac:dyDescent="0.35">
      <c r="A194" s="5" t="s">
        <v>21</v>
      </c>
      <c r="B194" s="5">
        <v>33</v>
      </c>
      <c r="C194" s="5" t="s">
        <v>6</v>
      </c>
      <c r="D194" s="5" t="s">
        <v>7</v>
      </c>
      <c r="E194" s="5">
        <v>990</v>
      </c>
    </row>
    <row r="195" spans="1:5" x14ac:dyDescent="0.35">
      <c r="A195" s="5" t="s">
        <v>21</v>
      </c>
      <c r="B195" s="5">
        <v>33</v>
      </c>
      <c r="C195" s="5" t="s">
        <v>9</v>
      </c>
      <c r="D195" s="5" t="s">
        <v>7</v>
      </c>
      <c r="E195" s="5">
        <v>880</v>
      </c>
    </row>
    <row r="196" spans="1:5" x14ac:dyDescent="0.35">
      <c r="A196" s="5" t="s">
        <v>21</v>
      </c>
      <c r="B196" s="5">
        <v>33</v>
      </c>
      <c r="C196" s="5" t="s">
        <v>10</v>
      </c>
      <c r="D196" s="5" t="s">
        <v>7</v>
      </c>
      <c r="E196" s="5">
        <v>330</v>
      </c>
    </row>
    <row r="197" spans="1:5" x14ac:dyDescent="0.35">
      <c r="A197" s="5" t="s">
        <v>21</v>
      </c>
      <c r="B197" s="5">
        <v>33</v>
      </c>
      <c r="C197" s="5" t="s">
        <v>11</v>
      </c>
      <c r="D197" s="5" t="s">
        <v>7</v>
      </c>
      <c r="E197" s="5">
        <v>880</v>
      </c>
    </row>
    <row r="198" spans="1:5" x14ac:dyDescent="0.35">
      <c r="A198" s="5" t="s">
        <v>21</v>
      </c>
      <c r="B198" s="5">
        <v>33</v>
      </c>
      <c r="C198" s="5" t="s">
        <v>12</v>
      </c>
      <c r="D198" s="5" t="s">
        <v>7</v>
      </c>
      <c r="E198" s="5">
        <v>1100</v>
      </c>
    </row>
    <row r="199" spans="1:5" x14ac:dyDescent="0.35">
      <c r="A199" s="5" t="s">
        <v>21</v>
      </c>
      <c r="B199" s="5">
        <v>33</v>
      </c>
      <c r="C199" s="5" t="s">
        <v>13</v>
      </c>
      <c r="D199" s="5" t="s">
        <v>7</v>
      </c>
      <c r="E199" s="5">
        <v>0</v>
      </c>
    </row>
    <row r="200" spans="1:5" x14ac:dyDescent="0.35">
      <c r="A200" s="5" t="s">
        <v>21</v>
      </c>
      <c r="B200" s="5">
        <v>34</v>
      </c>
      <c r="C200" s="5" t="s">
        <v>6</v>
      </c>
      <c r="D200" s="5" t="s">
        <v>7</v>
      </c>
      <c r="E200" s="5">
        <v>990</v>
      </c>
    </row>
    <row r="201" spans="1:5" x14ac:dyDescent="0.35">
      <c r="A201" s="5" t="s">
        <v>21</v>
      </c>
      <c r="B201" s="5">
        <v>34</v>
      </c>
      <c r="C201" s="5" t="s">
        <v>9</v>
      </c>
      <c r="D201" s="5" t="s">
        <v>7</v>
      </c>
      <c r="E201" s="5">
        <v>880</v>
      </c>
    </row>
    <row r="202" spans="1:5" x14ac:dyDescent="0.35">
      <c r="A202" s="5" t="s">
        <v>21</v>
      </c>
      <c r="B202" s="5">
        <v>34</v>
      </c>
      <c r="C202" s="5" t="s">
        <v>10</v>
      </c>
      <c r="D202" s="5" t="s">
        <v>7</v>
      </c>
      <c r="E202" s="5">
        <v>990</v>
      </c>
    </row>
    <row r="203" spans="1:5" x14ac:dyDescent="0.35">
      <c r="A203" s="5" t="s">
        <v>21</v>
      </c>
      <c r="B203" s="5">
        <v>34</v>
      </c>
      <c r="C203" s="5" t="s">
        <v>11</v>
      </c>
      <c r="D203" s="5" t="s">
        <v>7</v>
      </c>
      <c r="E203" s="5">
        <v>880</v>
      </c>
    </row>
    <row r="204" spans="1:5" x14ac:dyDescent="0.35">
      <c r="A204" s="5" t="s">
        <v>21</v>
      </c>
      <c r="B204" s="5">
        <v>34</v>
      </c>
      <c r="C204" s="5" t="s">
        <v>12</v>
      </c>
      <c r="D204" s="5" t="s">
        <v>7</v>
      </c>
      <c r="E204" s="5">
        <v>1100</v>
      </c>
    </row>
    <row r="205" spans="1:5" x14ac:dyDescent="0.35">
      <c r="A205" s="5" t="s">
        <v>21</v>
      </c>
      <c r="B205" s="5">
        <v>34</v>
      </c>
      <c r="C205" s="5" t="s">
        <v>13</v>
      </c>
      <c r="D205" s="5" t="s">
        <v>7</v>
      </c>
      <c r="E205" s="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E97E-EE8D-4F30-951F-4EB04DE51643}">
  <dimension ref="A1:D211"/>
  <sheetViews>
    <sheetView tabSelected="1" workbookViewId="0">
      <selection activeCell="I12" sqref="I12"/>
    </sheetView>
  </sheetViews>
  <sheetFormatPr defaultRowHeight="14.5" x14ac:dyDescent="0.35"/>
  <cols>
    <col min="2" max="2" width="9.54296875" customWidth="1"/>
    <col min="4" max="4" width="10.5429687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4" t="s">
        <v>22</v>
      </c>
    </row>
    <row r="2" spans="1:4" x14ac:dyDescent="0.35">
      <c r="A2" s="15" t="s">
        <v>5</v>
      </c>
      <c r="B2" s="15">
        <v>1</v>
      </c>
      <c r="C2" s="16" t="s">
        <v>6</v>
      </c>
      <c r="D2" s="17" t="s">
        <v>8</v>
      </c>
    </row>
    <row r="3" spans="1:4" x14ac:dyDescent="0.35">
      <c r="A3" s="18" t="s">
        <v>5</v>
      </c>
      <c r="B3" s="18">
        <v>1</v>
      </c>
      <c r="C3" s="18" t="s">
        <v>9</v>
      </c>
      <c r="D3" s="19">
        <v>9772</v>
      </c>
    </row>
    <row r="4" spans="1:4" x14ac:dyDescent="0.35">
      <c r="A4" s="15" t="s">
        <v>5</v>
      </c>
      <c r="B4" s="15">
        <v>1</v>
      </c>
      <c r="C4" s="15" t="s">
        <v>10</v>
      </c>
      <c r="D4" s="20">
        <v>14262</v>
      </c>
    </row>
    <row r="5" spans="1:4" x14ac:dyDescent="0.35">
      <c r="A5" s="18" t="s">
        <v>5</v>
      </c>
      <c r="B5" s="18">
        <v>1</v>
      </c>
      <c r="C5" s="18" t="s">
        <v>11</v>
      </c>
      <c r="D5" s="19">
        <v>7923</v>
      </c>
    </row>
    <row r="6" spans="1:4" x14ac:dyDescent="0.35">
      <c r="A6" s="15" t="s">
        <v>5</v>
      </c>
      <c r="B6" s="15">
        <v>1</v>
      </c>
      <c r="C6" s="15" t="s">
        <v>12</v>
      </c>
      <c r="D6" s="17" t="s">
        <v>14</v>
      </c>
    </row>
    <row r="7" spans="1:4" x14ac:dyDescent="0.35">
      <c r="A7" s="18" t="s">
        <v>5</v>
      </c>
      <c r="B7" s="18">
        <v>1</v>
      </c>
      <c r="C7" s="18" t="s">
        <v>13</v>
      </c>
      <c r="D7" s="19">
        <v>7395</v>
      </c>
    </row>
    <row r="8" spans="1:4" x14ac:dyDescent="0.35">
      <c r="A8" s="15" t="s">
        <v>5</v>
      </c>
      <c r="B8" s="15">
        <v>2</v>
      </c>
      <c r="C8" s="16" t="s">
        <v>6</v>
      </c>
      <c r="D8" s="21">
        <v>7395</v>
      </c>
    </row>
    <row r="9" spans="1:4" x14ac:dyDescent="0.35">
      <c r="A9" s="18" t="s">
        <v>5</v>
      </c>
      <c r="B9" s="18">
        <v>2</v>
      </c>
      <c r="C9" s="18" t="s">
        <v>9</v>
      </c>
      <c r="D9" s="22">
        <v>6075</v>
      </c>
    </row>
    <row r="10" spans="1:4" x14ac:dyDescent="0.35">
      <c r="A10" s="18" t="s">
        <v>5</v>
      </c>
      <c r="B10" s="18">
        <v>2</v>
      </c>
      <c r="C10" s="15" t="s">
        <v>10</v>
      </c>
      <c r="D10" s="1">
        <v>5546</v>
      </c>
    </row>
    <row r="11" spans="1:4" x14ac:dyDescent="0.35">
      <c r="A11" s="18" t="s">
        <v>5</v>
      </c>
      <c r="B11" s="18">
        <v>2</v>
      </c>
      <c r="C11" s="18" t="s">
        <v>11</v>
      </c>
      <c r="D11" s="1">
        <v>-19016</v>
      </c>
    </row>
    <row r="12" spans="1:4" x14ac:dyDescent="0.35">
      <c r="A12" s="18" t="s">
        <v>5</v>
      </c>
      <c r="B12" s="18">
        <v>2</v>
      </c>
      <c r="C12" s="15" t="s">
        <v>12</v>
      </c>
      <c r="D12" t="s">
        <v>8</v>
      </c>
    </row>
    <row r="13" spans="1:4" x14ac:dyDescent="0.35">
      <c r="A13" s="18" t="s">
        <v>5</v>
      </c>
      <c r="B13" s="18">
        <v>2</v>
      </c>
      <c r="C13" s="18" t="s">
        <v>13</v>
      </c>
      <c r="D13" s="1">
        <v>41466</v>
      </c>
    </row>
    <row r="14" spans="1:4" x14ac:dyDescent="0.35">
      <c r="A14" s="18" t="s">
        <v>5</v>
      </c>
      <c r="B14" s="18">
        <v>3</v>
      </c>
      <c r="C14" s="16" t="s">
        <v>6</v>
      </c>
      <c r="D14" s="1">
        <v>6867</v>
      </c>
    </row>
    <row r="15" spans="1:4" x14ac:dyDescent="0.35">
      <c r="A15" s="18" t="s">
        <v>5</v>
      </c>
      <c r="B15" s="18">
        <v>3</v>
      </c>
      <c r="C15" s="18" t="s">
        <v>9</v>
      </c>
      <c r="D15" s="1">
        <v>9508</v>
      </c>
    </row>
    <row r="16" spans="1:4" x14ac:dyDescent="0.35">
      <c r="A16" s="18" t="s">
        <v>5</v>
      </c>
      <c r="B16" s="18">
        <v>3</v>
      </c>
      <c r="C16" s="15" t="s">
        <v>10</v>
      </c>
      <c r="D16" s="1">
        <v>9772</v>
      </c>
    </row>
    <row r="17" spans="1:4" x14ac:dyDescent="0.35">
      <c r="A17" s="18" t="s">
        <v>5</v>
      </c>
      <c r="B17" s="18">
        <v>3</v>
      </c>
      <c r="C17" s="18" t="s">
        <v>11</v>
      </c>
      <c r="D17" s="1">
        <v>12677</v>
      </c>
    </row>
    <row r="18" spans="1:4" x14ac:dyDescent="0.35">
      <c r="A18" s="18" t="s">
        <v>5</v>
      </c>
      <c r="B18" s="18">
        <v>3</v>
      </c>
      <c r="C18" s="15" t="s">
        <v>12</v>
      </c>
      <c r="D18" t="s">
        <v>14</v>
      </c>
    </row>
    <row r="19" spans="1:4" x14ac:dyDescent="0.35">
      <c r="A19" s="18" t="s">
        <v>5</v>
      </c>
      <c r="B19" s="18">
        <v>3</v>
      </c>
      <c r="C19" s="18" t="s">
        <v>13</v>
      </c>
      <c r="D19" s="1">
        <v>6867</v>
      </c>
    </row>
    <row r="20" spans="1:4" x14ac:dyDescent="0.35">
      <c r="A20" s="18" t="s">
        <v>5</v>
      </c>
      <c r="B20" s="5">
        <v>4</v>
      </c>
      <c r="C20" s="16" t="s">
        <v>6</v>
      </c>
      <c r="D20" s="1">
        <v>8188</v>
      </c>
    </row>
    <row r="21" spans="1:4" x14ac:dyDescent="0.35">
      <c r="A21" s="18" t="s">
        <v>5</v>
      </c>
      <c r="B21" s="5">
        <v>4</v>
      </c>
      <c r="C21" s="18" t="s">
        <v>9</v>
      </c>
      <c r="D21" s="1">
        <v>10300</v>
      </c>
    </row>
    <row r="22" spans="1:4" x14ac:dyDescent="0.35">
      <c r="A22" s="18" t="s">
        <v>5</v>
      </c>
      <c r="B22" s="5">
        <v>4</v>
      </c>
      <c r="C22" s="15" t="s">
        <v>10</v>
      </c>
      <c r="D22" s="1">
        <v>11885</v>
      </c>
    </row>
    <row r="23" spans="1:4" x14ac:dyDescent="0.35">
      <c r="A23" s="18" t="s">
        <v>5</v>
      </c>
      <c r="B23" s="5">
        <v>4</v>
      </c>
      <c r="C23" s="18" t="s">
        <v>11</v>
      </c>
      <c r="D23" s="1">
        <v>8716</v>
      </c>
    </row>
    <row r="24" spans="1:4" x14ac:dyDescent="0.35">
      <c r="A24" s="18" t="s">
        <v>5</v>
      </c>
      <c r="B24" s="5">
        <v>4</v>
      </c>
      <c r="C24" s="15" t="s">
        <v>12</v>
      </c>
      <c r="D24" t="s">
        <v>14</v>
      </c>
    </row>
    <row r="25" spans="1:4" x14ac:dyDescent="0.35">
      <c r="A25" s="18" t="s">
        <v>5</v>
      </c>
      <c r="B25" s="5">
        <v>4</v>
      </c>
      <c r="C25" s="18" t="s">
        <v>13</v>
      </c>
      <c r="D25" s="1">
        <v>9244</v>
      </c>
    </row>
    <row r="26" spans="1:4" x14ac:dyDescent="0.35">
      <c r="A26" s="18" t="s">
        <v>5</v>
      </c>
      <c r="B26" s="5">
        <v>5</v>
      </c>
      <c r="C26" s="16" t="s">
        <v>6</v>
      </c>
      <c r="D26" s="1">
        <v>3962</v>
      </c>
    </row>
    <row r="27" spans="1:4" x14ac:dyDescent="0.35">
      <c r="A27" s="18" t="s">
        <v>5</v>
      </c>
      <c r="B27" s="5">
        <v>5</v>
      </c>
      <c r="C27" s="18" t="s">
        <v>9</v>
      </c>
      <c r="D27" s="1">
        <v>9244</v>
      </c>
    </row>
    <row r="28" spans="1:4" x14ac:dyDescent="0.35">
      <c r="A28" s="18" t="s">
        <v>5</v>
      </c>
      <c r="B28" s="5">
        <v>5</v>
      </c>
      <c r="C28" s="15" t="s">
        <v>10</v>
      </c>
      <c r="D28" s="1">
        <v>9508</v>
      </c>
    </row>
    <row r="29" spans="1:4" x14ac:dyDescent="0.35">
      <c r="A29" s="18" t="s">
        <v>5</v>
      </c>
      <c r="B29" s="5">
        <v>5</v>
      </c>
      <c r="C29" s="18" t="s">
        <v>11</v>
      </c>
      <c r="D29" s="1">
        <v>9772</v>
      </c>
    </row>
    <row r="30" spans="1:4" x14ac:dyDescent="0.35">
      <c r="A30" s="18" t="s">
        <v>5</v>
      </c>
      <c r="B30" s="5">
        <v>5</v>
      </c>
      <c r="C30" s="15" t="s">
        <v>12</v>
      </c>
      <c r="D30" t="s">
        <v>14</v>
      </c>
    </row>
    <row r="31" spans="1:4" x14ac:dyDescent="0.35">
      <c r="A31" s="18" t="s">
        <v>5</v>
      </c>
      <c r="B31" s="5">
        <v>5</v>
      </c>
      <c r="C31" s="18" t="s">
        <v>13</v>
      </c>
      <c r="D31" s="1">
        <v>10565</v>
      </c>
    </row>
    <row r="32" spans="1:4" x14ac:dyDescent="0.35">
      <c r="A32" s="5" t="s">
        <v>15</v>
      </c>
      <c r="B32" s="5">
        <v>6</v>
      </c>
      <c r="C32" s="16" t="s">
        <v>6</v>
      </c>
      <c r="D32" s="1">
        <v>10565</v>
      </c>
    </row>
    <row r="33" spans="1:4" x14ac:dyDescent="0.35">
      <c r="A33" s="5" t="s">
        <v>15</v>
      </c>
      <c r="B33" s="5">
        <v>6</v>
      </c>
      <c r="C33" s="18" t="s">
        <v>9</v>
      </c>
      <c r="D33" s="1">
        <v>11885</v>
      </c>
    </row>
    <row r="34" spans="1:4" x14ac:dyDescent="0.35">
      <c r="A34" s="5" t="s">
        <v>15</v>
      </c>
      <c r="B34" s="5">
        <v>6</v>
      </c>
      <c r="C34" s="15" t="s">
        <v>10</v>
      </c>
      <c r="D34" s="1">
        <v>11093</v>
      </c>
    </row>
    <row r="35" spans="1:4" x14ac:dyDescent="0.35">
      <c r="A35" s="5" t="s">
        <v>15</v>
      </c>
      <c r="B35" s="5">
        <v>6</v>
      </c>
      <c r="C35" s="18" t="s">
        <v>11</v>
      </c>
      <c r="D35" s="1">
        <v>10829</v>
      </c>
    </row>
    <row r="36" spans="1:4" x14ac:dyDescent="0.35">
      <c r="A36" s="5" t="s">
        <v>15</v>
      </c>
      <c r="B36" s="5">
        <v>6</v>
      </c>
      <c r="C36" s="15" t="s">
        <v>12</v>
      </c>
      <c r="D36" t="s">
        <v>14</v>
      </c>
    </row>
    <row r="37" spans="1:4" x14ac:dyDescent="0.35">
      <c r="A37" s="5" t="s">
        <v>15</v>
      </c>
      <c r="B37" s="5">
        <v>6</v>
      </c>
      <c r="C37" s="18" t="s">
        <v>13</v>
      </c>
      <c r="D37" s="1">
        <v>8716</v>
      </c>
    </row>
    <row r="38" spans="1:4" x14ac:dyDescent="0.35">
      <c r="A38" s="5" t="s">
        <v>15</v>
      </c>
      <c r="B38" s="5">
        <v>7</v>
      </c>
      <c r="C38" s="16" t="s">
        <v>6</v>
      </c>
      <c r="D38" s="1">
        <v>10300</v>
      </c>
    </row>
    <row r="39" spans="1:4" x14ac:dyDescent="0.35">
      <c r="A39" s="5" t="s">
        <v>15</v>
      </c>
      <c r="B39" s="5">
        <v>7</v>
      </c>
      <c r="C39" s="18" t="s">
        <v>9</v>
      </c>
      <c r="D39" s="1">
        <v>11621</v>
      </c>
    </row>
    <row r="40" spans="1:4" x14ac:dyDescent="0.35">
      <c r="A40" s="5" t="s">
        <v>15</v>
      </c>
      <c r="B40" s="5">
        <v>7</v>
      </c>
      <c r="C40" s="15" t="s">
        <v>10</v>
      </c>
      <c r="D40" s="1">
        <v>10565</v>
      </c>
    </row>
    <row r="41" spans="1:4" x14ac:dyDescent="0.35">
      <c r="A41" s="5" t="s">
        <v>15</v>
      </c>
      <c r="B41" s="5">
        <v>7</v>
      </c>
      <c r="C41" s="18" t="s">
        <v>11</v>
      </c>
      <c r="D41" s="1">
        <v>11621</v>
      </c>
    </row>
    <row r="42" spans="1:4" x14ac:dyDescent="0.35">
      <c r="A42" s="5" t="s">
        <v>15</v>
      </c>
      <c r="B42" s="5">
        <v>7</v>
      </c>
      <c r="C42" s="15" t="s">
        <v>12</v>
      </c>
      <c r="D42" t="s">
        <v>14</v>
      </c>
    </row>
    <row r="43" spans="1:4" x14ac:dyDescent="0.35">
      <c r="A43" s="5" t="s">
        <v>15</v>
      </c>
      <c r="B43" s="5">
        <v>7</v>
      </c>
      <c r="C43" s="18" t="s">
        <v>13</v>
      </c>
      <c r="D43" s="1">
        <v>9244</v>
      </c>
    </row>
    <row r="44" spans="1:4" x14ac:dyDescent="0.35">
      <c r="A44" s="5" t="s">
        <v>15</v>
      </c>
      <c r="B44" s="5">
        <v>8</v>
      </c>
      <c r="C44" s="16" t="s">
        <v>6</v>
      </c>
      <c r="D44" s="1">
        <v>12942</v>
      </c>
    </row>
    <row r="45" spans="1:4" x14ac:dyDescent="0.35">
      <c r="A45" s="5" t="s">
        <v>15</v>
      </c>
      <c r="B45" s="5">
        <v>8</v>
      </c>
      <c r="C45" s="18" t="s">
        <v>9</v>
      </c>
      <c r="D45" s="1">
        <v>10300</v>
      </c>
    </row>
    <row r="46" spans="1:4" x14ac:dyDescent="0.35">
      <c r="A46" s="5" t="s">
        <v>15</v>
      </c>
      <c r="B46" s="5">
        <v>8</v>
      </c>
      <c r="C46" s="15" t="s">
        <v>10</v>
      </c>
      <c r="D46" s="1">
        <v>7395</v>
      </c>
    </row>
    <row r="47" spans="1:4" x14ac:dyDescent="0.35">
      <c r="A47" s="5" t="s">
        <v>15</v>
      </c>
      <c r="B47" s="5">
        <v>8</v>
      </c>
      <c r="C47" s="18" t="s">
        <v>11</v>
      </c>
      <c r="D47" s="1">
        <v>8188</v>
      </c>
    </row>
    <row r="48" spans="1:4" x14ac:dyDescent="0.35">
      <c r="A48" s="5" t="s">
        <v>15</v>
      </c>
      <c r="B48" s="5">
        <v>8</v>
      </c>
      <c r="C48" s="15" t="s">
        <v>12</v>
      </c>
      <c r="D48" t="s">
        <v>14</v>
      </c>
    </row>
    <row r="49" spans="1:4" x14ac:dyDescent="0.35">
      <c r="A49" s="5" t="s">
        <v>15</v>
      </c>
      <c r="B49" s="5">
        <v>8</v>
      </c>
      <c r="C49" s="18" t="s">
        <v>13</v>
      </c>
      <c r="D49" s="1">
        <v>6339</v>
      </c>
    </row>
    <row r="50" spans="1:4" x14ac:dyDescent="0.35">
      <c r="A50" s="5" t="s">
        <v>15</v>
      </c>
      <c r="B50" s="5">
        <v>9</v>
      </c>
      <c r="C50" s="16" t="s">
        <v>6</v>
      </c>
      <c r="D50" s="1">
        <v>11357</v>
      </c>
    </row>
    <row r="51" spans="1:4" x14ac:dyDescent="0.35">
      <c r="A51" s="5" t="s">
        <v>15</v>
      </c>
      <c r="B51" s="5">
        <v>9</v>
      </c>
      <c r="C51" s="18" t="s">
        <v>9</v>
      </c>
      <c r="D51" s="1">
        <v>4754</v>
      </c>
    </row>
    <row r="52" spans="1:4" x14ac:dyDescent="0.35">
      <c r="A52" s="5" t="s">
        <v>15</v>
      </c>
      <c r="B52" s="5">
        <v>9</v>
      </c>
      <c r="C52" s="15" t="s">
        <v>10</v>
      </c>
      <c r="D52" s="1">
        <v>5811</v>
      </c>
    </row>
    <row r="53" spans="1:4" x14ac:dyDescent="0.35">
      <c r="A53" s="5" t="s">
        <v>15</v>
      </c>
      <c r="B53" s="5">
        <v>9</v>
      </c>
      <c r="C53" s="18" t="s">
        <v>11</v>
      </c>
      <c r="D53" s="1">
        <v>8980</v>
      </c>
    </row>
    <row r="54" spans="1:4" x14ac:dyDescent="0.35">
      <c r="A54" s="5" t="s">
        <v>15</v>
      </c>
      <c r="B54" s="5">
        <v>9</v>
      </c>
      <c r="C54" s="15" t="s">
        <v>12</v>
      </c>
      <c r="D54" t="s">
        <v>14</v>
      </c>
    </row>
    <row r="55" spans="1:4" x14ac:dyDescent="0.35">
      <c r="A55" s="5" t="s">
        <v>15</v>
      </c>
      <c r="B55" s="5">
        <v>9</v>
      </c>
      <c r="C55" s="18" t="s">
        <v>13</v>
      </c>
      <c r="D55" s="1">
        <v>6867</v>
      </c>
    </row>
    <row r="56" spans="1:4" x14ac:dyDescent="0.35">
      <c r="A56" s="5" t="s">
        <v>16</v>
      </c>
      <c r="B56" s="5">
        <v>10</v>
      </c>
      <c r="C56" s="16" t="s">
        <v>6</v>
      </c>
      <c r="D56" s="1">
        <v>11885</v>
      </c>
    </row>
    <row r="57" spans="1:4" x14ac:dyDescent="0.35">
      <c r="A57" s="5" t="s">
        <v>16</v>
      </c>
      <c r="B57" s="5">
        <v>10</v>
      </c>
      <c r="C57" s="18" t="s">
        <v>9</v>
      </c>
      <c r="D57" s="1">
        <v>8452</v>
      </c>
    </row>
    <row r="58" spans="1:4" x14ac:dyDescent="0.35">
      <c r="A58" s="5" t="s">
        <v>16</v>
      </c>
      <c r="B58" s="5">
        <v>10</v>
      </c>
      <c r="C58" s="15" t="s">
        <v>10</v>
      </c>
      <c r="D58" s="1">
        <v>1585</v>
      </c>
    </row>
    <row r="59" spans="1:4" x14ac:dyDescent="0.35">
      <c r="A59" s="5" t="s">
        <v>16</v>
      </c>
      <c r="B59" s="5">
        <v>10</v>
      </c>
      <c r="C59" s="18" t="s">
        <v>11</v>
      </c>
      <c r="D59" s="1">
        <v>1849</v>
      </c>
    </row>
    <row r="60" spans="1:4" x14ac:dyDescent="0.35">
      <c r="A60" s="5" t="s">
        <v>16</v>
      </c>
      <c r="B60" s="5">
        <v>10</v>
      </c>
      <c r="C60" s="15" t="s">
        <v>12</v>
      </c>
      <c r="D60" s="1">
        <v>1321</v>
      </c>
    </row>
    <row r="61" spans="1:4" x14ac:dyDescent="0.35">
      <c r="A61" s="5" t="s">
        <v>16</v>
      </c>
      <c r="B61" s="5">
        <v>10</v>
      </c>
      <c r="C61" s="18" t="s">
        <v>13</v>
      </c>
      <c r="D61" t="s">
        <v>14</v>
      </c>
    </row>
    <row r="62" spans="1:4" x14ac:dyDescent="0.35">
      <c r="A62" s="5" t="s">
        <v>16</v>
      </c>
      <c r="B62" s="5">
        <v>11</v>
      </c>
      <c r="C62" s="16" t="s">
        <v>6</v>
      </c>
      <c r="D62" s="1">
        <v>1585</v>
      </c>
    </row>
    <row r="63" spans="1:4" x14ac:dyDescent="0.35">
      <c r="A63" s="5" t="s">
        <v>16</v>
      </c>
      <c r="B63" s="5">
        <v>11</v>
      </c>
      <c r="C63" s="18" t="s">
        <v>9</v>
      </c>
      <c r="D63" s="1">
        <v>1849</v>
      </c>
    </row>
    <row r="64" spans="1:4" x14ac:dyDescent="0.35">
      <c r="A64" s="5" t="s">
        <v>16</v>
      </c>
      <c r="B64" s="5">
        <v>11</v>
      </c>
      <c r="C64" s="15" t="s">
        <v>10</v>
      </c>
      <c r="D64" s="1">
        <v>1585</v>
      </c>
    </row>
    <row r="65" spans="1:4" x14ac:dyDescent="0.35">
      <c r="A65" s="5" t="s">
        <v>16</v>
      </c>
      <c r="B65" s="5">
        <v>11</v>
      </c>
      <c r="C65" s="18" t="s">
        <v>11</v>
      </c>
      <c r="D65" s="1">
        <v>1585</v>
      </c>
    </row>
    <row r="66" spans="1:4" x14ac:dyDescent="0.35">
      <c r="A66" s="5" t="s">
        <v>16</v>
      </c>
      <c r="B66" s="5">
        <v>11</v>
      </c>
      <c r="C66" s="15" t="s">
        <v>12</v>
      </c>
      <c r="D66" s="1">
        <v>1585</v>
      </c>
    </row>
    <row r="67" spans="1:4" x14ac:dyDescent="0.35">
      <c r="A67" s="5" t="s">
        <v>16</v>
      </c>
      <c r="B67" s="5">
        <v>11</v>
      </c>
      <c r="C67" s="18" t="s">
        <v>13</v>
      </c>
      <c r="D67" t="s">
        <v>14</v>
      </c>
    </row>
    <row r="68" spans="1:4" x14ac:dyDescent="0.35">
      <c r="A68" s="5" t="s">
        <v>16</v>
      </c>
      <c r="B68" s="5">
        <v>12</v>
      </c>
      <c r="C68" s="16" t="s">
        <v>6</v>
      </c>
      <c r="D68" s="1">
        <v>1585</v>
      </c>
    </row>
    <row r="69" spans="1:4" x14ac:dyDescent="0.35">
      <c r="A69" s="5" t="s">
        <v>16</v>
      </c>
      <c r="B69" s="5">
        <v>12</v>
      </c>
      <c r="C69" s="18" t="s">
        <v>9</v>
      </c>
      <c r="D69" s="1">
        <v>1849</v>
      </c>
    </row>
    <row r="70" spans="1:4" x14ac:dyDescent="0.35">
      <c r="A70" s="5" t="s">
        <v>16</v>
      </c>
      <c r="B70" s="5">
        <v>12</v>
      </c>
      <c r="C70" s="15" t="s">
        <v>10</v>
      </c>
      <c r="D70" s="1">
        <v>1585</v>
      </c>
    </row>
    <row r="71" spans="1:4" x14ac:dyDescent="0.35">
      <c r="A71" s="5" t="s">
        <v>16</v>
      </c>
      <c r="B71" s="5">
        <v>12</v>
      </c>
      <c r="C71" s="18" t="s">
        <v>11</v>
      </c>
      <c r="D71">
        <v>792</v>
      </c>
    </row>
    <row r="72" spans="1:4" x14ac:dyDescent="0.35">
      <c r="A72" s="5" t="s">
        <v>16</v>
      </c>
      <c r="B72" s="5">
        <v>12</v>
      </c>
      <c r="C72" s="15" t="s">
        <v>12</v>
      </c>
      <c r="D72" s="1">
        <v>1321</v>
      </c>
    </row>
    <row r="73" spans="1:4" x14ac:dyDescent="0.35">
      <c r="A73" s="5" t="s">
        <v>16</v>
      </c>
      <c r="B73" s="5">
        <v>12</v>
      </c>
      <c r="C73" s="18" t="s">
        <v>13</v>
      </c>
      <c r="D73" t="s">
        <v>14</v>
      </c>
    </row>
    <row r="74" spans="1:4" x14ac:dyDescent="0.35">
      <c r="A74" s="5" t="s">
        <v>16</v>
      </c>
      <c r="B74" s="5">
        <v>13</v>
      </c>
      <c r="C74" s="16" t="s">
        <v>6</v>
      </c>
      <c r="D74" s="1">
        <v>1321</v>
      </c>
    </row>
    <row r="75" spans="1:4" x14ac:dyDescent="0.35">
      <c r="A75" s="5" t="s">
        <v>16</v>
      </c>
      <c r="B75" s="5">
        <v>13</v>
      </c>
      <c r="C75" s="18" t="s">
        <v>9</v>
      </c>
      <c r="D75" s="1">
        <v>1585</v>
      </c>
    </row>
    <row r="76" spans="1:4" x14ac:dyDescent="0.35">
      <c r="A76" s="5" t="s">
        <v>16</v>
      </c>
      <c r="B76" s="5">
        <v>13</v>
      </c>
      <c r="C76" s="15" t="s">
        <v>10</v>
      </c>
      <c r="D76" s="1">
        <v>1849</v>
      </c>
    </row>
    <row r="77" spans="1:4" x14ac:dyDescent="0.35">
      <c r="A77" s="5" t="s">
        <v>16</v>
      </c>
      <c r="B77" s="5">
        <v>13</v>
      </c>
      <c r="C77" s="18" t="s">
        <v>11</v>
      </c>
      <c r="D77" t="s">
        <v>14</v>
      </c>
    </row>
    <row r="78" spans="1:4" x14ac:dyDescent="0.35">
      <c r="A78" s="5" t="s">
        <v>16</v>
      </c>
      <c r="B78" s="5">
        <v>13</v>
      </c>
      <c r="C78" s="15" t="s">
        <v>12</v>
      </c>
      <c r="D78">
        <v>792</v>
      </c>
    </row>
    <row r="79" spans="1:4" x14ac:dyDescent="0.35">
      <c r="A79" s="5" t="s">
        <v>16</v>
      </c>
      <c r="B79" s="5">
        <v>13</v>
      </c>
      <c r="C79" s="18" t="s">
        <v>13</v>
      </c>
      <c r="D79">
        <v>264</v>
      </c>
    </row>
    <row r="80" spans="1:4" x14ac:dyDescent="0.35">
      <c r="A80" s="5" t="s">
        <v>17</v>
      </c>
      <c r="B80" s="5">
        <v>14</v>
      </c>
      <c r="C80" s="16" t="s">
        <v>6</v>
      </c>
      <c r="D80" s="1">
        <v>1321</v>
      </c>
    </row>
    <row r="81" spans="1:4" x14ac:dyDescent="0.35">
      <c r="A81" s="5" t="s">
        <v>17</v>
      </c>
      <c r="B81" s="5">
        <v>14</v>
      </c>
      <c r="C81" s="18" t="s">
        <v>9</v>
      </c>
      <c r="D81" s="1">
        <v>-9244</v>
      </c>
    </row>
    <row r="82" spans="1:4" x14ac:dyDescent="0.35">
      <c r="A82" s="5" t="s">
        <v>17</v>
      </c>
      <c r="B82" s="5">
        <v>14</v>
      </c>
      <c r="C82" s="15" t="s">
        <v>10</v>
      </c>
      <c r="D82" s="1">
        <v>12149</v>
      </c>
    </row>
    <row r="83" spans="1:4" x14ac:dyDescent="0.35">
      <c r="A83" s="5" t="s">
        <v>17</v>
      </c>
      <c r="B83" s="5">
        <v>14</v>
      </c>
      <c r="C83" s="18" t="s">
        <v>11</v>
      </c>
      <c r="D83" s="1">
        <v>1585</v>
      </c>
    </row>
    <row r="84" spans="1:4" x14ac:dyDescent="0.35">
      <c r="A84" s="5" t="s">
        <v>17</v>
      </c>
      <c r="B84" s="5">
        <v>14</v>
      </c>
      <c r="C84" s="15" t="s">
        <v>12</v>
      </c>
      <c r="D84" t="s">
        <v>14</v>
      </c>
    </row>
    <row r="85" spans="1:4" x14ac:dyDescent="0.35">
      <c r="A85" s="5" t="s">
        <v>17</v>
      </c>
      <c r="B85" s="5">
        <v>14</v>
      </c>
      <c r="C85" s="18" t="s">
        <v>13</v>
      </c>
      <c r="D85" s="1">
        <v>1321</v>
      </c>
    </row>
    <row r="86" spans="1:4" x14ac:dyDescent="0.35">
      <c r="A86" s="5" t="s">
        <v>17</v>
      </c>
      <c r="B86" s="5">
        <v>15</v>
      </c>
      <c r="C86" s="16" t="s">
        <v>6</v>
      </c>
      <c r="D86" s="1">
        <v>2113</v>
      </c>
    </row>
    <row r="87" spans="1:4" x14ac:dyDescent="0.35">
      <c r="A87" s="5" t="s">
        <v>17</v>
      </c>
      <c r="B87" s="5">
        <v>15</v>
      </c>
      <c r="C87" s="18" t="s">
        <v>9</v>
      </c>
      <c r="D87" s="1">
        <v>1585</v>
      </c>
    </row>
    <row r="88" spans="1:4" x14ac:dyDescent="0.35">
      <c r="A88" s="5" t="s">
        <v>17</v>
      </c>
      <c r="B88" s="5">
        <v>15</v>
      </c>
      <c r="C88" s="15" t="s">
        <v>10</v>
      </c>
      <c r="D88" s="1">
        <v>1849</v>
      </c>
    </row>
    <row r="89" spans="1:4" x14ac:dyDescent="0.35">
      <c r="A89" s="5" t="s">
        <v>17</v>
      </c>
      <c r="B89" s="5">
        <v>15</v>
      </c>
      <c r="C89" s="18" t="s">
        <v>11</v>
      </c>
      <c r="D89" s="1">
        <v>1849</v>
      </c>
    </row>
    <row r="90" spans="1:4" x14ac:dyDescent="0.35">
      <c r="A90" s="5" t="s">
        <v>17</v>
      </c>
      <c r="B90" s="5">
        <v>15</v>
      </c>
      <c r="C90" s="15" t="s">
        <v>12</v>
      </c>
      <c r="D90" s="1">
        <v>2113</v>
      </c>
    </row>
    <row r="91" spans="1:4" x14ac:dyDescent="0.35">
      <c r="A91" s="5" t="s">
        <v>17</v>
      </c>
      <c r="B91" s="5">
        <v>15</v>
      </c>
      <c r="C91" s="18" t="s">
        <v>13</v>
      </c>
      <c r="D91" t="s">
        <v>14</v>
      </c>
    </row>
    <row r="92" spans="1:4" x14ac:dyDescent="0.35">
      <c r="A92" s="5" t="s">
        <v>17</v>
      </c>
      <c r="B92" s="5">
        <v>16</v>
      </c>
      <c r="C92" s="16" t="s">
        <v>6</v>
      </c>
      <c r="D92" s="1">
        <v>1849</v>
      </c>
    </row>
    <row r="93" spans="1:4" x14ac:dyDescent="0.35">
      <c r="A93" s="5" t="s">
        <v>17</v>
      </c>
      <c r="B93" s="5">
        <v>16</v>
      </c>
      <c r="C93" s="18" t="s">
        <v>9</v>
      </c>
      <c r="D93" s="1">
        <v>1849</v>
      </c>
    </row>
    <row r="94" spans="1:4" x14ac:dyDescent="0.35">
      <c r="A94" s="5" t="s">
        <v>17</v>
      </c>
      <c r="B94" s="5">
        <v>16</v>
      </c>
      <c r="C94" s="15" t="s">
        <v>10</v>
      </c>
      <c r="D94" s="1">
        <v>2113</v>
      </c>
    </row>
    <row r="95" spans="1:4" x14ac:dyDescent="0.35">
      <c r="A95" s="5" t="s">
        <v>17</v>
      </c>
      <c r="B95" s="5">
        <v>16</v>
      </c>
      <c r="C95" s="18" t="s">
        <v>11</v>
      </c>
      <c r="D95" s="1">
        <v>1585</v>
      </c>
    </row>
    <row r="96" spans="1:4" x14ac:dyDescent="0.35">
      <c r="A96" s="5" t="s">
        <v>17</v>
      </c>
      <c r="B96" s="5">
        <v>16</v>
      </c>
      <c r="C96" s="15" t="s">
        <v>12</v>
      </c>
      <c r="D96" s="1">
        <v>2377</v>
      </c>
    </row>
    <row r="97" spans="1:4" x14ac:dyDescent="0.35">
      <c r="A97" s="5" t="s">
        <v>17</v>
      </c>
      <c r="B97" s="5">
        <v>16</v>
      </c>
      <c r="C97" s="18" t="s">
        <v>13</v>
      </c>
      <c r="D97" t="s">
        <v>14</v>
      </c>
    </row>
    <row r="98" spans="1:4" x14ac:dyDescent="0.35">
      <c r="A98" s="5" t="s">
        <v>17</v>
      </c>
      <c r="B98" s="5">
        <v>17</v>
      </c>
      <c r="C98" s="16" t="s">
        <v>6</v>
      </c>
      <c r="D98" s="1">
        <v>1849</v>
      </c>
    </row>
    <row r="99" spans="1:4" x14ac:dyDescent="0.35">
      <c r="A99" s="5" t="s">
        <v>17</v>
      </c>
      <c r="B99" s="5">
        <v>17</v>
      </c>
      <c r="C99" s="18" t="s">
        <v>9</v>
      </c>
      <c r="D99" s="1">
        <v>2377</v>
      </c>
    </row>
    <row r="100" spans="1:4" x14ac:dyDescent="0.35">
      <c r="A100" s="5" t="s">
        <v>17</v>
      </c>
      <c r="B100" s="5">
        <v>17</v>
      </c>
      <c r="C100" s="15" t="s">
        <v>10</v>
      </c>
      <c r="D100" s="1">
        <v>1321</v>
      </c>
    </row>
    <row r="101" spans="1:4" x14ac:dyDescent="0.35">
      <c r="A101" s="5" t="s">
        <v>17</v>
      </c>
      <c r="B101" s="5">
        <v>17</v>
      </c>
      <c r="C101" s="18" t="s">
        <v>11</v>
      </c>
      <c r="D101" s="1">
        <v>2113</v>
      </c>
    </row>
    <row r="102" spans="1:4" x14ac:dyDescent="0.35">
      <c r="A102" s="5" t="s">
        <v>17</v>
      </c>
      <c r="B102" s="5">
        <v>17</v>
      </c>
      <c r="C102" s="15" t="s">
        <v>12</v>
      </c>
      <c r="D102" s="1">
        <v>2113</v>
      </c>
    </row>
    <row r="103" spans="1:4" x14ac:dyDescent="0.35">
      <c r="A103" s="5" t="s">
        <v>17</v>
      </c>
      <c r="B103" s="5">
        <v>17</v>
      </c>
      <c r="C103" s="18" t="s">
        <v>13</v>
      </c>
      <c r="D103" t="s">
        <v>14</v>
      </c>
    </row>
    <row r="104" spans="1:4" x14ac:dyDescent="0.35">
      <c r="A104" s="5" t="s">
        <v>18</v>
      </c>
      <c r="B104" s="5">
        <v>18</v>
      </c>
      <c r="C104" s="16" t="s">
        <v>6</v>
      </c>
      <c r="D104" s="1">
        <v>1849</v>
      </c>
    </row>
    <row r="105" spans="1:4" x14ac:dyDescent="0.35">
      <c r="A105" s="5" t="s">
        <v>18</v>
      </c>
      <c r="B105" s="5">
        <v>18</v>
      </c>
      <c r="C105" s="18" t="s">
        <v>9</v>
      </c>
      <c r="D105" s="1">
        <v>1849</v>
      </c>
    </row>
    <row r="106" spans="1:4" x14ac:dyDescent="0.35">
      <c r="A106" s="5" t="s">
        <v>18</v>
      </c>
      <c r="B106" s="5">
        <v>18</v>
      </c>
      <c r="C106" s="15" t="s">
        <v>10</v>
      </c>
      <c r="D106" s="1">
        <v>1585</v>
      </c>
    </row>
    <row r="107" spans="1:4" x14ac:dyDescent="0.35">
      <c r="A107" s="5" t="s">
        <v>18</v>
      </c>
      <c r="B107" s="5">
        <v>18</v>
      </c>
      <c r="C107" s="18" t="s">
        <v>11</v>
      </c>
      <c r="D107" s="1">
        <v>1849</v>
      </c>
    </row>
    <row r="108" spans="1:4" x14ac:dyDescent="0.35">
      <c r="A108" s="5" t="s">
        <v>18</v>
      </c>
      <c r="B108" s="5">
        <v>18</v>
      </c>
      <c r="C108" s="15" t="s">
        <v>12</v>
      </c>
      <c r="D108" s="1">
        <v>1585</v>
      </c>
    </row>
    <row r="109" spans="1:4" x14ac:dyDescent="0.35">
      <c r="A109" s="5" t="s">
        <v>18</v>
      </c>
      <c r="B109" s="5">
        <v>18</v>
      </c>
      <c r="C109" s="18" t="s">
        <v>13</v>
      </c>
      <c r="D109" t="s">
        <v>14</v>
      </c>
    </row>
    <row r="110" spans="1:4" x14ac:dyDescent="0.35">
      <c r="A110" s="5" t="s">
        <v>18</v>
      </c>
      <c r="B110" s="5">
        <v>19</v>
      </c>
      <c r="C110" s="16" t="s">
        <v>6</v>
      </c>
      <c r="D110" s="1">
        <v>1056</v>
      </c>
    </row>
    <row r="111" spans="1:4" x14ac:dyDescent="0.35">
      <c r="A111" s="5" t="s">
        <v>18</v>
      </c>
      <c r="B111" s="5">
        <v>19</v>
      </c>
      <c r="C111" s="18" t="s">
        <v>9</v>
      </c>
      <c r="D111" s="1">
        <v>1849</v>
      </c>
    </row>
    <row r="112" spans="1:4" x14ac:dyDescent="0.35">
      <c r="A112" s="5" t="s">
        <v>18</v>
      </c>
      <c r="B112" s="5">
        <v>19</v>
      </c>
      <c r="C112" s="15" t="s">
        <v>10</v>
      </c>
      <c r="D112" s="1">
        <v>1849</v>
      </c>
    </row>
    <row r="113" spans="1:4" x14ac:dyDescent="0.35">
      <c r="A113" s="5" t="s">
        <v>18</v>
      </c>
      <c r="B113" s="5">
        <v>19</v>
      </c>
      <c r="C113" s="18" t="s">
        <v>11</v>
      </c>
      <c r="D113" s="1">
        <v>1585</v>
      </c>
    </row>
    <row r="114" spans="1:4" x14ac:dyDescent="0.35">
      <c r="A114" s="5" t="s">
        <v>18</v>
      </c>
      <c r="B114" s="5">
        <v>19</v>
      </c>
      <c r="C114" s="15" t="s">
        <v>12</v>
      </c>
      <c r="D114" s="1">
        <v>1321</v>
      </c>
    </row>
    <row r="115" spans="1:4" x14ac:dyDescent="0.35">
      <c r="A115" s="5" t="s">
        <v>18</v>
      </c>
      <c r="B115" s="5">
        <v>19</v>
      </c>
      <c r="C115" s="18" t="s">
        <v>13</v>
      </c>
      <c r="D115" t="s">
        <v>14</v>
      </c>
    </row>
    <row r="116" spans="1:4" x14ac:dyDescent="0.35">
      <c r="A116" s="5" t="s">
        <v>18</v>
      </c>
      <c r="B116" s="5">
        <v>20</v>
      </c>
      <c r="C116" s="16" t="s">
        <v>6</v>
      </c>
      <c r="D116" s="1">
        <v>1056</v>
      </c>
    </row>
    <row r="117" spans="1:4" x14ac:dyDescent="0.35">
      <c r="A117" s="5" t="s">
        <v>18</v>
      </c>
      <c r="B117" s="5">
        <v>20</v>
      </c>
      <c r="C117" s="18" t="s">
        <v>9</v>
      </c>
      <c r="D117" s="1">
        <v>1321</v>
      </c>
    </row>
    <row r="118" spans="1:4" x14ac:dyDescent="0.35">
      <c r="A118" s="5" t="s">
        <v>18</v>
      </c>
      <c r="B118" s="5">
        <v>20</v>
      </c>
      <c r="C118" s="15" t="s">
        <v>10</v>
      </c>
      <c r="D118">
        <v>528</v>
      </c>
    </row>
    <row r="119" spans="1:4" x14ac:dyDescent="0.35">
      <c r="A119" s="5" t="s">
        <v>18</v>
      </c>
      <c r="B119" s="5">
        <v>20</v>
      </c>
      <c r="C119" s="18" t="s">
        <v>11</v>
      </c>
      <c r="D119" s="1">
        <v>1849</v>
      </c>
    </row>
    <row r="120" spans="1:4" x14ac:dyDescent="0.35">
      <c r="A120" s="5" t="s">
        <v>18</v>
      </c>
      <c r="B120" s="5">
        <v>20</v>
      </c>
      <c r="C120" s="15" t="s">
        <v>12</v>
      </c>
      <c r="D120" s="1">
        <v>1585</v>
      </c>
    </row>
    <row r="121" spans="1:4" x14ac:dyDescent="0.35">
      <c r="A121" s="5" t="s">
        <v>18</v>
      </c>
      <c r="B121" s="5">
        <v>20</v>
      </c>
      <c r="C121" s="18" t="s">
        <v>13</v>
      </c>
      <c r="D121" t="s">
        <v>14</v>
      </c>
    </row>
    <row r="122" spans="1:4" x14ac:dyDescent="0.35">
      <c r="A122" s="5" t="s">
        <v>18</v>
      </c>
      <c r="B122" s="5">
        <v>21</v>
      </c>
      <c r="C122" s="16" t="s">
        <v>6</v>
      </c>
      <c r="D122" s="1">
        <v>1849</v>
      </c>
    </row>
    <row r="123" spans="1:4" x14ac:dyDescent="0.35">
      <c r="A123" s="5" t="s">
        <v>18</v>
      </c>
      <c r="B123" s="5">
        <v>21</v>
      </c>
      <c r="C123" s="18" t="s">
        <v>9</v>
      </c>
      <c r="D123" s="1">
        <v>1585</v>
      </c>
    </row>
    <row r="124" spans="1:4" x14ac:dyDescent="0.35">
      <c r="A124" s="5" t="s">
        <v>18</v>
      </c>
      <c r="B124" s="5">
        <v>21</v>
      </c>
      <c r="C124" s="15" t="s">
        <v>10</v>
      </c>
      <c r="D124" s="1">
        <v>2113</v>
      </c>
    </row>
    <row r="125" spans="1:4" x14ac:dyDescent="0.35">
      <c r="A125" s="5" t="s">
        <v>18</v>
      </c>
      <c r="B125" s="5">
        <v>21</v>
      </c>
      <c r="C125" s="18" t="s">
        <v>11</v>
      </c>
      <c r="D125" s="1">
        <v>2113</v>
      </c>
    </row>
    <row r="126" spans="1:4" x14ac:dyDescent="0.35">
      <c r="A126" s="5" t="s">
        <v>18</v>
      </c>
      <c r="B126" s="5">
        <v>21</v>
      </c>
      <c r="C126" s="15" t="s">
        <v>12</v>
      </c>
      <c r="D126" s="1">
        <v>1321</v>
      </c>
    </row>
    <row r="127" spans="1:4" x14ac:dyDescent="0.35">
      <c r="A127" s="5" t="s">
        <v>18</v>
      </c>
      <c r="B127" s="5">
        <v>21</v>
      </c>
      <c r="C127" s="18" t="s">
        <v>13</v>
      </c>
      <c r="D127" t="s">
        <v>14</v>
      </c>
    </row>
    <row r="128" spans="1:4" x14ac:dyDescent="0.35">
      <c r="A128" s="5" t="s">
        <v>18</v>
      </c>
      <c r="B128" s="5">
        <v>22</v>
      </c>
      <c r="C128" s="16" t="s">
        <v>6</v>
      </c>
      <c r="D128" s="1">
        <v>1849</v>
      </c>
    </row>
    <row r="129" spans="1:4" x14ac:dyDescent="0.35">
      <c r="A129" s="5" t="s">
        <v>18</v>
      </c>
      <c r="B129" s="5">
        <v>22</v>
      </c>
      <c r="C129" s="18" t="s">
        <v>9</v>
      </c>
      <c r="D129" s="1">
        <v>2113</v>
      </c>
    </row>
    <row r="130" spans="1:4" x14ac:dyDescent="0.35">
      <c r="A130" s="5" t="s">
        <v>18</v>
      </c>
      <c r="B130" s="5">
        <v>22</v>
      </c>
      <c r="C130" s="15" t="s">
        <v>10</v>
      </c>
      <c r="D130" s="1">
        <v>1849</v>
      </c>
    </row>
    <row r="131" spans="1:4" x14ac:dyDescent="0.35">
      <c r="A131" s="5" t="s">
        <v>18</v>
      </c>
      <c r="B131" s="5">
        <v>22</v>
      </c>
      <c r="C131" s="18" t="s">
        <v>11</v>
      </c>
      <c r="D131" s="1">
        <v>6075</v>
      </c>
    </row>
    <row r="132" spans="1:4" x14ac:dyDescent="0.35">
      <c r="A132" s="5" t="s">
        <v>18</v>
      </c>
      <c r="B132" s="5">
        <v>22</v>
      </c>
      <c r="C132" s="15" t="s">
        <v>12</v>
      </c>
      <c r="D132" s="1">
        <v>1849</v>
      </c>
    </row>
    <row r="133" spans="1:4" x14ac:dyDescent="0.35">
      <c r="A133" s="5" t="s">
        <v>18</v>
      </c>
      <c r="B133" s="5">
        <v>22</v>
      </c>
      <c r="C133" s="18" t="s">
        <v>13</v>
      </c>
      <c r="D133" t="s">
        <v>14</v>
      </c>
    </row>
    <row r="134" spans="1:4" x14ac:dyDescent="0.35">
      <c r="A134" s="5" t="s">
        <v>19</v>
      </c>
      <c r="B134" s="5">
        <v>23</v>
      </c>
      <c r="C134" s="16" t="s">
        <v>6</v>
      </c>
      <c r="D134">
        <v>264</v>
      </c>
    </row>
    <row r="135" spans="1:4" x14ac:dyDescent="0.35">
      <c r="A135" s="5" t="s">
        <v>19</v>
      </c>
      <c r="B135" s="5">
        <v>23</v>
      </c>
      <c r="C135" s="18" t="s">
        <v>9</v>
      </c>
      <c r="D135" t="s">
        <v>14</v>
      </c>
    </row>
    <row r="136" spans="1:4" x14ac:dyDescent="0.35">
      <c r="A136" s="5" t="s">
        <v>19</v>
      </c>
      <c r="B136" s="5">
        <v>23</v>
      </c>
      <c r="C136" s="15" t="s">
        <v>10</v>
      </c>
      <c r="D136">
        <v>264</v>
      </c>
    </row>
    <row r="137" spans="1:4" x14ac:dyDescent="0.35">
      <c r="A137" s="5" t="s">
        <v>19</v>
      </c>
      <c r="B137" s="5">
        <v>23</v>
      </c>
      <c r="C137" s="18" t="s">
        <v>11</v>
      </c>
      <c r="D137" t="s">
        <v>14</v>
      </c>
    </row>
    <row r="138" spans="1:4" x14ac:dyDescent="0.35">
      <c r="A138" s="5" t="s">
        <v>19</v>
      </c>
      <c r="B138" s="5">
        <v>23</v>
      </c>
      <c r="C138" s="15" t="s">
        <v>12</v>
      </c>
      <c r="D138">
        <v>264</v>
      </c>
    </row>
    <row r="139" spans="1:4" x14ac:dyDescent="0.35">
      <c r="A139" s="5" t="s">
        <v>19</v>
      </c>
      <c r="B139" s="5">
        <v>23</v>
      </c>
      <c r="C139" s="18" t="s">
        <v>13</v>
      </c>
      <c r="D139" t="s">
        <v>14</v>
      </c>
    </row>
    <row r="140" spans="1:4" x14ac:dyDescent="0.35">
      <c r="A140" s="5" t="s">
        <v>19</v>
      </c>
      <c r="B140" s="5">
        <v>24</v>
      </c>
      <c r="C140" s="16" t="s">
        <v>6</v>
      </c>
      <c r="D140" t="s">
        <v>8</v>
      </c>
    </row>
    <row r="141" spans="1:4" x14ac:dyDescent="0.35">
      <c r="A141" s="5" t="s">
        <v>19</v>
      </c>
      <c r="B141" s="5">
        <v>24</v>
      </c>
      <c r="C141" s="18" t="s">
        <v>9</v>
      </c>
      <c r="D141" s="1">
        <v>1585</v>
      </c>
    </row>
    <row r="142" spans="1:4" x14ac:dyDescent="0.35">
      <c r="A142" s="5" t="s">
        <v>19</v>
      </c>
      <c r="B142" s="5">
        <v>24</v>
      </c>
      <c r="C142" s="15" t="s">
        <v>10</v>
      </c>
      <c r="D142" s="1">
        <v>2377</v>
      </c>
    </row>
    <row r="143" spans="1:4" x14ac:dyDescent="0.35">
      <c r="A143" s="5" t="s">
        <v>19</v>
      </c>
      <c r="B143" s="5">
        <v>24</v>
      </c>
      <c r="C143" s="18" t="s">
        <v>11</v>
      </c>
      <c r="D143" s="1">
        <v>2113</v>
      </c>
    </row>
    <row r="144" spans="1:4" x14ac:dyDescent="0.35">
      <c r="A144" s="5" t="s">
        <v>19</v>
      </c>
      <c r="B144" s="5">
        <v>24</v>
      </c>
      <c r="C144" s="15" t="s">
        <v>12</v>
      </c>
      <c r="D144" s="1">
        <v>2113</v>
      </c>
    </row>
    <row r="145" spans="1:4" x14ac:dyDescent="0.35">
      <c r="A145" s="5" t="s">
        <v>19</v>
      </c>
      <c r="B145" s="5">
        <v>24</v>
      </c>
      <c r="C145" s="18" t="s">
        <v>13</v>
      </c>
      <c r="D145" t="s">
        <v>14</v>
      </c>
    </row>
    <row r="146" spans="1:4" x14ac:dyDescent="0.35">
      <c r="A146" s="5" t="s">
        <v>19</v>
      </c>
      <c r="B146" s="5">
        <v>25</v>
      </c>
      <c r="C146" s="16" t="s">
        <v>6</v>
      </c>
      <c r="D146" s="1">
        <v>2113</v>
      </c>
    </row>
    <row r="147" spans="1:4" x14ac:dyDescent="0.35">
      <c r="A147" s="5" t="s">
        <v>19</v>
      </c>
      <c r="B147" s="5">
        <v>25</v>
      </c>
      <c r="C147" s="18" t="s">
        <v>9</v>
      </c>
      <c r="D147" s="1">
        <v>1849</v>
      </c>
    </row>
    <row r="148" spans="1:4" x14ac:dyDescent="0.35">
      <c r="A148" s="5" t="s">
        <v>19</v>
      </c>
      <c r="B148" s="5">
        <v>25</v>
      </c>
      <c r="C148" s="15" t="s">
        <v>10</v>
      </c>
      <c r="D148" s="1">
        <v>2377</v>
      </c>
    </row>
    <row r="149" spans="1:4" x14ac:dyDescent="0.35">
      <c r="A149" s="5" t="s">
        <v>19</v>
      </c>
      <c r="B149" s="5">
        <v>25</v>
      </c>
      <c r="C149" s="18" t="s">
        <v>11</v>
      </c>
      <c r="D149" s="1">
        <v>1849</v>
      </c>
    </row>
    <row r="150" spans="1:4" x14ac:dyDescent="0.35">
      <c r="A150" s="5" t="s">
        <v>19</v>
      </c>
      <c r="B150" s="5">
        <v>25</v>
      </c>
      <c r="C150" s="15" t="s">
        <v>12</v>
      </c>
      <c r="D150" t="s">
        <v>8</v>
      </c>
    </row>
    <row r="151" spans="1:4" x14ac:dyDescent="0.35">
      <c r="A151" s="5" t="s">
        <v>19</v>
      </c>
      <c r="B151" s="5">
        <v>25</v>
      </c>
      <c r="C151" s="18" t="s">
        <v>13</v>
      </c>
      <c r="D151" t="s">
        <v>8</v>
      </c>
    </row>
    <row r="152" spans="1:4" x14ac:dyDescent="0.35">
      <c r="A152" s="5" t="s">
        <v>19</v>
      </c>
      <c r="B152" s="5">
        <v>26</v>
      </c>
      <c r="C152" s="16" t="s">
        <v>6</v>
      </c>
      <c r="D152" s="1">
        <v>1584.6874800000001</v>
      </c>
    </row>
    <row r="153" spans="1:4" x14ac:dyDescent="0.35">
      <c r="A153" s="5" t="s">
        <v>19</v>
      </c>
      <c r="B153" s="5">
        <v>26</v>
      </c>
      <c r="C153" s="18" t="s">
        <v>9</v>
      </c>
      <c r="D153" s="1">
        <v>2112.9166399999999</v>
      </c>
    </row>
    <row r="154" spans="1:4" x14ac:dyDescent="0.35">
      <c r="A154" s="5" t="s">
        <v>19</v>
      </c>
      <c r="B154" s="5">
        <v>26</v>
      </c>
      <c r="C154" s="15" t="s">
        <v>10</v>
      </c>
      <c r="D154" s="1">
        <v>1320.5728999999999</v>
      </c>
    </row>
    <row r="155" spans="1:4" x14ac:dyDescent="0.35">
      <c r="A155" s="5" t="s">
        <v>19</v>
      </c>
      <c r="B155" s="5">
        <v>26</v>
      </c>
      <c r="C155" s="18" t="s">
        <v>11</v>
      </c>
      <c r="D155" s="1">
        <v>1320.5728999999999</v>
      </c>
    </row>
    <row r="156" spans="1:4" x14ac:dyDescent="0.35">
      <c r="A156" s="5" t="s">
        <v>19</v>
      </c>
      <c r="B156" s="5">
        <v>26</v>
      </c>
      <c r="C156" s="15" t="s">
        <v>12</v>
      </c>
      <c r="D156" s="1">
        <v>0</v>
      </c>
    </row>
    <row r="157" spans="1:4" x14ac:dyDescent="0.35">
      <c r="A157" s="5" t="s">
        <v>19</v>
      </c>
      <c r="B157" s="5">
        <v>26</v>
      </c>
      <c r="C157" s="18" t="s">
        <v>13</v>
      </c>
      <c r="D157" s="1">
        <v>0</v>
      </c>
    </row>
    <row r="158" spans="1:4" x14ac:dyDescent="0.35">
      <c r="A158" s="5" t="s">
        <v>20</v>
      </c>
      <c r="B158" s="5">
        <v>27</v>
      </c>
      <c r="C158" s="50" t="s">
        <v>6</v>
      </c>
      <c r="D158" s="1">
        <v>0</v>
      </c>
    </row>
    <row r="159" spans="1:4" x14ac:dyDescent="0.35">
      <c r="A159" s="5" t="s">
        <v>20</v>
      </c>
      <c r="B159" s="5">
        <v>27</v>
      </c>
      <c r="C159" s="18" t="s">
        <v>9</v>
      </c>
      <c r="D159" s="1">
        <v>0</v>
      </c>
    </row>
    <row r="160" spans="1:4" x14ac:dyDescent="0.35">
      <c r="A160" s="5" t="s">
        <v>20</v>
      </c>
      <c r="B160" s="5">
        <v>27</v>
      </c>
      <c r="C160" s="18" t="s">
        <v>10</v>
      </c>
      <c r="D160" s="1">
        <v>0</v>
      </c>
    </row>
    <row r="161" spans="1:4" x14ac:dyDescent="0.35">
      <c r="A161" s="5" t="s">
        <v>20</v>
      </c>
      <c r="B161" s="5">
        <v>27</v>
      </c>
      <c r="C161" s="18" t="s">
        <v>11</v>
      </c>
      <c r="D161" s="1">
        <v>0</v>
      </c>
    </row>
    <row r="162" spans="1:4" x14ac:dyDescent="0.35">
      <c r="A162" s="5" t="s">
        <v>20</v>
      </c>
      <c r="B162" s="5">
        <v>27</v>
      </c>
      <c r="C162" s="18" t="s">
        <v>12</v>
      </c>
      <c r="D162" s="1">
        <v>0</v>
      </c>
    </row>
    <row r="163" spans="1:4" x14ac:dyDescent="0.35">
      <c r="A163" s="5" t="s">
        <v>20</v>
      </c>
      <c r="B163" s="5">
        <v>27</v>
      </c>
      <c r="C163" s="18" t="s">
        <v>13</v>
      </c>
      <c r="D163" s="1">
        <v>0</v>
      </c>
    </row>
    <row r="164" spans="1:4" x14ac:dyDescent="0.35">
      <c r="A164" s="5" t="s">
        <v>20</v>
      </c>
      <c r="B164" s="5">
        <v>28</v>
      </c>
      <c r="C164" s="18" t="s">
        <v>6</v>
      </c>
      <c r="D164" s="1">
        <v>264.11457999999999</v>
      </c>
    </row>
    <row r="165" spans="1:4" x14ac:dyDescent="0.35">
      <c r="A165" s="5" t="s">
        <v>20</v>
      </c>
      <c r="B165" s="5">
        <v>28</v>
      </c>
      <c r="C165" s="18" t="s">
        <v>9</v>
      </c>
      <c r="D165" s="1">
        <v>264.11457999999999</v>
      </c>
    </row>
    <row r="166" spans="1:4" x14ac:dyDescent="0.35">
      <c r="A166" s="5" t="s">
        <v>20</v>
      </c>
      <c r="B166" s="5">
        <v>28</v>
      </c>
      <c r="C166" s="18" t="s">
        <v>10</v>
      </c>
      <c r="D166" s="1">
        <v>264.11457999999999</v>
      </c>
    </row>
    <row r="167" spans="1:4" x14ac:dyDescent="0.35">
      <c r="A167" s="5" t="s">
        <v>20</v>
      </c>
      <c r="B167" s="5">
        <v>28</v>
      </c>
      <c r="C167" s="18" t="s">
        <v>11</v>
      </c>
      <c r="D167" s="1">
        <v>3961.7186999999999</v>
      </c>
    </row>
    <row r="168" spans="1:4" x14ac:dyDescent="0.35">
      <c r="A168" s="5" t="s">
        <v>20</v>
      </c>
      <c r="B168" s="5">
        <v>28</v>
      </c>
      <c r="C168" s="18" t="s">
        <v>12</v>
      </c>
      <c r="D168" s="1">
        <v>0</v>
      </c>
    </row>
    <row r="169" spans="1:4" x14ac:dyDescent="0.35">
      <c r="A169" s="5" t="s">
        <v>20</v>
      </c>
      <c r="B169" s="5">
        <v>28</v>
      </c>
      <c r="C169" s="18" t="s">
        <v>13</v>
      </c>
      <c r="D169" s="1">
        <v>0</v>
      </c>
    </row>
    <row r="170" spans="1:4" x14ac:dyDescent="0.35">
      <c r="A170" s="5" t="s">
        <v>20</v>
      </c>
      <c r="B170" s="5">
        <v>29</v>
      </c>
      <c r="C170" s="18" t="s">
        <v>6</v>
      </c>
      <c r="D170" s="1">
        <v>0</v>
      </c>
    </row>
    <row r="171" spans="1:4" x14ac:dyDescent="0.35">
      <c r="A171" s="5" t="s">
        <v>20</v>
      </c>
      <c r="B171" s="5">
        <v>29</v>
      </c>
      <c r="C171" s="18" t="s">
        <v>9</v>
      </c>
      <c r="D171" s="1">
        <v>5282.2915999999996</v>
      </c>
    </row>
    <row r="172" spans="1:4" x14ac:dyDescent="0.35">
      <c r="A172" s="5" t="s">
        <v>20</v>
      </c>
      <c r="B172" s="5">
        <v>29</v>
      </c>
      <c r="C172" s="18" t="s">
        <v>10</v>
      </c>
      <c r="D172" s="1">
        <v>0</v>
      </c>
    </row>
    <row r="173" spans="1:4" x14ac:dyDescent="0.35">
      <c r="A173" s="5" t="s">
        <v>20</v>
      </c>
      <c r="B173" s="5">
        <v>29</v>
      </c>
      <c r="C173" s="18" t="s">
        <v>11</v>
      </c>
      <c r="D173" s="1">
        <v>264.11457999999999</v>
      </c>
    </row>
    <row r="174" spans="1:4" x14ac:dyDescent="0.35">
      <c r="A174" s="5" t="s">
        <v>20</v>
      </c>
      <c r="B174" s="5">
        <v>29</v>
      </c>
      <c r="C174" s="18" t="s">
        <v>12</v>
      </c>
      <c r="D174" s="1">
        <v>0</v>
      </c>
    </row>
    <row r="175" spans="1:4" x14ac:dyDescent="0.35">
      <c r="A175" s="5" t="s">
        <v>20</v>
      </c>
      <c r="B175" s="5">
        <v>29</v>
      </c>
      <c r="C175" s="18" t="s">
        <v>13</v>
      </c>
      <c r="D175" s="1">
        <v>0</v>
      </c>
    </row>
    <row r="176" spans="1:4" x14ac:dyDescent="0.35">
      <c r="A176" s="5" t="s">
        <v>20</v>
      </c>
      <c r="B176" s="5">
        <v>30</v>
      </c>
      <c r="C176" s="18" t="s">
        <v>6</v>
      </c>
      <c r="D176" s="1">
        <v>264.11457999999999</v>
      </c>
    </row>
    <row r="177" spans="1:4" x14ac:dyDescent="0.35">
      <c r="A177" s="5" t="s">
        <v>20</v>
      </c>
      <c r="B177" s="5">
        <v>30</v>
      </c>
      <c r="C177" s="18" t="s">
        <v>9</v>
      </c>
      <c r="D177" s="1">
        <v>0</v>
      </c>
    </row>
    <row r="178" spans="1:4" x14ac:dyDescent="0.35">
      <c r="A178" s="5" t="s">
        <v>20</v>
      </c>
      <c r="B178" s="5">
        <v>30</v>
      </c>
      <c r="C178" s="18" t="s">
        <v>10</v>
      </c>
      <c r="D178" s="1">
        <v>264.11457999999999</v>
      </c>
    </row>
    <row r="179" spans="1:4" x14ac:dyDescent="0.35">
      <c r="A179" s="5" t="s">
        <v>20</v>
      </c>
      <c r="B179" s="5">
        <v>30</v>
      </c>
      <c r="C179" s="18" t="s">
        <v>11</v>
      </c>
      <c r="D179" s="1">
        <v>264.11457999999999</v>
      </c>
    </row>
    <row r="180" spans="1:4" x14ac:dyDescent="0.35">
      <c r="A180" s="5" t="s">
        <v>20</v>
      </c>
      <c r="B180" s="5">
        <v>30</v>
      </c>
      <c r="C180" s="18" t="s">
        <v>12</v>
      </c>
      <c r="D180" s="1">
        <v>0</v>
      </c>
    </row>
    <row r="181" spans="1:4" x14ac:dyDescent="0.35">
      <c r="A181" s="5" t="s">
        <v>20</v>
      </c>
      <c r="B181" s="5">
        <v>30</v>
      </c>
      <c r="C181" s="18" t="s">
        <v>13</v>
      </c>
      <c r="D181" s="1">
        <v>0</v>
      </c>
    </row>
    <row r="182" spans="1:4" x14ac:dyDescent="0.35">
      <c r="A182" s="5" t="s">
        <v>20</v>
      </c>
      <c r="B182" s="5">
        <v>31</v>
      </c>
      <c r="C182" s="18" t="s">
        <v>6</v>
      </c>
      <c r="D182" s="1">
        <v>264.11457999999999</v>
      </c>
    </row>
    <row r="183" spans="1:4" x14ac:dyDescent="0.35">
      <c r="A183" s="5" t="s">
        <v>20</v>
      </c>
      <c r="B183" s="5">
        <v>31</v>
      </c>
      <c r="C183" s="18" t="s">
        <v>9</v>
      </c>
      <c r="D183" s="1">
        <v>264.11457999999999</v>
      </c>
    </row>
    <row r="184" spans="1:4" x14ac:dyDescent="0.35">
      <c r="A184" s="5" t="s">
        <v>20</v>
      </c>
      <c r="B184" s="5">
        <v>31</v>
      </c>
      <c r="C184" s="18" t="s">
        <v>10</v>
      </c>
      <c r="D184" s="1">
        <v>528.22915999999998</v>
      </c>
    </row>
    <row r="185" spans="1:4" x14ac:dyDescent="0.35">
      <c r="A185" s="5" t="s">
        <v>20</v>
      </c>
      <c r="B185" s="5">
        <v>31</v>
      </c>
      <c r="C185" s="18" t="s">
        <v>11</v>
      </c>
      <c r="D185" s="1">
        <v>264.11457999999999</v>
      </c>
    </row>
    <row r="186" spans="1:4" x14ac:dyDescent="0.35">
      <c r="A186" s="5" t="s">
        <v>20</v>
      </c>
      <c r="B186" s="5">
        <v>31</v>
      </c>
      <c r="C186" s="18" t="s">
        <v>12</v>
      </c>
      <c r="D186" s="1">
        <v>0</v>
      </c>
    </row>
    <row r="187" spans="1:4" x14ac:dyDescent="0.35">
      <c r="A187" s="5" t="s">
        <v>20</v>
      </c>
      <c r="B187" s="5">
        <v>31</v>
      </c>
      <c r="C187" s="18" t="s">
        <v>13</v>
      </c>
      <c r="D187" s="1">
        <v>0</v>
      </c>
    </row>
    <row r="188" spans="1:4" x14ac:dyDescent="0.35">
      <c r="A188" s="5" t="s">
        <v>21</v>
      </c>
      <c r="B188" s="5">
        <v>32</v>
      </c>
      <c r="C188" s="18" t="s">
        <v>6</v>
      </c>
      <c r="D188" s="1">
        <v>0</v>
      </c>
    </row>
    <row r="189" spans="1:4" x14ac:dyDescent="0.35">
      <c r="A189" s="5" t="s">
        <v>21</v>
      </c>
      <c r="B189" s="5">
        <v>32</v>
      </c>
      <c r="C189" s="18" t="s">
        <v>9</v>
      </c>
      <c r="D189" s="1">
        <v>528.22915999999998</v>
      </c>
    </row>
    <row r="190" spans="1:4" x14ac:dyDescent="0.35">
      <c r="A190" s="5" t="s">
        <v>21</v>
      </c>
      <c r="B190" s="5">
        <v>32</v>
      </c>
      <c r="C190" s="18" t="s">
        <v>10</v>
      </c>
      <c r="D190" s="1">
        <v>264.11457999999999</v>
      </c>
    </row>
    <row r="191" spans="1:4" x14ac:dyDescent="0.35">
      <c r="A191" s="5" t="s">
        <v>21</v>
      </c>
      <c r="B191" s="5">
        <v>32</v>
      </c>
      <c r="C191" s="18" t="s">
        <v>11</v>
      </c>
      <c r="D191" s="1">
        <v>792.34374000000003</v>
      </c>
    </row>
    <row r="192" spans="1:4" x14ac:dyDescent="0.35">
      <c r="A192" s="5" t="s">
        <v>21</v>
      </c>
      <c r="B192" s="5">
        <v>32</v>
      </c>
      <c r="C192" s="18" t="s">
        <v>12</v>
      </c>
      <c r="D192" s="1">
        <v>0</v>
      </c>
    </row>
    <row r="193" spans="1:4" x14ac:dyDescent="0.35">
      <c r="A193" s="5" t="s">
        <v>21</v>
      </c>
      <c r="B193" s="5">
        <v>32</v>
      </c>
      <c r="C193" s="18" t="s">
        <v>13</v>
      </c>
      <c r="D193" s="1">
        <v>0</v>
      </c>
    </row>
    <row r="194" spans="1:4" x14ac:dyDescent="0.35">
      <c r="A194" s="5" t="s">
        <v>21</v>
      </c>
      <c r="B194" s="5">
        <v>33</v>
      </c>
      <c r="C194" s="18" t="s">
        <v>6</v>
      </c>
      <c r="D194" s="1">
        <v>264.11457999999999</v>
      </c>
    </row>
    <row r="195" spans="1:4" x14ac:dyDescent="0.35">
      <c r="A195" s="5" t="s">
        <v>21</v>
      </c>
      <c r="B195" s="5">
        <v>33</v>
      </c>
      <c r="C195" s="18" t="s">
        <v>9</v>
      </c>
      <c r="D195" s="1">
        <v>264.11457999999999</v>
      </c>
    </row>
    <row r="196" spans="1:4" x14ac:dyDescent="0.35">
      <c r="A196" s="5" t="s">
        <v>21</v>
      </c>
      <c r="B196" s="5">
        <v>33</v>
      </c>
      <c r="C196" s="18" t="s">
        <v>10</v>
      </c>
      <c r="D196" s="1">
        <v>0</v>
      </c>
    </row>
    <row r="197" spans="1:4" x14ac:dyDescent="0.35">
      <c r="A197" s="5" t="s">
        <v>21</v>
      </c>
      <c r="B197" s="5">
        <v>33</v>
      </c>
      <c r="C197" s="18" t="s">
        <v>11</v>
      </c>
      <c r="D197" s="1">
        <v>0</v>
      </c>
    </row>
    <row r="198" spans="1:4" x14ac:dyDescent="0.35">
      <c r="A198" s="5" t="s">
        <v>21</v>
      </c>
      <c r="B198" s="5">
        <v>33</v>
      </c>
      <c r="C198" s="18" t="s">
        <v>12</v>
      </c>
      <c r="D198" s="1">
        <v>264.11457999999999</v>
      </c>
    </row>
    <row r="199" spans="1:4" x14ac:dyDescent="0.35">
      <c r="A199" s="5" t="s">
        <v>21</v>
      </c>
      <c r="B199" s="5">
        <v>33</v>
      </c>
      <c r="C199" s="18" t="s">
        <v>13</v>
      </c>
      <c r="D199" s="1">
        <v>0</v>
      </c>
    </row>
    <row r="200" spans="1:4" x14ac:dyDescent="0.35">
      <c r="A200" s="5" t="s">
        <v>21</v>
      </c>
      <c r="B200" s="5">
        <v>34</v>
      </c>
      <c r="C200" s="18" t="s">
        <v>6</v>
      </c>
      <c r="D200" s="1">
        <v>528.22915999999998</v>
      </c>
    </row>
    <row r="201" spans="1:4" x14ac:dyDescent="0.35">
      <c r="A201" s="5" t="s">
        <v>21</v>
      </c>
      <c r="B201" s="5">
        <v>34</v>
      </c>
      <c r="C201" s="18" t="s">
        <v>9</v>
      </c>
      <c r="D201" s="1">
        <v>0</v>
      </c>
    </row>
    <row r="202" spans="1:4" x14ac:dyDescent="0.35">
      <c r="A202" s="5" t="s">
        <v>21</v>
      </c>
      <c r="B202" s="5">
        <v>34</v>
      </c>
      <c r="C202" s="18" t="s">
        <v>10</v>
      </c>
      <c r="D202" s="1">
        <v>0</v>
      </c>
    </row>
    <row r="203" spans="1:4" x14ac:dyDescent="0.35">
      <c r="A203" s="5" t="s">
        <v>21</v>
      </c>
      <c r="B203" s="5">
        <v>34</v>
      </c>
      <c r="C203" s="18" t="s">
        <v>11</v>
      </c>
      <c r="D203" s="1">
        <v>792.34374000000003</v>
      </c>
    </row>
    <row r="204" spans="1:4" x14ac:dyDescent="0.35">
      <c r="A204" s="5" t="s">
        <v>21</v>
      </c>
      <c r="B204" s="5">
        <v>34</v>
      </c>
      <c r="C204" s="18" t="s">
        <v>12</v>
      </c>
      <c r="D204" s="1">
        <v>0</v>
      </c>
    </row>
    <row r="205" spans="1:4" x14ac:dyDescent="0.35">
      <c r="A205" s="5" t="s">
        <v>21</v>
      </c>
      <c r="B205" s="5">
        <v>34</v>
      </c>
      <c r="C205" s="18" t="s">
        <v>13</v>
      </c>
      <c r="D205" s="1">
        <v>0</v>
      </c>
    </row>
    <row r="206" spans="1:4" x14ac:dyDescent="0.35">
      <c r="A206" s="5" t="s">
        <v>21</v>
      </c>
      <c r="B206" s="5">
        <v>35</v>
      </c>
      <c r="C206" s="18" t="s">
        <v>6</v>
      </c>
      <c r="D206" s="1">
        <v>264.11457999999999</v>
      </c>
    </row>
    <row r="207" spans="1:4" x14ac:dyDescent="0.35">
      <c r="A207" s="5" t="s">
        <v>21</v>
      </c>
      <c r="B207" s="5">
        <v>35</v>
      </c>
      <c r="C207" s="18" t="s">
        <v>9</v>
      </c>
      <c r="D207" s="1">
        <v>264.11457999999999</v>
      </c>
    </row>
    <row r="208" spans="1:4" x14ac:dyDescent="0.35">
      <c r="A208" s="5" t="s">
        <v>21</v>
      </c>
      <c r="B208" s="5">
        <v>35</v>
      </c>
      <c r="C208" s="18" t="s">
        <v>10</v>
      </c>
      <c r="D208" s="1">
        <v>264.11457999999999</v>
      </c>
    </row>
    <row r="209" spans="1:4" x14ac:dyDescent="0.35">
      <c r="A209" s="5" t="s">
        <v>21</v>
      </c>
      <c r="B209" s="5">
        <v>35</v>
      </c>
      <c r="C209" s="18" t="s">
        <v>11</v>
      </c>
      <c r="D209" s="1">
        <v>0</v>
      </c>
    </row>
    <row r="210" spans="1:4" x14ac:dyDescent="0.35">
      <c r="A210" s="5" t="s">
        <v>21</v>
      </c>
      <c r="B210" s="5">
        <v>35</v>
      </c>
      <c r="C210" s="18" t="s">
        <v>12</v>
      </c>
      <c r="D210" s="1">
        <v>0</v>
      </c>
    </row>
    <row r="211" spans="1:4" x14ac:dyDescent="0.35">
      <c r="A211" s="5" t="s">
        <v>21</v>
      </c>
      <c r="B211" s="5">
        <v>35</v>
      </c>
      <c r="C211" s="18" t="s">
        <v>13</v>
      </c>
      <c r="D211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8859-C5A4-4094-B6F1-58B341F27377}">
  <dimension ref="A1:D220"/>
  <sheetViews>
    <sheetView workbookViewId="0">
      <selection activeCell="A6" sqref="A6"/>
    </sheetView>
  </sheetViews>
  <sheetFormatPr defaultRowHeight="14.5" x14ac:dyDescent="0.35"/>
  <cols>
    <col min="4" max="4" width="10.1796875" bestFit="1" customWidth="1"/>
  </cols>
  <sheetData>
    <row r="1" spans="1:4" x14ac:dyDescent="0.35">
      <c r="A1" s="13" t="s">
        <v>0</v>
      </c>
      <c r="B1" s="13" t="s">
        <v>2</v>
      </c>
      <c r="C1" s="14" t="s">
        <v>22</v>
      </c>
      <c r="D1" s="32" t="s">
        <v>23</v>
      </c>
    </row>
    <row r="2" spans="1:4" x14ac:dyDescent="0.35">
      <c r="A2" s="15" t="s">
        <v>15</v>
      </c>
      <c r="B2" s="16" t="s">
        <v>24</v>
      </c>
      <c r="C2" s="31" t="s">
        <v>14</v>
      </c>
      <c r="D2" s="36" t="s">
        <v>14</v>
      </c>
    </row>
    <row r="3" spans="1:4" x14ac:dyDescent="0.35">
      <c r="A3" s="15" t="s">
        <v>15</v>
      </c>
      <c r="B3" s="18" t="s">
        <v>25</v>
      </c>
      <c r="C3" s="36" t="s">
        <v>14</v>
      </c>
      <c r="D3" s="36" t="s">
        <v>14</v>
      </c>
    </row>
    <row r="4" spans="1:4" x14ac:dyDescent="0.35">
      <c r="A4" s="15" t="s">
        <v>15</v>
      </c>
      <c r="B4" s="15" t="s">
        <v>26</v>
      </c>
      <c r="C4" s="10" t="s">
        <v>14</v>
      </c>
      <c r="D4" s="36" t="s">
        <v>14</v>
      </c>
    </row>
    <row r="5" spans="1:4" x14ac:dyDescent="0.35">
      <c r="A5" s="15" t="s">
        <v>15</v>
      </c>
      <c r="B5" s="18" t="s">
        <v>27</v>
      </c>
      <c r="C5" s="36" t="s">
        <v>14</v>
      </c>
      <c r="D5" s="36" t="s">
        <v>14</v>
      </c>
    </row>
    <row r="6" spans="1:4" x14ac:dyDescent="0.35">
      <c r="A6" s="15" t="s">
        <v>15</v>
      </c>
      <c r="B6" s="15" t="s">
        <v>28</v>
      </c>
      <c r="C6" s="36" t="s">
        <v>14</v>
      </c>
      <c r="D6" s="36" t="s">
        <v>14</v>
      </c>
    </row>
    <row r="7" spans="1:4" x14ac:dyDescent="0.35">
      <c r="A7" s="15" t="s">
        <v>15</v>
      </c>
      <c r="B7" s="18" t="s">
        <v>29</v>
      </c>
      <c r="C7" s="36" t="s">
        <v>14</v>
      </c>
      <c r="D7" s="36" t="s">
        <v>14</v>
      </c>
    </row>
    <row r="8" spans="1:4" x14ac:dyDescent="0.35">
      <c r="A8" s="15" t="s">
        <v>15</v>
      </c>
      <c r="B8" s="16" t="s">
        <v>10</v>
      </c>
      <c r="C8" s="21">
        <v>54558</v>
      </c>
      <c r="D8" s="33">
        <v>109.12</v>
      </c>
    </row>
    <row r="9" spans="1:4" x14ac:dyDescent="0.35">
      <c r="A9" s="15" t="s">
        <v>15</v>
      </c>
      <c r="B9" s="18" t="s">
        <v>11</v>
      </c>
      <c r="C9" s="37" t="s">
        <v>14</v>
      </c>
      <c r="D9" t="s">
        <v>30</v>
      </c>
    </row>
    <row r="10" spans="1:4" x14ac:dyDescent="0.35">
      <c r="A10" s="15" t="s">
        <v>15</v>
      </c>
      <c r="B10" s="15" t="s">
        <v>12</v>
      </c>
      <c r="C10" s="31" t="s">
        <v>14</v>
      </c>
      <c r="D10" t="s">
        <v>30</v>
      </c>
    </row>
    <row r="11" spans="1:4" x14ac:dyDescent="0.35">
      <c r="A11" s="15" t="s">
        <v>15</v>
      </c>
      <c r="B11" s="18" t="s">
        <v>13</v>
      </c>
      <c r="C11" s="36" t="s">
        <v>14</v>
      </c>
      <c r="D11" t="s">
        <v>30</v>
      </c>
    </row>
    <row r="12" spans="1:4" x14ac:dyDescent="0.35">
      <c r="A12" s="15" t="s">
        <v>15</v>
      </c>
      <c r="B12" s="15" t="s">
        <v>27</v>
      </c>
      <c r="C12" s="10" t="s">
        <v>14</v>
      </c>
      <c r="D12" t="s">
        <v>30</v>
      </c>
    </row>
    <row r="13" spans="1:4" x14ac:dyDescent="0.35">
      <c r="A13" s="15" t="s">
        <v>15</v>
      </c>
      <c r="B13" s="18" t="s">
        <v>6</v>
      </c>
      <c r="C13" s="36" t="s">
        <v>14</v>
      </c>
      <c r="D13" t="s">
        <v>30</v>
      </c>
    </row>
    <row r="14" spans="1:4" x14ac:dyDescent="0.35">
      <c r="A14" s="15" t="s">
        <v>15</v>
      </c>
      <c r="B14" s="16" t="s">
        <v>9</v>
      </c>
      <c r="C14" s="31">
        <v>6035</v>
      </c>
      <c r="D14" s="33">
        <v>12.07</v>
      </c>
    </row>
    <row r="15" spans="1:4" x14ac:dyDescent="0.35">
      <c r="A15" s="15" t="s">
        <v>15</v>
      </c>
      <c r="B15" s="18" t="s">
        <v>10</v>
      </c>
      <c r="C15" s="36">
        <v>5579</v>
      </c>
      <c r="D15" s="33">
        <v>11.16</v>
      </c>
    </row>
    <row r="16" spans="1:4" x14ac:dyDescent="0.35">
      <c r="A16" s="15" t="s">
        <v>15</v>
      </c>
      <c r="B16" s="15" t="s">
        <v>11</v>
      </c>
      <c r="C16" s="31" t="s">
        <v>14</v>
      </c>
      <c r="D16" t="s">
        <v>30</v>
      </c>
    </row>
    <row r="17" spans="1:4" x14ac:dyDescent="0.35">
      <c r="A17" s="34" t="s">
        <v>16</v>
      </c>
      <c r="B17" t="s">
        <v>12</v>
      </c>
      <c r="C17" t="s">
        <v>8</v>
      </c>
      <c r="D17" t="s">
        <v>30</v>
      </c>
    </row>
    <row r="18" spans="1:4" x14ac:dyDescent="0.35">
      <c r="A18" s="34" t="s">
        <v>16</v>
      </c>
      <c r="B18" t="s">
        <v>13</v>
      </c>
      <c r="C18" t="s">
        <v>14</v>
      </c>
      <c r="D18" t="s">
        <v>30</v>
      </c>
    </row>
    <row r="19" spans="1:4" x14ac:dyDescent="0.35">
      <c r="A19" s="34" t="s">
        <v>16</v>
      </c>
      <c r="B19" t="s">
        <v>27</v>
      </c>
      <c r="C19" t="s">
        <v>14</v>
      </c>
      <c r="D19" t="s">
        <v>30</v>
      </c>
    </row>
    <row r="20" spans="1:4" x14ac:dyDescent="0.35">
      <c r="A20" s="34" t="s">
        <v>16</v>
      </c>
      <c r="B20" t="s">
        <v>6</v>
      </c>
      <c r="C20" t="s">
        <v>14</v>
      </c>
      <c r="D20" t="s">
        <v>30</v>
      </c>
    </row>
    <row r="21" spans="1:4" x14ac:dyDescent="0.35">
      <c r="A21" s="34" t="s">
        <v>16</v>
      </c>
      <c r="B21" t="s">
        <v>9</v>
      </c>
      <c r="C21" s="1">
        <v>1121</v>
      </c>
      <c r="D21" s="33">
        <v>2.2400000000000002</v>
      </c>
    </row>
    <row r="22" spans="1:4" x14ac:dyDescent="0.35">
      <c r="A22" s="34" t="s">
        <v>16</v>
      </c>
      <c r="B22" t="s">
        <v>10</v>
      </c>
      <c r="C22" s="1">
        <v>8819</v>
      </c>
      <c r="D22" s="33">
        <v>17.64</v>
      </c>
    </row>
    <row r="23" spans="1:4" x14ac:dyDescent="0.35">
      <c r="A23" s="34" t="s">
        <v>16</v>
      </c>
      <c r="B23" t="s">
        <v>11</v>
      </c>
      <c r="C23" s="1">
        <v>8393</v>
      </c>
      <c r="D23" s="33">
        <v>16.79</v>
      </c>
    </row>
    <row r="24" spans="1:4" x14ac:dyDescent="0.35">
      <c r="A24" s="34" t="s">
        <v>16</v>
      </c>
      <c r="B24" t="s">
        <v>12</v>
      </c>
      <c r="C24" s="1">
        <v>7103</v>
      </c>
      <c r="D24" s="33">
        <v>14.21</v>
      </c>
    </row>
    <row r="25" spans="1:4" x14ac:dyDescent="0.35">
      <c r="A25" s="34" t="s">
        <v>16</v>
      </c>
      <c r="B25" t="s">
        <v>13</v>
      </c>
      <c r="C25" t="s">
        <v>14</v>
      </c>
      <c r="D25" t="s">
        <v>30</v>
      </c>
    </row>
    <row r="26" spans="1:4" x14ac:dyDescent="0.35">
      <c r="A26" s="34" t="s">
        <v>16</v>
      </c>
      <c r="B26" t="s">
        <v>27</v>
      </c>
      <c r="C26" t="s">
        <v>14</v>
      </c>
      <c r="D26" t="s">
        <v>30</v>
      </c>
    </row>
    <row r="27" spans="1:4" x14ac:dyDescent="0.35">
      <c r="A27" s="34" t="s">
        <v>16</v>
      </c>
      <c r="B27" t="s">
        <v>6</v>
      </c>
      <c r="C27" s="1">
        <v>11277</v>
      </c>
      <c r="D27" s="33">
        <v>22.55</v>
      </c>
    </row>
    <row r="28" spans="1:4" x14ac:dyDescent="0.35">
      <c r="A28" s="34" t="s">
        <v>16</v>
      </c>
      <c r="B28" t="s">
        <v>9</v>
      </c>
      <c r="C28" s="1">
        <v>7758</v>
      </c>
      <c r="D28" s="33">
        <v>15.52</v>
      </c>
    </row>
    <row r="29" spans="1:4" x14ac:dyDescent="0.35">
      <c r="A29" s="34" t="s">
        <v>16</v>
      </c>
      <c r="B29" t="s">
        <v>10</v>
      </c>
      <c r="C29" s="1">
        <v>7579</v>
      </c>
      <c r="D29" s="33">
        <v>15.16</v>
      </c>
    </row>
    <row r="30" spans="1:4" x14ac:dyDescent="0.35">
      <c r="A30" s="34" t="s">
        <v>16</v>
      </c>
      <c r="B30" t="s">
        <v>11</v>
      </c>
      <c r="C30" s="1">
        <v>7666</v>
      </c>
      <c r="D30" s="33">
        <v>15.33</v>
      </c>
    </row>
    <row r="31" spans="1:4" x14ac:dyDescent="0.35">
      <c r="A31" s="34" t="s">
        <v>16</v>
      </c>
      <c r="B31" t="s">
        <v>12</v>
      </c>
      <c r="C31" s="1">
        <v>7117</v>
      </c>
      <c r="D31" s="33">
        <v>14.23</v>
      </c>
    </row>
    <row r="32" spans="1:4" x14ac:dyDescent="0.35">
      <c r="A32" s="34" t="s">
        <v>16</v>
      </c>
      <c r="B32" t="s">
        <v>13</v>
      </c>
      <c r="C32" t="s">
        <v>14</v>
      </c>
      <c r="D32" t="s">
        <v>30</v>
      </c>
    </row>
    <row r="33" spans="1:4" x14ac:dyDescent="0.35">
      <c r="A33" s="34" t="s">
        <v>16</v>
      </c>
      <c r="B33" t="s">
        <v>27</v>
      </c>
      <c r="C33" t="s">
        <v>14</v>
      </c>
      <c r="D33" t="s">
        <v>30</v>
      </c>
    </row>
    <row r="34" spans="1:4" x14ac:dyDescent="0.35">
      <c r="A34" s="34" t="s">
        <v>16</v>
      </c>
      <c r="B34" t="s">
        <v>6</v>
      </c>
      <c r="C34" s="1">
        <v>7950</v>
      </c>
      <c r="D34" s="33">
        <v>15.9</v>
      </c>
    </row>
    <row r="35" spans="1:4" x14ac:dyDescent="0.35">
      <c r="A35" s="34" t="s">
        <v>16</v>
      </c>
      <c r="B35" t="s">
        <v>9</v>
      </c>
      <c r="C35" s="1">
        <v>9221</v>
      </c>
      <c r="D35" s="33">
        <v>18.440000000000001</v>
      </c>
    </row>
    <row r="36" spans="1:4" x14ac:dyDescent="0.35">
      <c r="A36" s="34" t="s">
        <v>16</v>
      </c>
      <c r="B36" t="s">
        <v>10</v>
      </c>
      <c r="C36" s="1">
        <v>10718</v>
      </c>
      <c r="D36" s="33">
        <v>21.44</v>
      </c>
    </row>
    <row r="37" spans="1:4" x14ac:dyDescent="0.35">
      <c r="A37" s="34" t="s">
        <v>16</v>
      </c>
      <c r="B37" t="s">
        <v>11</v>
      </c>
      <c r="C37" s="1">
        <v>9087</v>
      </c>
      <c r="D37" s="33">
        <v>18.170000000000002</v>
      </c>
    </row>
    <row r="38" spans="1:4" x14ac:dyDescent="0.35">
      <c r="A38" s="34" t="s">
        <v>16</v>
      </c>
      <c r="B38" t="s">
        <v>12</v>
      </c>
      <c r="C38" s="1">
        <v>7655</v>
      </c>
      <c r="D38" s="33">
        <v>15.31</v>
      </c>
    </row>
    <row r="39" spans="1:4" x14ac:dyDescent="0.35">
      <c r="A39" s="34" t="s">
        <v>16</v>
      </c>
      <c r="B39" t="s">
        <v>13</v>
      </c>
      <c r="C39" t="s">
        <v>14</v>
      </c>
      <c r="D39" t="s">
        <v>30</v>
      </c>
    </row>
    <row r="40" spans="1:4" x14ac:dyDescent="0.35">
      <c r="A40" s="34" t="s">
        <v>16</v>
      </c>
      <c r="B40" t="s">
        <v>27</v>
      </c>
      <c r="C40" t="s">
        <v>14</v>
      </c>
      <c r="D40" t="s">
        <v>30</v>
      </c>
    </row>
    <row r="41" spans="1:4" x14ac:dyDescent="0.35">
      <c r="A41" s="34" t="s">
        <v>16</v>
      </c>
      <c r="B41" t="s">
        <v>6</v>
      </c>
      <c r="C41" s="1">
        <v>6715</v>
      </c>
      <c r="D41" s="33">
        <v>13.43</v>
      </c>
    </row>
    <row r="42" spans="1:4" x14ac:dyDescent="0.35">
      <c r="A42" s="34" t="s">
        <v>16</v>
      </c>
      <c r="B42" t="s">
        <v>9</v>
      </c>
      <c r="C42" s="1">
        <v>3717</v>
      </c>
      <c r="D42" s="33">
        <v>7.43</v>
      </c>
    </row>
    <row r="43" spans="1:4" x14ac:dyDescent="0.35">
      <c r="A43" s="34" t="s">
        <v>16</v>
      </c>
      <c r="B43" t="s">
        <v>10</v>
      </c>
      <c r="C43" t="s">
        <v>14</v>
      </c>
      <c r="D43" t="s">
        <v>30</v>
      </c>
    </row>
    <row r="44" spans="1:4" x14ac:dyDescent="0.35">
      <c r="A44" s="34" t="s">
        <v>16</v>
      </c>
      <c r="B44" t="s">
        <v>11</v>
      </c>
      <c r="C44" s="1">
        <v>5582</v>
      </c>
      <c r="D44" s="33">
        <v>11.16</v>
      </c>
    </row>
    <row r="45" spans="1:4" x14ac:dyDescent="0.35">
      <c r="A45" s="34" t="s">
        <v>16</v>
      </c>
      <c r="B45" t="s">
        <v>12</v>
      </c>
      <c r="C45" t="s">
        <v>14</v>
      </c>
      <c r="D45" t="s">
        <v>30</v>
      </c>
    </row>
    <row r="46" spans="1:4" x14ac:dyDescent="0.35">
      <c r="A46" s="34" t="s">
        <v>16</v>
      </c>
      <c r="B46" t="s">
        <v>13</v>
      </c>
      <c r="C46">
        <v>591</v>
      </c>
      <c r="D46" s="33">
        <v>1.18</v>
      </c>
    </row>
    <row r="47" spans="1:4" x14ac:dyDescent="0.35">
      <c r="A47" s="34" t="s">
        <v>16</v>
      </c>
      <c r="B47" t="s">
        <v>27</v>
      </c>
      <c r="C47" t="s">
        <v>14</v>
      </c>
      <c r="D47" t="s">
        <v>30</v>
      </c>
    </row>
    <row r="48" spans="1:4" x14ac:dyDescent="0.35">
      <c r="A48" s="34" t="s">
        <v>17</v>
      </c>
      <c r="B48" t="s">
        <v>6</v>
      </c>
      <c r="C48" s="1">
        <v>4191</v>
      </c>
      <c r="D48" s="33">
        <v>8.3800000000000008</v>
      </c>
    </row>
    <row r="49" spans="1:4" x14ac:dyDescent="0.35">
      <c r="A49" s="34" t="s">
        <v>17</v>
      </c>
      <c r="B49" t="s">
        <v>9</v>
      </c>
      <c r="C49" s="1">
        <v>4901</v>
      </c>
      <c r="D49" s="33">
        <v>9.8000000000000007</v>
      </c>
    </row>
    <row r="50" spans="1:4" x14ac:dyDescent="0.35">
      <c r="A50" s="34" t="s">
        <v>17</v>
      </c>
      <c r="B50" t="s">
        <v>10</v>
      </c>
      <c r="C50" s="1">
        <v>9745</v>
      </c>
      <c r="D50" s="33">
        <v>19.489999999999998</v>
      </c>
    </row>
    <row r="51" spans="1:4" x14ac:dyDescent="0.35">
      <c r="A51" s="34" t="s">
        <v>17</v>
      </c>
      <c r="B51" t="s">
        <v>11</v>
      </c>
      <c r="C51" s="1">
        <v>6734</v>
      </c>
      <c r="D51" s="33">
        <v>13.47</v>
      </c>
    </row>
    <row r="52" spans="1:4" x14ac:dyDescent="0.35">
      <c r="A52" s="34" t="s">
        <v>17</v>
      </c>
      <c r="B52" t="s">
        <v>12</v>
      </c>
      <c r="C52" s="1">
        <v>9397</v>
      </c>
      <c r="D52" s="33">
        <v>18.79</v>
      </c>
    </row>
    <row r="53" spans="1:4" x14ac:dyDescent="0.35">
      <c r="A53" s="34" t="s">
        <v>17</v>
      </c>
      <c r="B53" t="s">
        <v>13</v>
      </c>
      <c r="C53" t="s">
        <v>14</v>
      </c>
      <c r="D53" t="s">
        <v>30</v>
      </c>
    </row>
    <row r="54" spans="1:4" x14ac:dyDescent="0.35">
      <c r="A54" s="34" t="s">
        <v>17</v>
      </c>
      <c r="B54" t="s">
        <v>27</v>
      </c>
      <c r="C54" t="s">
        <v>14</v>
      </c>
      <c r="D54" t="s">
        <v>30</v>
      </c>
    </row>
    <row r="55" spans="1:4" x14ac:dyDescent="0.35">
      <c r="A55" s="34" t="s">
        <v>17</v>
      </c>
      <c r="B55" t="s">
        <v>6</v>
      </c>
      <c r="C55" s="1">
        <v>10734</v>
      </c>
      <c r="D55" s="33">
        <v>21.47</v>
      </c>
    </row>
    <row r="56" spans="1:4" x14ac:dyDescent="0.35">
      <c r="A56" s="34" t="s">
        <v>17</v>
      </c>
      <c r="B56" t="s">
        <v>9</v>
      </c>
      <c r="C56" s="1">
        <v>8701</v>
      </c>
      <c r="D56" s="33">
        <v>17.399999999999999</v>
      </c>
    </row>
    <row r="57" spans="1:4" x14ac:dyDescent="0.35">
      <c r="A57" s="34" t="s">
        <v>17</v>
      </c>
      <c r="B57" t="s">
        <v>10</v>
      </c>
      <c r="C57" s="1">
        <v>10489</v>
      </c>
      <c r="D57" s="33">
        <v>20.98</v>
      </c>
    </row>
    <row r="58" spans="1:4" x14ac:dyDescent="0.35">
      <c r="A58" s="34" t="s">
        <v>17</v>
      </c>
      <c r="B58" t="s">
        <v>11</v>
      </c>
      <c r="C58" s="1">
        <v>10479</v>
      </c>
      <c r="D58" s="33">
        <v>20.96</v>
      </c>
    </row>
    <row r="59" spans="1:4" x14ac:dyDescent="0.35">
      <c r="A59" s="34" t="s">
        <v>17</v>
      </c>
      <c r="B59" t="s">
        <v>12</v>
      </c>
      <c r="C59" s="1">
        <v>8519</v>
      </c>
      <c r="D59" s="33">
        <v>17.04</v>
      </c>
    </row>
    <row r="60" spans="1:4" x14ac:dyDescent="0.35">
      <c r="A60" s="34" t="s">
        <v>17</v>
      </c>
      <c r="B60" t="s">
        <v>13</v>
      </c>
      <c r="C60" t="s">
        <v>14</v>
      </c>
      <c r="D60" t="s">
        <v>30</v>
      </c>
    </row>
    <row r="61" spans="1:4" x14ac:dyDescent="0.35">
      <c r="A61" s="34" t="s">
        <v>17</v>
      </c>
      <c r="B61" t="s">
        <v>27</v>
      </c>
      <c r="C61" t="s">
        <v>14</v>
      </c>
      <c r="D61" t="s">
        <v>30</v>
      </c>
    </row>
    <row r="62" spans="1:4" x14ac:dyDescent="0.35">
      <c r="A62" s="34" t="s">
        <v>17</v>
      </c>
      <c r="B62" t="s">
        <v>6</v>
      </c>
      <c r="C62" s="1">
        <v>10649</v>
      </c>
      <c r="D62" s="33">
        <v>21.3</v>
      </c>
    </row>
    <row r="63" spans="1:4" x14ac:dyDescent="0.35">
      <c r="A63" s="34" t="s">
        <v>17</v>
      </c>
      <c r="B63" t="s">
        <v>9</v>
      </c>
      <c r="C63" s="1">
        <v>9549</v>
      </c>
      <c r="D63" s="33">
        <v>19.100000000000001</v>
      </c>
    </row>
    <row r="64" spans="1:4" x14ac:dyDescent="0.35">
      <c r="A64" s="34" t="s">
        <v>17</v>
      </c>
      <c r="B64" t="s">
        <v>10</v>
      </c>
      <c r="C64" s="1">
        <v>9521</v>
      </c>
      <c r="D64" s="33">
        <v>19.04</v>
      </c>
    </row>
    <row r="65" spans="1:4" x14ac:dyDescent="0.35">
      <c r="A65" s="34" t="s">
        <v>17</v>
      </c>
      <c r="B65" t="s">
        <v>11</v>
      </c>
      <c r="C65" s="1">
        <v>10087</v>
      </c>
      <c r="D65" s="33">
        <v>20.170000000000002</v>
      </c>
    </row>
    <row r="66" spans="1:4" x14ac:dyDescent="0.35">
      <c r="A66" s="34" t="s">
        <v>17</v>
      </c>
      <c r="B66" t="s">
        <v>12</v>
      </c>
      <c r="C66" s="1">
        <v>8156</v>
      </c>
      <c r="D66" s="33">
        <v>16.309999999999999</v>
      </c>
    </row>
    <row r="67" spans="1:4" x14ac:dyDescent="0.35">
      <c r="A67" s="34" t="s">
        <v>17</v>
      </c>
      <c r="B67" t="s">
        <v>13</v>
      </c>
      <c r="C67" t="s">
        <v>14</v>
      </c>
      <c r="D67" t="s">
        <v>30</v>
      </c>
    </row>
    <row r="68" spans="1:4" x14ac:dyDescent="0.35">
      <c r="A68" s="34" t="s">
        <v>17</v>
      </c>
      <c r="B68" t="s">
        <v>27</v>
      </c>
      <c r="C68" t="s">
        <v>14</v>
      </c>
      <c r="D68" t="s">
        <v>30</v>
      </c>
    </row>
    <row r="69" spans="1:4" x14ac:dyDescent="0.35">
      <c r="A69" s="34" t="s">
        <v>17</v>
      </c>
      <c r="B69" t="s">
        <v>6</v>
      </c>
      <c r="C69" s="1">
        <v>9825</v>
      </c>
      <c r="D69" s="33">
        <v>19.649999999999999</v>
      </c>
    </row>
    <row r="70" spans="1:4" x14ac:dyDescent="0.35">
      <c r="A70" s="34" t="s">
        <v>17</v>
      </c>
      <c r="B70" t="s">
        <v>9</v>
      </c>
      <c r="C70" s="1">
        <v>10087</v>
      </c>
      <c r="D70" s="33">
        <v>20.170000000000002</v>
      </c>
    </row>
    <row r="71" spans="1:4" x14ac:dyDescent="0.35">
      <c r="A71" s="34" t="s">
        <v>17</v>
      </c>
      <c r="B71" t="s">
        <v>10</v>
      </c>
      <c r="C71" s="1">
        <v>10321</v>
      </c>
      <c r="D71" s="33">
        <v>20.64</v>
      </c>
    </row>
    <row r="72" spans="1:4" x14ac:dyDescent="0.35">
      <c r="A72" s="34" t="s">
        <v>17</v>
      </c>
      <c r="B72" t="s">
        <v>11</v>
      </c>
      <c r="C72" s="1">
        <v>10087</v>
      </c>
      <c r="D72" s="33">
        <v>20.170000000000002</v>
      </c>
    </row>
    <row r="73" spans="1:4" x14ac:dyDescent="0.35">
      <c r="A73" s="34" t="s">
        <v>17</v>
      </c>
      <c r="B73" t="s">
        <v>12</v>
      </c>
      <c r="C73" s="1">
        <v>8237</v>
      </c>
      <c r="D73" s="33">
        <v>16.47</v>
      </c>
    </row>
    <row r="74" spans="1:4" x14ac:dyDescent="0.35">
      <c r="A74" s="34" t="s">
        <v>17</v>
      </c>
      <c r="B74" t="s">
        <v>13</v>
      </c>
      <c r="C74" t="s">
        <v>14</v>
      </c>
      <c r="D74" t="s">
        <v>30</v>
      </c>
    </row>
    <row r="75" spans="1:4" x14ac:dyDescent="0.35">
      <c r="A75" s="34" t="s">
        <v>17</v>
      </c>
      <c r="B75" t="s">
        <v>27</v>
      </c>
      <c r="C75" t="s">
        <v>14</v>
      </c>
      <c r="D75" t="s">
        <v>30</v>
      </c>
    </row>
    <row r="76" spans="1:4" x14ac:dyDescent="0.35">
      <c r="A76" s="34" t="s">
        <v>17</v>
      </c>
      <c r="B76" t="s">
        <v>6</v>
      </c>
      <c r="C76" s="1">
        <v>13465</v>
      </c>
      <c r="D76" s="33">
        <v>26.93</v>
      </c>
    </row>
    <row r="77" spans="1:4" x14ac:dyDescent="0.35">
      <c r="A77" s="34" t="s">
        <v>17</v>
      </c>
      <c r="B77" t="s">
        <v>9</v>
      </c>
      <c r="C77" s="1">
        <v>10287</v>
      </c>
      <c r="D77" s="33">
        <v>20.57</v>
      </c>
    </row>
    <row r="78" spans="1:4" ht="17.149999999999999" customHeight="1" x14ac:dyDescent="0.35">
      <c r="A78" s="34" t="s">
        <v>18</v>
      </c>
      <c r="B78" t="s">
        <v>10</v>
      </c>
      <c r="C78" s="1">
        <v>9180</v>
      </c>
      <c r="D78" s="33">
        <v>18.36</v>
      </c>
    </row>
    <row r="79" spans="1:4" ht="17.149999999999999" customHeight="1" x14ac:dyDescent="0.35">
      <c r="A79" s="34" t="s">
        <v>18</v>
      </c>
      <c r="B79" t="s">
        <v>11</v>
      </c>
      <c r="C79" s="1">
        <v>11006</v>
      </c>
      <c r="D79" s="33">
        <v>22.01</v>
      </c>
    </row>
    <row r="80" spans="1:4" x14ac:dyDescent="0.35">
      <c r="A80" s="34" t="s">
        <v>18</v>
      </c>
      <c r="B80" t="s">
        <v>12</v>
      </c>
      <c r="C80" s="1">
        <v>10016</v>
      </c>
      <c r="D80" s="33">
        <v>20.03</v>
      </c>
    </row>
    <row r="81" spans="1:4" x14ac:dyDescent="0.35">
      <c r="A81" s="34" t="s">
        <v>18</v>
      </c>
      <c r="B81" t="s">
        <v>13</v>
      </c>
      <c r="C81" t="s">
        <v>14</v>
      </c>
      <c r="D81" t="s">
        <v>30</v>
      </c>
    </row>
    <row r="82" spans="1:4" x14ac:dyDescent="0.35">
      <c r="A82" s="34" t="s">
        <v>18</v>
      </c>
      <c r="B82" t="s">
        <v>27</v>
      </c>
      <c r="C82" t="s">
        <v>14</v>
      </c>
      <c r="D82" t="s">
        <v>30</v>
      </c>
    </row>
    <row r="83" spans="1:4" x14ac:dyDescent="0.35">
      <c r="A83" s="34" t="s">
        <v>18</v>
      </c>
      <c r="B83" t="s">
        <v>6</v>
      </c>
      <c r="C83" s="1">
        <v>11129</v>
      </c>
      <c r="D83" s="33">
        <v>22.26</v>
      </c>
    </row>
    <row r="84" spans="1:4" x14ac:dyDescent="0.35">
      <c r="A84" s="34" t="s">
        <v>18</v>
      </c>
      <c r="B84" t="s">
        <v>9</v>
      </c>
      <c r="C84" s="1">
        <v>12409</v>
      </c>
      <c r="D84" s="33">
        <v>24.82</v>
      </c>
    </row>
    <row r="85" spans="1:4" x14ac:dyDescent="0.35">
      <c r="A85" s="34" t="s">
        <v>18</v>
      </c>
      <c r="B85" t="s">
        <v>10</v>
      </c>
      <c r="C85" s="1">
        <v>9738</v>
      </c>
      <c r="D85" s="33">
        <v>19.48</v>
      </c>
    </row>
    <row r="86" spans="1:4" x14ac:dyDescent="0.35">
      <c r="A86" s="34" t="s">
        <v>18</v>
      </c>
      <c r="B86" t="s">
        <v>11</v>
      </c>
      <c r="C86" s="1">
        <v>9808</v>
      </c>
      <c r="D86" s="33">
        <v>19.62</v>
      </c>
    </row>
    <row r="87" spans="1:4" x14ac:dyDescent="0.35">
      <c r="A87" s="34" t="s">
        <v>18</v>
      </c>
      <c r="B87" t="s">
        <v>12</v>
      </c>
      <c r="C87" s="1">
        <v>10353</v>
      </c>
      <c r="D87" s="33">
        <v>20.71</v>
      </c>
    </row>
    <row r="88" spans="1:4" x14ac:dyDescent="0.35">
      <c r="A88" s="34" t="s">
        <v>18</v>
      </c>
      <c r="B88" t="s">
        <v>13</v>
      </c>
      <c r="C88" t="s">
        <v>14</v>
      </c>
      <c r="D88" t="s">
        <v>30</v>
      </c>
    </row>
    <row r="89" spans="1:4" x14ac:dyDescent="0.35">
      <c r="A89" s="34" t="s">
        <v>18</v>
      </c>
      <c r="B89" t="s">
        <v>27</v>
      </c>
      <c r="C89" t="s">
        <v>14</v>
      </c>
      <c r="D89" t="s">
        <v>30</v>
      </c>
    </row>
    <row r="90" spans="1:4" x14ac:dyDescent="0.35">
      <c r="A90" s="34" t="s">
        <v>18</v>
      </c>
      <c r="B90" t="s">
        <v>6</v>
      </c>
      <c r="C90" s="1">
        <v>16059</v>
      </c>
      <c r="D90" s="33">
        <v>32.119999999999997</v>
      </c>
    </row>
    <row r="91" spans="1:4" x14ac:dyDescent="0.35">
      <c r="A91" s="34" t="s">
        <v>18</v>
      </c>
      <c r="B91" t="s">
        <v>9</v>
      </c>
      <c r="C91" s="1">
        <v>13385</v>
      </c>
      <c r="D91" s="33">
        <v>26.77</v>
      </c>
    </row>
    <row r="92" spans="1:4" x14ac:dyDescent="0.35">
      <c r="A92" s="34" t="s">
        <v>18</v>
      </c>
      <c r="B92" t="s">
        <v>10</v>
      </c>
      <c r="C92" s="1">
        <v>14226</v>
      </c>
      <c r="D92" s="33">
        <v>28.45</v>
      </c>
    </row>
    <row r="93" spans="1:4" x14ac:dyDescent="0.35">
      <c r="A93" s="34" t="s">
        <v>18</v>
      </c>
      <c r="B93" t="s">
        <v>11</v>
      </c>
      <c r="C93" s="1">
        <v>11313</v>
      </c>
      <c r="D93" s="33">
        <v>22.63</v>
      </c>
    </row>
    <row r="94" spans="1:4" x14ac:dyDescent="0.35">
      <c r="A94" s="34" t="s">
        <v>18</v>
      </c>
      <c r="B94" t="s">
        <v>12</v>
      </c>
      <c r="C94" s="1">
        <v>10468</v>
      </c>
      <c r="D94" s="33">
        <v>20.94</v>
      </c>
    </row>
    <row r="95" spans="1:4" x14ac:dyDescent="0.35">
      <c r="A95" s="34" t="s">
        <v>18</v>
      </c>
      <c r="B95" t="s">
        <v>13</v>
      </c>
      <c r="C95" t="s">
        <v>14</v>
      </c>
      <c r="D95" t="s">
        <v>30</v>
      </c>
    </row>
    <row r="96" spans="1:4" x14ac:dyDescent="0.35">
      <c r="A96" s="34" t="s">
        <v>18</v>
      </c>
      <c r="B96" t="s">
        <v>27</v>
      </c>
      <c r="C96" t="s">
        <v>14</v>
      </c>
      <c r="D96" t="s">
        <v>30</v>
      </c>
    </row>
    <row r="97" spans="1:4" x14ac:dyDescent="0.35">
      <c r="A97" s="34" t="s">
        <v>18</v>
      </c>
      <c r="B97" t="s">
        <v>6</v>
      </c>
      <c r="C97" s="1">
        <v>11941</v>
      </c>
      <c r="D97" s="33">
        <v>23.88</v>
      </c>
    </row>
    <row r="98" spans="1:4" x14ac:dyDescent="0.35">
      <c r="A98" s="34" t="s">
        <v>18</v>
      </c>
      <c r="B98" t="s">
        <v>9</v>
      </c>
      <c r="C98" s="1">
        <v>10451</v>
      </c>
      <c r="D98" s="33">
        <v>20.9</v>
      </c>
    </row>
    <row r="99" spans="1:4" x14ac:dyDescent="0.35">
      <c r="A99" s="34" t="s">
        <v>18</v>
      </c>
      <c r="B99" t="s">
        <v>10</v>
      </c>
      <c r="C99" s="1">
        <v>11734</v>
      </c>
      <c r="D99" s="33">
        <v>23.47</v>
      </c>
    </row>
    <row r="100" spans="1:4" x14ac:dyDescent="0.35">
      <c r="A100" s="34" t="s">
        <v>18</v>
      </c>
      <c r="B100" t="s">
        <v>11</v>
      </c>
      <c r="C100" s="1">
        <v>12134</v>
      </c>
      <c r="D100" s="33">
        <v>24.27</v>
      </c>
    </row>
    <row r="101" spans="1:4" x14ac:dyDescent="0.35">
      <c r="A101" s="34" t="s">
        <v>18</v>
      </c>
      <c r="B101" t="s">
        <v>12</v>
      </c>
      <c r="C101" s="1">
        <v>8224</v>
      </c>
      <c r="D101" s="33">
        <v>16.45</v>
      </c>
    </row>
    <row r="102" spans="1:4" x14ac:dyDescent="0.35">
      <c r="A102" s="34" t="s">
        <v>18</v>
      </c>
      <c r="B102" t="s">
        <v>13</v>
      </c>
      <c r="C102" t="s">
        <v>14</v>
      </c>
      <c r="D102" t="s">
        <v>30</v>
      </c>
    </row>
    <row r="103" spans="1:4" x14ac:dyDescent="0.35">
      <c r="A103" s="34" t="s">
        <v>18</v>
      </c>
      <c r="B103" t="s">
        <v>27</v>
      </c>
      <c r="C103" t="s">
        <v>14</v>
      </c>
      <c r="D103" t="s">
        <v>30</v>
      </c>
    </row>
    <row r="104" spans="1:4" x14ac:dyDescent="0.35">
      <c r="A104" s="34" t="s">
        <v>18</v>
      </c>
      <c r="B104" t="s">
        <v>6</v>
      </c>
      <c r="C104" s="1">
        <v>12510</v>
      </c>
      <c r="D104" s="33">
        <v>25.02</v>
      </c>
    </row>
    <row r="105" spans="1:4" x14ac:dyDescent="0.35">
      <c r="A105" s="34" t="s">
        <v>18</v>
      </c>
      <c r="B105" t="s">
        <v>9</v>
      </c>
      <c r="C105" s="1">
        <v>9514</v>
      </c>
      <c r="D105" s="33">
        <v>19.03</v>
      </c>
    </row>
    <row r="106" spans="1:4" x14ac:dyDescent="0.35">
      <c r="A106" s="34" t="s">
        <v>18</v>
      </c>
      <c r="B106" t="s">
        <v>10</v>
      </c>
      <c r="C106" s="1">
        <v>10546</v>
      </c>
      <c r="D106" s="33">
        <v>21.09</v>
      </c>
    </row>
    <row r="107" spans="1:4" x14ac:dyDescent="0.35">
      <c r="A107" s="34" t="s">
        <v>18</v>
      </c>
      <c r="B107" t="s">
        <v>11</v>
      </c>
      <c r="C107">
        <v>118</v>
      </c>
      <c r="D107" s="33">
        <v>0.24</v>
      </c>
    </row>
    <row r="108" spans="1:4" x14ac:dyDescent="0.35">
      <c r="A108" s="34" t="s">
        <v>18</v>
      </c>
      <c r="B108" t="s">
        <v>12</v>
      </c>
      <c r="C108" s="1">
        <v>11400</v>
      </c>
      <c r="D108" s="33">
        <v>22.8</v>
      </c>
    </row>
    <row r="109" spans="1:4" x14ac:dyDescent="0.35">
      <c r="A109" s="34" t="s">
        <v>19</v>
      </c>
      <c r="B109" t="s">
        <v>13</v>
      </c>
      <c r="C109" t="s">
        <v>8</v>
      </c>
      <c r="D109" t="s">
        <v>30</v>
      </c>
    </row>
    <row r="110" spans="1:4" x14ac:dyDescent="0.35">
      <c r="A110" s="34" t="s">
        <v>19</v>
      </c>
      <c r="B110" t="s">
        <v>27</v>
      </c>
      <c r="C110" t="s">
        <v>14</v>
      </c>
      <c r="D110" t="s">
        <v>30</v>
      </c>
    </row>
    <row r="111" spans="1:4" x14ac:dyDescent="0.35">
      <c r="A111" s="34" t="s">
        <v>19</v>
      </c>
      <c r="B111" t="s">
        <v>6</v>
      </c>
      <c r="C111" s="1">
        <v>11034</v>
      </c>
      <c r="D111" s="33">
        <v>22.07</v>
      </c>
    </row>
    <row r="112" spans="1:4" x14ac:dyDescent="0.35">
      <c r="A112" s="34" t="s">
        <v>19</v>
      </c>
      <c r="B112" t="s">
        <v>9</v>
      </c>
      <c r="C112" s="1">
        <v>16066</v>
      </c>
      <c r="D112" s="33">
        <v>32.130000000000003</v>
      </c>
    </row>
    <row r="113" spans="1:4" x14ac:dyDescent="0.35">
      <c r="A113" s="34" t="s">
        <v>19</v>
      </c>
      <c r="B113" t="s">
        <v>10</v>
      </c>
      <c r="C113" s="1">
        <v>17592</v>
      </c>
      <c r="D113" s="33">
        <v>35.18</v>
      </c>
    </row>
    <row r="114" spans="1:4" x14ac:dyDescent="0.35">
      <c r="A114" s="34" t="s">
        <v>19</v>
      </c>
      <c r="B114" t="s">
        <v>11</v>
      </c>
      <c r="C114" s="1">
        <v>15091</v>
      </c>
      <c r="D114" s="33">
        <v>30.18</v>
      </c>
    </row>
    <row r="115" spans="1:4" x14ac:dyDescent="0.35">
      <c r="A115" s="34" t="s">
        <v>19</v>
      </c>
      <c r="B115" t="s">
        <v>12</v>
      </c>
      <c r="C115" s="1">
        <v>12275</v>
      </c>
      <c r="D115" s="33">
        <v>24.55</v>
      </c>
    </row>
    <row r="116" spans="1:4" x14ac:dyDescent="0.35">
      <c r="A116" s="34" t="s">
        <v>19</v>
      </c>
      <c r="B116" t="s">
        <v>13</v>
      </c>
      <c r="C116" t="s">
        <v>14</v>
      </c>
      <c r="D116" t="s">
        <v>30</v>
      </c>
    </row>
    <row r="117" spans="1:4" x14ac:dyDescent="0.35">
      <c r="A117" s="34" t="s">
        <v>19</v>
      </c>
      <c r="B117" t="s">
        <v>27</v>
      </c>
      <c r="C117" t="s">
        <v>14</v>
      </c>
      <c r="D117" t="s">
        <v>30</v>
      </c>
    </row>
    <row r="118" spans="1:4" x14ac:dyDescent="0.35">
      <c r="A118" s="34" t="s">
        <v>19</v>
      </c>
      <c r="B118" t="s">
        <v>6</v>
      </c>
      <c r="C118" s="1">
        <v>14633</v>
      </c>
      <c r="D118" s="33">
        <v>29.27</v>
      </c>
    </row>
    <row r="119" spans="1:4" x14ac:dyDescent="0.35">
      <c r="A119" s="34" t="s">
        <v>19</v>
      </c>
      <c r="B119" t="s">
        <v>9</v>
      </c>
      <c r="C119" s="1">
        <v>12332</v>
      </c>
      <c r="D119" s="33">
        <v>24.66</v>
      </c>
    </row>
    <row r="120" spans="1:4" x14ac:dyDescent="0.35">
      <c r="A120" s="34" t="s">
        <v>19</v>
      </c>
      <c r="B120" t="s">
        <v>10</v>
      </c>
      <c r="C120" s="1">
        <v>12258</v>
      </c>
      <c r="D120" s="33">
        <v>24.52</v>
      </c>
    </row>
    <row r="121" spans="1:4" x14ac:dyDescent="0.35">
      <c r="A121" s="34" t="s">
        <v>19</v>
      </c>
      <c r="B121" t="s">
        <v>11</v>
      </c>
      <c r="C121" s="1">
        <v>11413</v>
      </c>
      <c r="D121" s="33">
        <v>22.83</v>
      </c>
    </row>
    <row r="122" spans="1:4" x14ac:dyDescent="0.35">
      <c r="A122" s="34" t="s">
        <v>19</v>
      </c>
      <c r="B122" t="s">
        <v>12</v>
      </c>
      <c r="C122" s="1">
        <v>7235</v>
      </c>
      <c r="D122" s="33">
        <v>14.47</v>
      </c>
    </row>
    <row r="123" spans="1:4" x14ac:dyDescent="0.35">
      <c r="A123" s="34" t="s">
        <v>19</v>
      </c>
      <c r="B123" t="s">
        <v>13</v>
      </c>
      <c r="C123" t="s">
        <v>14</v>
      </c>
      <c r="D123" t="s">
        <v>30</v>
      </c>
    </row>
    <row r="124" spans="1:4" x14ac:dyDescent="0.35">
      <c r="A124" s="34" t="s">
        <v>19</v>
      </c>
      <c r="B124" t="s">
        <v>27</v>
      </c>
      <c r="C124" t="s">
        <v>14</v>
      </c>
      <c r="D124" t="s">
        <v>30</v>
      </c>
    </row>
    <row r="125" spans="1:4" x14ac:dyDescent="0.35">
      <c r="A125" s="34" t="s">
        <v>19</v>
      </c>
      <c r="B125" t="s">
        <v>6</v>
      </c>
      <c r="C125" s="1">
        <v>11257</v>
      </c>
      <c r="D125" s="33">
        <v>22.51</v>
      </c>
    </row>
    <row r="126" spans="1:4" x14ac:dyDescent="0.35">
      <c r="A126" s="34" t="s">
        <v>19</v>
      </c>
      <c r="B126" t="s">
        <v>9</v>
      </c>
      <c r="C126" s="1">
        <v>10418</v>
      </c>
      <c r="D126" s="33">
        <v>20.84</v>
      </c>
    </row>
    <row r="127" spans="1:4" x14ac:dyDescent="0.35">
      <c r="A127" s="34" t="s">
        <v>19</v>
      </c>
      <c r="B127" t="s">
        <v>10</v>
      </c>
      <c r="C127" s="1">
        <v>10443</v>
      </c>
      <c r="D127" s="33">
        <v>20.89</v>
      </c>
    </row>
    <row r="128" spans="1:4" x14ac:dyDescent="0.35">
      <c r="A128" s="34" t="s">
        <v>19</v>
      </c>
      <c r="B128" t="s">
        <v>11</v>
      </c>
      <c r="C128" s="1">
        <v>7707</v>
      </c>
      <c r="D128" s="33">
        <v>15.41</v>
      </c>
    </row>
    <row r="129" spans="1:4" x14ac:dyDescent="0.35">
      <c r="A129" s="34" t="s">
        <v>19</v>
      </c>
      <c r="B129" t="s">
        <v>12</v>
      </c>
      <c r="C129" s="1">
        <v>10118</v>
      </c>
      <c r="D129" s="33">
        <v>20.239999999999998</v>
      </c>
    </row>
    <row r="130" spans="1:4" x14ac:dyDescent="0.35">
      <c r="A130" s="34" t="s">
        <v>19</v>
      </c>
      <c r="B130" t="s">
        <v>13</v>
      </c>
      <c r="C130" t="s">
        <v>14</v>
      </c>
      <c r="D130" t="s">
        <v>30</v>
      </c>
    </row>
    <row r="131" spans="1:4" x14ac:dyDescent="0.35">
      <c r="A131" s="34" t="s">
        <v>19</v>
      </c>
      <c r="B131" t="s">
        <v>27</v>
      </c>
      <c r="C131" t="s">
        <v>14</v>
      </c>
      <c r="D131" t="s">
        <v>30</v>
      </c>
    </row>
    <row r="132" spans="1:4" x14ac:dyDescent="0.35">
      <c r="A132" s="34" t="s">
        <v>19</v>
      </c>
      <c r="B132" t="s">
        <v>6</v>
      </c>
      <c r="C132" s="1">
        <v>10370</v>
      </c>
      <c r="D132" s="33">
        <v>20.74</v>
      </c>
    </row>
    <row r="133" spans="1:4" x14ac:dyDescent="0.35">
      <c r="A133" s="34" t="s">
        <v>19</v>
      </c>
      <c r="B133" t="s">
        <v>9</v>
      </c>
      <c r="C133" s="1">
        <v>10344</v>
      </c>
      <c r="D133" s="33">
        <v>20.69</v>
      </c>
    </row>
    <row r="134" spans="1:4" x14ac:dyDescent="0.35">
      <c r="A134" s="34" t="s">
        <v>19</v>
      </c>
      <c r="B134" t="s">
        <v>10</v>
      </c>
      <c r="C134">
        <v>10274</v>
      </c>
      <c r="D134">
        <v>20.548000000000002</v>
      </c>
    </row>
    <row r="135" spans="1:4" x14ac:dyDescent="0.35">
      <c r="A135" s="34" t="s">
        <v>19</v>
      </c>
      <c r="B135" t="s">
        <v>11</v>
      </c>
      <c r="C135">
        <v>11215</v>
      </c>
      <c r="D135">
        <v>22.43</v>
      </c>
    </row>
    <row r="136" spans="1:4" x14ac:dyDescent="0.35">
      <c r="A136" s="34" t="s">
        <v>19</v>
      </c>
      <c r="B136" t="s">
        <v>12</v>
      </c>
      <c r="C136">
        <v>12139</v>
      </c>
      <c r="D136">
        <v>24.278000000000002</v>
      </c>
    </row>
    <row r="137" spans="1:4" x14ac:dyDescent="0.35">
      <c r="A137" s="34" t="s">
        <v>19</v>
      </c>
      <c r="B137" t="s">
        <v>13</v>
      </c>
      <c r="C137">
        <v>5792</v>
      </c>
      <c r="D137">
        <v>11.584</v>
      </c>
    </row>
    <row r="138" spans="1:4" x14ac:dyDescent="0.35">
      <c r="A138" s="34" t="s">
        <v>19</v>
      </c>
      <c r="B138" t="s">
        <v>27</v>
      </c>
      <c r="C138">
        <v>0</v>
      </c>
      <c r="D138">
        <v>0</v>
      </c>
    </row>
    <row r="139" spans="1:4" x14ac:dyDescent="0.35">
      <c r="A139" s="34" t="s">
        <v>20</v>
      </c>
      <c r="B139" t="s">
        <v>6</v>
      </c>
      <c r="C139">
        <v>13202</v>
      </c>
      <c r="D139">
        <v>26.404</v>
      </c>
    </row>
    <row r="140" spans="1:4" x14ac:dyDescent="0.35">
      <c r="A140" s="34" t="s">
        <v>20</v>
      </c>
      <c r="B140" t="s">
        <v>9</v>
      </c>
      <c r="C140">
        <v>13568</v>
      </c>
      <c r="D140">
        <v>27.135999999999999</v>
      </c>
    </row>
    <row r="141" spans="1:4" x14ac:dyDescent="0.35">
      <c r="A141" s="34" t="s">
        <v>20</v>
      </c>
      <c r="B141" t="s">
        <v>10</v>
      </c>
      <c r="C141">
        <v>13356</v>
      </c>
      <c r="D141">
        <v>26.712</v>
      </c>
    </row>
    <row r="142" spans="1:4" x14ac:dyDescent="0.35">
      <c r="A142" s="34" t="s">
        <v>20</v>
      </c>
      <c r="B142" t="s">
        <v>11</v>
      </c>
      <c r="C142">
        <v>0</v>
      </c>
      <c r="D142">
        <v>0</v>
      </c>
    </row>
    <row r="143" spans="1:4" x14ac:dyDescent="0.35">
      <c r="A143" s="34" t="s">
        <v>20</v>
      </c>
      <c r="B143" t="s">
        <v>12</v>
      </c>
      <c r="C143">
        <v>10857</v>
      </c>
      <c r="D143">
        <v>21.714000000000002</v>
      </c>
    </row>
    <row r="144" spans="1:4" x14ac:dyDescent="0.35">
      <c r="A144" s="34" t="s">
        <v>20</v>
      </c>
      <c r="B144" t="s">
        <v>13</v>
      </c>
      <c r="C144">
        <v>0</v>
      </c>
      <c r="D144">
        <v>0</v>
      </c>
    </row>
    <row r="145" spans="1:4" x14ac:dyDescent="0.35">
      <c r="A145" s="34" t="s">
        <v>20</v>
      </c>
      <c r="B145" t="s">
        <v>27</v>
      </c>
      <c r="C145">
        <v>0</v>
      </c>
      <c r="D145">
        <v>0</v>
      </c>
    </row>
    <row r="146" spans="1:4" x14ac:dyDescent="0.35">
      <c r="A146" s="34" t="s">
        <v>20</v>
      </c>
      <c r="B146" t="s">
        <v>6</v>
      </c>
      <c r="C146">
        <v>12971</v>
      </c>
      <c r="D146">
        <v>25.942</v>
      </c>
    </row>
    <row r="147" spans="1:4" x14ac:dyDescent="0.35">
      <c r="A147" s="34" t="s">
        <v>20</v>
      </c>
      <c r="B147" t="s">
        <v>9</v>
      </c>
      <c r="C147">
        <v>10627</v>
      </c>
      <c r="D147">
        <v>21.254000000000001</v>
      </c>
    </row>
    <row r="148" spans="1:4" x14ac:dyDescent="0.35">
      <c r="A148" s="34" t="s">
        <v>20</v>
      </c>
      <c r="B148" t="s">
        <v>10</v>
      </c>
      <c r="C148">
        <v>10886</v>
      </c>
      <c r="D148">
        <v>21.772000000000002</v>
      </c>
    </row>
    <row r="149" spans="1:4" x14ac:dyDescent="0.35">
      <c r="A149" s="34" t="s">
        <v>20</v>
      </c>
      <c r="B149" t="s">
        <v>11</v>
      </c>
      <c r="C149">
        <v>3515</v>
      </c>
      <c r="D149">
        <v>7.03</v>
      </c>
    </row>
    <row r="150" spans="1:4" x14ac:dyDescent="0.35">
      <c r="A150" s="34" t="s">
        <v>20</v>
      </c>
      <c r="B150" t="s">
        <v>12</v>
      </c>
      <c r="C150">
        <v>13742</v>
      </c>
      <c r="D150">
        <v>27.484000000000002</v>
      </c>
    </row>
    <row r="151" spans="1:4" x14ac:dyDescent="0.35">
      <c r="A151" s="34" t="s">
        <v>20</v>
      </c>
      <c r="B151" t="s">
        <v>13</v>
      </c>
      <c r="C151">
        <v>0</v>
      </c>
      <c r="D151">
        <v>0</v>
      </c>
    </row>
    <row r="152" spans="1:4" x14ac:dyDescent="0.35">
      <c r="A152" s="34" t="s">
        <v>20</v>
      </c>
      <c r="B152" t="s">
        <v>27</v>
      </c>
      <c r="C152">
        <v>0</v>
      </c>
      <c r="D152">
        <v>0</v>
      </c>
    </row>
    <row r="153" spans="1:4" x14ac:dyDescent="0.35">
      <c r="A153" s="34" t="s">
        <v>20</v>
      </c>
      <c r="B153" t="s">
        <v>6</v>
      </c>
      <c r="C153">
        <v>11231</v>
      </c>
      <c r="D153">
        <v>22.462</v>
      </c>
    </row>
    <row r="154" spans="1:4" x14ac:dyDescent="0.35">
      <c r="A154" s="34" t="s">
        <v>20</v>
      </c>
      <c r="B154" t="s">
        <v>9</v>
      </c>
      <c r="C154">
        <v>394</v>
      </c>
      <c r="D154">
        <v>0.78800000000000003</v>
      </c>
    </row>
    <row r="155" spans="1:4" x14ac:dyDescent="0.35">
      <c r="A155" s="34" t="s">
        <v>20</v>
      </c>
      <c r="B155" t="s">
        <v>10</v>
      </c>
      <c r="C155">
        <v>10569</v>
      </c>
      <c r="D155">
        <v>21.138000000000002</v>
      </c>
    </row>
    <row r="156" spans="1:4" x14ac:dyDescent="0.35">
      <c r="A156" s="34" t="s">
        <v>20</v>
      </c>
      <c r="B156" t="s">
        <v>11</v>
      </c>
      <c r="C156">
        <v>11355</v>
      </c>
      <c r="D156">
        <v>22.71</v>
      </c>
    </row>
    <row r="157" spans="1:4" x14ac:dyDescent="0.35">
      <c r="A157" s="34" t="s">
        <v>20</v>
      </c>
      <c r="B157" t="s">
        <v>12</v>
      </c>
      <c r="C157">
        <v>10072</v>
      </c>
      <c r="D157">
        <v>20.144000000000002</v>
      </c>
    </row>
    <row r="158" spans="1:4" x14ac:dyDescent="0.35">
      <c r="A158" s="34" t="s">
        <v>20</v>
      </c>
      <c r="B158" t="s">
        <v>13</v>
      </c>
      <c r="C158">
        <v>0</v>
      </c>
      <c r="D158">
        <v>0</v>
      </c>
    </row>
    <row r="159" spans="1:4" x14ac:dyDescent="0.35">
      <c r="A159" s="34" t="s">
        <v>20</v>
      </c>
      <c r="B159" t="s">
        <v>27</v>
      </c>
      <c r="C159">
        <v>0</v>
      </c>
      <c r="D159">
        <v>0</v>
      </c>
    </row>
    <row r="160" spans="1:4" x14ac:dyDescent="0.35">
      <c r="A160" s="34" t="s">
        <v>20</v>
      </c>
      <c r="B160" t="s">
        <v>6</v>
      </c>
      <c r="C160">
        <v>10583</v>
      </c>
      <c r="D160">
        <v>21.166</v>
      </c>
    </row>
    <row r="161" spans="1:4" x14ac:dyDescent="0.35">
      <c r="A161" s="34" t="s">
        <v>20</v>
      </c>
      <c r="B161" t="s">
        <v>9</v>
      </c>
      <c r="C161">
        <v>0</v>
      </c>
      <c r="D161">
        <v>0</v>
      </c>
    </row>
    <row r="162" spans="1:4" x14ac:dyDescent="0.35">
      <c r="A162" s="34" t="s">
        <v>20</v>
      </c>
      <c r="B162" t="s">
        <v>10</v>
      </c>
      <c r="C162">
        <v>0</v>
      </c>
      <c r="D162">
        <v>0</v>
      </c>
    </row>
    <row r="163" spans="1:4" x14ac:dyDescent="0.35">
      <c r="A163" s="34" t="s">
        <v>20</v>
      </c>
      <c r="B163" t="s">
        <v>11</v>
      </c>
      <c r="C163">
        <v>0</v>
      </c>
      <c r="D163">
        <v>0</v>
      </c>
    </row>
    <row r="164" spans="1:4" x14ac:dyDescent="0.35">
      <c r="A164" s="34" t="s">
        <v>20</v>
      </c>
      <c r="B164" t="s">
        <v>12</v>
      </c>
      <c r="C164">
        <v>0</v>
      </c>
      <c r="D164">
        <v>0</v>
      </c>
    </row>
    <row r="165" spans="1:4" x14ac:dyDescent="0.35">
      <c r="A165" s="34" t="s">
        <v>20</v>
      </c>
      <c r="B165" t="s">
        <v>13</v>
      </c>
      <c r="C165">
        <v>0</v>
      </c>
      <c r="D165">
        <v>0</v>
      </c>
    </row>
    <row r="166" spans="1:4" x14ac:dyDescent="0.35">
      <c r="A166" s="34" t="s">
        <v>20</v>
      </c>
      <c r="B166" t="s">
        <v>27</v>
      </c>
      <c r="C166">
        <v>0</v>
      </c>
      <c r="D166">
        <v>0</v>
      </c>
    </row>
    <row r="167" spans="1:4" x14ac:dyDescent="0.35">
      <c r="A167" s="34" t="s">
        <v>20</v>
      </c>
      <c r="B167" t="s">
        <v>6</v>
      </c>
      <c r="C167">
        <v>0</v>
      </c>
      <c r="D167">
        <v>0</v>
      </c>
    </row>
    <row r="168" spans="1:4" x14ac:dyDescent="0.35">
      <c r="A168" s="34" t="s">
        <v>20</v>
      </c>
      <c r="B168" t="s">
        <v>9</v>
      </c>
      <c r="C168">
        <v>0</v>
      </c>
      <c r="D168">
        <v>0</v>
      </c>
    </row>
    <row r="169" spans="1:4" x14ac:dyDescent="0.35">
      <c r="A169" s="34" t="s">
        <v>20</v>
      </c>
      <c r="B169" t="s">
        <v>10</v>
      </c>
      <c r="C169">
        <v>0</v>
      </c>
      <c r="D169">
        <v>0</v>
      </c>
    </row>
    <row r="170" spans="1:4" x14ac:dyDescent="0.35">
      <c r="A170" s="34" t="s">
        <v>21</v>
      </c>
      <c r="B170" t="s">
        <v>11</v>
      </c>
      <c r="C170">
        <v>0</v>
      </c>
      <c r="D170">
        <v>0</v>
      </c>
    </row>
    <row r="171" spans="1:4" x14ac:dyDescent="0.35">
      <c r="A171" s="34" t="s">
        <v>21</v>
      </c>
      <c r="B171" t="s">
        <v>12</v>
      </c>
      <c r="C171">
        <v>0</v>
      </c>
      <c r="D171">
        <v>0</v>
      </c>
    </row>
    <row r="172" spans="1:4" x14ac:dyDescent="0.35">
      <c r="A172" s="34" t="s">
        <v>21</v>
      </c>
      <c r="B172" t="s">
        <v>13</v>
      </c>
      <c r="C172">
        <v>0</v>
      </c>
      <c r="D172">
        <v>0</v>
      </c>
    </row>
    <row r="173" spans="1:4" x14ac:dyDescent="0.35">
      <c r="A173" s="34" t="s">
        <v>21</v>
      </c>
      <c r="B173" t="s">
        <v>27</v>
      </c>
      <c r="C173">
        <v>0</v>
      </c>
      <c r="D173">
        <v>0</v>
      </c>
    </row>
    <row r="174" spans="1:4" x14ac:dyDescent="0.35">
      <c r="A174" s="34" t="s">
        <v>21</v>
      </c>
      <c r="B174" t="s">
        <v>6</v>
      </c>
      <c r="C174">
        <v>0</v>
      </c>
      <c r="D174">
        <v>0</v>
      </c>
    </row>
    <row r="175" spans="1:4" x14ac:dyDescent="0.35">
      <c r="A175" s="34" t="s">
        <v>21</v>
      </c>
      <c r="B175" t="s">
        <v>9</v>
      </c>
      <c r="C175">
        <v>10952</v>
      </c>
      <c r="D175">
        <v>21.904</v>
      </c>
    </row>
    <row r="176" spans="1:4" x14ac:dyDescent="0.35">
      <c r="A176" s="34" t="s">
        <v>21</v>
      </c>
      <c r="B176" t="s">
        <v>10</v>
      </c>
      <c r="C176">
        <v>7156</v>
      </c>
      <c r="D176">
        <v>14.312000000000001</v>
      </c>
    </row>
    <row r="177" spans="1:4" x14ac:dyDescent="0.35">
      <c r="A177" s="34" t="s">
        <v>21</v>
      </c>
      <c r="B177" t="s">
        <v>11</v>
      </c>
      <c r="C177">
        <v>8501</v>
      </c>
      <c r="D177">
        <v>17.001999999999999</v>
      </c>
    </row>
    <row r="178" spans="1:4" x14ac:dyDescent="0.35">
      <c r="A178" s="34" t="s">
        <v>21</v>
      </c>
      <c r="B178" t="s">
        <v>12</v>
      </c>
      <c r="C178">
        <v>8508</v>
      </c>
      <c r="D178">
        <v>17.016000000000002</v>
      </c>
    </row>
    <row r="179" spans="1:4" x14ac:dyDescent="0.35">
      <c r="A179" s="34" t="s">
        <v>21</v>
      </c>
      <c r="B179" t="s">
        <v>13</v>
      </c>
      <c r="C179">
        <v>0</v>
      </c>
      <c r="D179">
        <v>0</v>
      </c>
    </row>
    <row r="180" spans="1:4" x14ac:dyDescent="0.35">
      <c r="A180" s="34" t="s">
        <v>21</v>
      </c>
      <c r="B180" t="s">
        <v>27</v>
      </c>
      <c r="C180">
        <v>0</v>
      </c>
      <c r="D180">
        <v>0</v>
      </c>
    </row>
    <row r="181" spans="1:4" x14ac:dyDescent="0.35">
      <c r="A181" s="34" t="s">
        <v>21</v>
      </c>
      <c r="B181" t="s">
        <v>6</v>
      </c>
      <c r="C181">
        <v>9846</v>
      </c>
      <c r="D181">
        <v>19.692</v>
      </c>
    </row>
    <row r="182" spans="1:4" x14ac:dyDescent="0.35">
      <c r="A182" s="34" t="s">
        <v>21</v>
      </c>
      <c r="B182" t="s">
        <v>9</v>
      </c>
      <c r="C182">
        <v>10604</v>
      </c>
      <c r="D182">
        <v>21.208000000000002</v>
      </c>
    </row>
    <row r="183" spans="1:4" x14ac:dyDescent="0.35">
      <c r="A183" s="34" t="s">
        <v>21</v>
      </c>
      <c r="B183" t="s">
        <v>10</v>
      </c>
      <c r="C183">
        <v>2283</v>
      </c>
      <c r="D183">
        <v>4.5659999999999998</v>
      </c>
    </row>
    <row r="184" spans="1:4" x14ac:dyDescent="0.35">
      <c r="A184" s="34" t="s">
        <v>21</v>
      </c>
      <c r="B184" t="s">
        <v>11</v>
      </c>
      <c r="C184">
        <v>11345</v>
      </c>
      <c r="D184">
        <v>22.69</v>
      </c>
    </row>
    <row r="185" spans="1:4" x14ac:dyDescent="0.35">
      <c r="A185" s="34" t="s">
        <v>21</v>
      </c>
      <c r="B185" t="s">
        <v>12</v>
      </c>
      <c r="C185">
        <v>12043</v>
      </c>
      <c r="D185">
        <v>24.086000000000002</v>
      </c>
    </row>
    <row r="186" spans="1:4" x14ac:dyDescent="0.35">
      <c r="A186" s="34" t="s">
        <v>21</v>
      </c>
      <c r="B186" t="s">
        <v>13</v>
      </c>
      <c r="C186">
        <v>0</v>
      </c>
      <c r="D186">
        <v>0</v>
      </c>
    </row>
    <row r="187" spans="1:4" x14ac:dyDescent="0.35">
      <c r="A187" s="34" t="s">
        <v>21</v>
      </c>
      <c r="B187" t="s">
        <v>27</v>
      </c>
      <c r="C187">
        <v>0</v>
      </c>
      <c r="D187">
        <v>0</v>
      </c>
    </row>
    <row r="188" spans="1:4" x14ac:dyDescent="0.35">
      <c r="A188" s="34" t="s">
        <v>21</v>
      </c>
      <c r="B188" t="s">
        <v>6</v>
      </c>
      <c r="C188">
        <v>9336</v>
      </c>
      <c r="D188">
        <v>18.672000000000001</v>
      </c>
    </row>
    <row r="189" spans="1:4" x14ac:dyDescent="0.35">
      <c r="A189" s="34" t="s">
        <v>21</v>
      </c>
      <c r="B189" t="s">
        <v>9</v>
      </c>
      <c r="C189">
        <v>7853</v>
      </c>
      <c r="D189">
        <v>15.706</v>
      </c>
    </row>
    <row r="190" spans="1:4" x14ac:dyDescent="0.35">
      <c r="A190" s="34" t="s">
        <v>21</v>
      </c>
      <c r="B190" t="s">
        <v>10</v>
      </c>
      <c r="C190">
        <v>11457</v>
      </c>
      <c r="D190">
        <v>22.914000000000001</v>
      </c>
    </row>
    <row r="191" spans="1:4" x14ac:dyDescent="0.35">
      <c r="A191" s="34" t="s">
        <v>21</v>
      </c>
      <c r="B191" t="s">
        <v>11</v>
      </c>
      <c r="C191">
        <v>10373</v>
      </c>
      <c r="D191">
        <v>20.745999999999999</v>
      </c>
    </row>
    <row r="192" spans="1:4" x14ac:dyDescent="0.35">
      <c r="A192" s="34" t="s">
        <v>21</v>
      </c>
      <c r="B192" t="s">
        <v>12</v>
      </c>
      <c r="C192">
        <v>8622</v>
      </c>
      <c r="D192">
        <v>17.244</v>
      </c>
    </row>
    <row r="193" spans="1:4" x14ac:dyDescent="0.35">
      <c r="A193" s="34" t="s">
        <v>21</v>
      </c>
      <c r="B193" t="s">
        <v>13</v>
      </c>
      <c r="C193">
        <v>0</v>
      </c>
      <c r="D193">
        <v>0</v>
      </c>
    </row>
    <row r="194" spans="1:4" x14ac:dyDescent="0.35">
      <c r="A194" s="34" t="s">
        <v>21</v>
      </c>
      <c r="B194" t="s">
        <v>27</v>
      </c>
      <c r="C194">
        <v>0</v>
      </c>
      <c r="D194">
        <v>0</v>
      </c>
    </row>
    <row r="195" spans="1:4" x14ac:dyDescent="0.35">
      <c r="A195" s="34" t="s">
        <v>21</v>
      </c>
      <c r="B195" t="s">
        <v>6</v>
      </c>
      <c r="C195">
        <v>10460</v>
      </c>
      <c r="D195">
        <v>20.92</v>
      </c>
    </row>
    <row r="196" spans="1:4" x14ac:dyDescent="0.35">
      <c r="A196" s="34" t="s">
        <v>21</v>
      </c>
      <c r="B196" t="s">
        <v>9</v>
      </c>
      <c r="C196">
        <v>11334</v>
      </c>
      <c r="D196">
        <v>22.667999999999999</v>
      </c>
    </row>
    <row r="197" spans="1:4" x14ac:dyDescent="0.35">
      <c r="A197" s="34" t="s">
        <v>21</v>
      </c>
      <c r="B197" t="s">
        <v>10</v>
      </c>
      <c r="C197">
        <v>11729</v>
      </c>
      <c r="D197">
        <v>23.458000000000002</v>
      </c>
    </row>
    <row r="198" spans="1:4" x14ac:dyDescent="0.35">
      <c r="A198" s="34" t="s">
        <v>21</v>
      </c>
      <c r="B198" t="s">
        <v>11</v>
      </c>
    </row>
    <row r="199" spans="1:4" x14ac:dyDescent="0.35">
      <c r="A199" s="34" t="s">
        <v>21</v>
      </c>
      <c r="B199" t="s">
        <v>12</v>
      </c>
    </row>
    <row r="200" spans="1:4" x14ac:dyDescent="0.35">
      <c r="A200" s="34" t="s">
        <v>21</v>
      </c>
      <c r="B200" t="s">
        <v>13</v>
      </c>
    </row>
    <row r="201" spans="1:4" x14ac:dyDescent="0.35">
      <c r="A201" s="34"/>
    </row>
    <row r="202" spans="1:4" x14ac:dyDescent="0.35">
      <c r="A202" s="34"/>
    </row>
    <row r="203" spans="1:4" x14ac:dyDescent="0.35">
      <c r="A203" s="34"/>
    </row>
    <row r="204" spans="1:4" x14ac:dyDescent="0.35">
      <c r="A204" s="34"/>
    </row>
    <row r="205" spans="1:4" x14ac:dyDescent="0.35">
      <c r="A205" s="34"/>
    </row>
    <row r="206" spans="1:4" x14ac:dyDescent="0.35">
      <c r="A206" s="34"/>
    </row>
    <row r="207" spans="1:4" x14ac:dyDescent="0.35">
      <c r="A207" s="34"/>
    </row>
    <row r="208" spans="1:4" x14ac:dyDescent="0.35">
      <c r="A208" s="34"/>
    </row>
    <row r="209" spans="1:1" x14ac:dyDescent="0.35">
      <c r="A209" s="34"/>
    </row>
    <row r="210" spans="1:1" x14ac:dyDescent="0.35">
      <c r="A210" s="34"/>
    </row>
    <row r="211" spans="1:1" x14ac:dyDescent="0.35">
      <c r="A211" s="34"/>
    </row>
    <row r="212" spans="1:1" x14ac:dyDescent="0.35">
      <c r="A212" s="34"/>
    </row>
    <row r="213" spans="1:1" x14ac:dyDescent="0.35">
      <c r="A213" s="34"/>
    </row>
    <row r="214" spans="1:1" x14ac:dyDescent="0.35">
      <c r="A214" s="34"/>
    </row>
    <row r="215" spans="1:1" x14ac:dyDescent="0.35">
      <c r="A215" s="34"/>
    </row>
    <row r="216" spans="1:1" x14ac:dyDescent="0.35">
      <c r="A216" s="34"/>
    </row>
    <row r="217" spans="1:1" x14ac:dyDescent="0.35">
      <c r="A217" s="34"/>
    </row>
    <row r="218" spans="1:1" x14ac:dyDescent="0.35">
      <c r="A218" s="34"/>
    </row>
    <row r="219" spans="1:1" x14ac:dyDescent="0.35">
      <c r="A219" s="34"/>
    </row>
    <row r="220" spans="1:1" x14ac:dyDescent="0.35">
      <c r="A220" s="3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2F27-1E0E-403C-B0A0-393AFDACEBCA}">
  <dimension ref="A1:E211"/>
  <sheetViews>
    <sheetView topLeftCell="A139" workbookViewId="0">
      <selection activeCell="G164" sqref="G164"/>
    </sheetView>
  </sheetViews>
  <sheetFormatPr defaultRowHeight="14.5" x14ac:dyDescent="0.35"/>
  <cols>
    <col min="2" max="2" width="9.54296875" customWidth="1"/>
    <col min="5" max="5" width="11.1796875" bestFit="1" customWidth="1"/>
  </cols>
  <sheetData>
    <row r="1" spans="1:5" x14ac:dyDescent="0.35">
      <c r="A1" s="13" t="s">
        <v>0</v>
      </c>
      <c r="B1" s="13" t="s">
        <v>1</v>
      </c>
      <c r="C1" s="13" t="s">
        <v>2</v>
      </c>
      <c r="D1" s="14" t="s">
        <v>31</v>
      </c>
      <c r="E1" s="32" t="s">
        <v>23</v>
      </c>
    </row>
    <row r="2" spans="1:5" x14ac:dyDescent="0.35">
      <c r="A2" s="15" t="s">
        <v>5</v>
      </c>
      <c r="B2" s="15">
        <v>1</v>
      </c>
      <c r="C2" s="16" t="s">
        <v>6</v>
      </c>
      <c r="D2" s="17" t="s">
        <v>8</v>
      </c>
      <c r="E2" t="s">
        <v>32</v>
      </c>
    </row>
    <row r="3" spans="1:5" x14ac:dyDescent="0.35">
      <c r="A3" s="18" t="s">
        <v>5</v>
      </c>
      <c r="B3" s="18">
        <v>1</v>
      </c>
      <c r="C3" s="18" t="s">
        <v>9</v>
      </c>
      <c r="D3" s="19" t="s">
        <v>14</v>
      </c>
      <c r="E3" t="s">
        <v>30</v>
      </c>
    </row>
    <row r="4" spans="1:5" x14ac:dyDescent="0.35">
      <c r="A4" s="15" t="s">
        <v>5</v>
      </c>
      <c r="B4" s="15">
        <v>1</v>
      </c>
      <c r="C4" s="15" t="s">
        <v>10</v>
      </c>
      <c r="D4" s="20">
        <v>100</v>
      </c>
      <c r="E4" s="33">
        <v>390</v>
      </c>
    </row>
    <row r="5" spans="1:5" x14ac:dyDescent="0.35">
      <c r="A5" s="18" t="s">
        <v>5</v>
      </c>
      <c r="B5" s="18">
        <v>1</v>
      </c>
      <c r="C5" s="18" t="s">
        <v>11</v>
      </c>
      <c r="D5" s="19">
        <v>50</v>
      </c>
      <c r="E5" s="33">
        <v>195</v>
      </c>
    </row>
    <row r="6" spans="1:5" x14ac:dyDescent="0.35">
      <c r="A6" s="15" t="s">
        <v>5</v>
      </c>
      <c r="B6" s="15">
        <v>1</v>
      </c>
      <c r="C6" s="15" t="s">
        <v>12</v>
      </c>
      <c r="D6" s="17">
        <v>50</v>
      </c>
      <c r="E6" s="33">
        <v>195</v>
      </c>
    </row>
    <row r="7" spans="1:5" x14ac:dyDescent="0.35">
      <c r="A7" s="18" t="s">
        <v>5</v>
      </c>
      <c r="B7" s="18">
        <v>1</v>
      </c>
      <c r="C7" s="18" t="s">
        <v>13</v>
      </c>
      <c r="D7" s="19" t="s">
        <v>14</v>
      </c>
      <c r="E7" t="s">
        <v>30</v>
      </c>
    </row>
    <row r="8" spans="1:5" x14ac:dyDescent="0.35">
      <c r="A8" s="18" t="s">
        <v>5</v>
      </c>
      <c r="B8" s="15">
        <v>2</v>
      </c>
      <c r="C8" s="16" t="s">
        <v>6</v>
      </c>
      <c r="D8" s="21">
        <v>50</v>
      </c>
      <c r="E8" s="33">
        <v>195</v>
      </c>
    </row>
    <row r="9" spans="1:5" x14ac:dyDescent="0.35">
      <c r="A9" s="18" t="s">
        <v>5</v>
      </c>
      <c r="B9" s="15">
        <v>2</v>
      </c>
      <c r="C9" s="18" t="s">
        <v>9</v>
      </c>
      <c r="D9" s="22">
        <v>81</v>
      </c>
      <c r="E9" s="33">
        <v>316.68</v>
      </c>
    </row>
    <row r="10" spans="1:5" x14ac:dyDescent="0.35">
      <c r="A10" s="18" t="s">
        <v>5</v>
      </c>
      <c r="B10" s="15">
        <v>2</v>
      </c>
      <c r="C10" s="15" t="s">
        <v>10</v>
      </c>
      <c r="D10" s="31">
        <v>50</v>
      </c>
      <c r="E10" s="33">
        <v>195</v>
      </c>
    </row>
    <row r="11" spans="1:5" x14ac:dyDescent="0.35">
      <c r="A11" s="18" t="s">
        <v>5</v>
      </c>
      <c r="B11" s="15">
        <v>2</v>
      </c>
      <c r="C11" s="18" t="s">
        <v>11</v>
      </c>
      <c r="D11">
        <v>50</v>
      </c>
      <c r="E11" s="33">
        <v>195</v>
      </c>
    </row>
    <row r="12" spans="1:5" x14ac:dyDescent="0.35">
      <c r="A12" s="18" t="s">
        <v>5</v>
      </c>
      <c r="B12" s="15">
        <v>2</v>
      </c>
      <c r="C12" s="15" t="s">
        <v>12</v>
      </c>
      <c r="D12" t="s">
        <v>14</v>
      </c>
      <c r="E12" t="s">
        <v>30</v>
      </c>
    </row>
    <row r="13" spans="1:5" x14ac:dyDescent="0.35">
      <c r="A13" s="18" t="s">
        <v>5</v>
      </c>
      <c r="B13" s="15">
        <v>2</v>
      </c>
      <c r="C13" s="18" t="s">
        <v>13</v>
      </c>
      <c r="D13">
        <v>50</v>
      </c>
      <c r="E13" s="33">
        <v>195</v>
      </c>
    </row>
    <row r="14" spans="1:5" x14ac:dyDescent="0.35">
      <c r="A14" s="18" t="s">
        <v>5</v>
      </c>
      <c r="B14" s="34">
        <v>3</v>
      </c>
      <c r="C14" s="16" t="s">
        <v>6</v>
      </c>
      <c r="D14">
        <v>50</v>
      </c>
      <c r="E14" s="33">
        <v>195</v>
      </c>
    </row>
    <row r="15" spans="1:5" x14ac:dyDescent="0.35">
      <c r="A15" s="18" t="s">
        <v>5</v>
      </c>
      <c r="B15" s="34">
        <v>3</v>
      </c>
      <c r="C15" s="18" t="s">
        <v>9</v>
      </c>
      <c r="D15">
        <v>60</v>
      </c>
      <c r="E15" s="33">
        <v>235.95</v>
      </c>
    </row>
    <row r="16" spans="1:5" x14ac:dyDescent="0.35">
      <c r="A16" s="18" t="s">
        <v>5</v>
      </c>
      <c r="B16" s="34">
        <v>3</v>
      </c>
      <c r="C16" s="15" t="s">
        <v>10</v>
      </c>
      <c r="D16">
        <v>50</v>
      </c>
      <c r="E16" s="33">
        <v>195</v>
      </c>
    </row>
    <row r="17" spans="1:5" x14ac:dyDescent="0.35">
      <c r="A17" s="18" t="s">
        <v>5</v>
      </c>
      <c r="B17" s="34">
        <v>3</v>
      </c>
      <c r="C17" s="18" t="s">
        <v>11</v>
      </c>
      <c r="D17">
        <v>50</v>
      </c>
      <c r="E17" s="33">
        <v>195</v>
      </c>
    </row>
    <row r="18" spans="1:5" x14ac:dyDescent="0.35">
      <c r="A18" s="18" t="s">
        <v>5</v>
      </c>
      <c r="B18" s="34">
        <v>3</v>
      </c>
      <c r="C18" s="15" t="s">
        <v>12</v>
      </c>
      <c r="D18" t="s">
        <v>14</v>
      </c>
      <c r="E18" t="s">
        <v>30</v>
      </c>
    </row>
    <row r="19" spans="1:5" x14ac:dyDescent="0.35">
      <c r="A19" s="18" t="s">
        <v>5</v>
      </c>
      <c r="B19" s="34">
        <v>3</v>
      </c>
      <c r="C19" s="18" t="s">
        <v>13</v>
      </c>
      <c r="D19">
        <v>50</v>
      </c>
      <c r="E19" s="33">
        <v>195</v>
      </c>
    </row>
    <row r="20" spans="1:5" x14ac:dyDescent="0.35">
      <c r="A20" s="18" t="s">
        <v>5</v>
      </c>
      <c r="B20" s="34">
        <v>4</v>
      </c>
      <c r="C20" s="16" t="s">
        <v>6</v>
      </c>
      <c r="D20">
        <v>50</v>
      </c>
      <c r="E20" s="33">
        <v>195</v>
      </c>
    </row>
    <row r="21" spans="1:5" x14ac:dyDescent="0.35">
      <c r="A21" s="18" t="s">
        <v>5</v>
      </c>
      <c r="B21" s="34">
        <v>4</v>
      </c>
      <c r="C21" s="18" t="s">
        <v>9</v>
      </c>
      <c r="D21">
        <v>118</v>
      </c>
      <c r="E21" s="33">
        <v>458.25</v>
      </c>
    </row>
    <row r="22" spans="1:5" x14ac:dyDescent="0.35">
      <c r="A22" s="18" t="s">
        <v>5</v>
      </c>
      <c r="B22" s="34">
        <v>4</v>
      </c>
      <c r="C22" s="15" t="s">
        <v>10</v>
      </c>
      <c r="D22">
        <v>50</v>
      </c>
      <c r="E22" s="33">
        <v>195</v>
      </c>
    </row>
    <row r="23" spans="1:5" x14ac:dyDescent="0.35">
      <c r="A23" s="18" t="s">
        <v>5</v>
      </c>
      <c r="B23" s="34">
        <v>4</v>
      </c>
      <c r="C23" s="18" t="s">
        <v>11</v>
      </c>
      <c r="D23">
        <v>50</v>
      </c>
      <c r="E23" s="33">
        <v>195</v>
      </c>
    </row>
    <row r="24" spans="1:5" x14ac:dyDescent="0.35">
      <c r="A24" s="18" t="s">
        <v>5</v>
      </c>
      <c r="B24" s="34">
        <v>4</v>
      </c>
      <c r="C24" s="15" t="s">
        <v>12</v>
      </c>
      <c r="D24" t="s">
        <v>14</v>
      </c>
      <c r="E24" t="s">
        <v>30</v>
      </c>
    </row>
    <row r="25" spans="1:5" x14ac:dyDescent="0.35">
      <c r="A25" s="18" t="s">
        <v>5</v>
      </c>
      <c r="B25" s="34">
        <v>4</v>
      </c>
      <c r="C25" s="18" t="s">
        <v>13</v>
      </c>
      <c r="D25">
        <v>150</v>
      </c>
      <c r="E25" s="33">
        <v>585</v>
      </c>
    </row>
    <row r="26" spans="1:5" x14ac:dyDescent="0.35">
      <c r="A26" s="18" t="s">
        <v>5</v>
      </c>
      <c r="B26" s="34">
        <v>5</v>
      </c>
      <c r="C26" s="16" t="s">
        <v>6</v>
      </c>
      <c r="D26">
        <v>20</v>
      </c>
      <c r="E26" s="33">
        <v>78</v>
      </c>
    </row>
    <row r="27" spans="1:5" x14ac:dyDescent="0.35">
      <c r="A27" s="18" t="s">
        <v>5</v>
      </c>
      <c r="B27" s="34">
        <v>5</v>
      </c>
      <c r="C27" s="18" t="s">
        <v>9</v>
      </c>
      <c r="D27">
        <v>65</v>
      </c>
      <c r="E27" s="33">
        <v>254.28</v>
      </c>
    </row>
    <row r="28" spans="1:5" x14ac:dyDescent="0.35">
      <c r="A28" s="18" t="s">
        <v>5</v>
      </c>
      <c r="B28" s="34">
        <v>5</v>
      </c>
      <c r="C28" s="15" t="s">
        <v>10</v>
      </c>
      <c r="D28">
        <v>50</v>
      </c>
      <c r="E28" s="33">
        <v>195</v>
      </c>
    </row>
    <row r="29" spans="1:5" x14ac:dyDescent="0.35">
      <c r="A29" s="18" t="s">
        <v>5</v>
      </c>
      <c r="B29" s="34">
        <v>5</v>
      </c>
      <c r="C29" s="18" t="s">
        <v>11</v>
      </c>
      <c r="D29">
        <v>50</v>
      </c>
      <c r="E29" s="33">
        <v>195</v>
      </c>
    </row>
    <row r="30" spans="1:5" x14ac:dyDescent="0.35">
      <c r="A30" s="18" t="s">
        <v>5</v>
      </c>
      <c r="B30" s="34">
        <v>5</v>
      </c>
      <c r="C30" s="15" t="s">
        <v>12</v>
      </c>
      <c r="D30" t="s">
        <v>14</v>
      </c>
      <c r="E30" t="s">
        <v>30</v>
      </c>
    </row>
    <row r="31" spans="1:5" x14ac:dyDescent="0.35">
      <c r="A31" s="18" t="s">
        <v>5</v>
      </c>
      <c r="B31" s="34">
        <v>5</v>
      </c>
      <c r="C31" s="18" t="s">
        <v>13</v>
      </c>
      <c r="D31">
        <v>150</v>
      </c>
      <c r="E31" s="33">
        <v>585</v>
      </c>
    </row>
    <row r="32" spans="1:5" x14ac:dyDescent="0.35">
      <c r="A32" s="18" t="s">
        <v>15</v>
      </c>
      <c r="B32" s="34">
        <v>6</v>
      </c>
      <c r="C32" s="16" t="s">
        <v>6</v>
      </c>
      <c r="D32">
        <v>-50</v>
      </c>
      <c r="E32" s="33">
        <v>-195</v>
      </c>
    </row>
    <row r="33" spans="1:5" x14ac:dyDescent="0.35">
      <c r="A33" s="18" t="s">
        <v>15</v>
      </c>
      <c r="B33" s="34">
        <v>6</v>
      </c>
      <c r="C33" s="18" t="s">
        <v>9</v>
      </c>
      <c r="D33">
        <v>110</v>
      </c>
      <c r="E33" s="33">
        <v>428.22</v>
      </c>
    </row>
    <row r="34" spans="1:5" x14ac:dyDescent="0.35">
      <c r="A34" s="18" t="s">
        <v>15</v>
      </c>
      <c r="B34" s="34">
        <v>6</v>
      </c>
      <c r="C34" s="15" t="s">
        <v>10</v>
      </c>
      <c r="D34">
        <v>50</v>
      </c>
      <c r="E34" s="33">
        <v>195</v>
      </c>
    </row>
    <row r="35" spans="1:5" x14ac:dyDescent="0.35">
      <c r="A35" s="18" t="s">
        <v>15</v>
      </c>
      <c r="B35" s="34">
        <v>6</v>
      </c>
      <c r="C35" s="18" t="s">
        <v>11</v>
      </c>
      <c r="D35">
        <v>100</v>
      </c>
      <c r="E35" s="33">
        <v>390</v>
      </c>
    </row>
    <row r="36" spans="1:5" x14ac:dyDescent="0.35">
      <c r="A36" s="18" t="s">
        <v>15</v>
      </c>
      <c r="B36" s="34">
        <v>6</v>
      </c>
      <c r="C36" s="15" t="s">
        <v>12</v>
      </c>
      <c r="D36" t="s">
        <v>14</v>
      </c>
      <c r="E36" t="s">
        <v>30</v>
      </c>
    </row>
    <row r="37" spans="1:5" x14ac:dyDescent="0.35">
      <c r="A37" s="18" t="s">
        <v>15</v>
      </c>
      <c r="B37" s="34">
        <v>6</v>
      </c>
      <c r="C37" s="18" t="s">
        <v>13</v>
      </c>
      <c r="D37">
        <v>50</v>
      </c>
      <c r="E37" s="33">
        <v>195</v>
      </c>
    </row>
    <row r="38" spans="1:5" x14ac:dyDescent="0.35">
      <c r="A38" s="18" t="s">
        <v>15</v>
      </c>
      <c r="B38" s="34">
        <v>7</v>
      </c>
      <c r="C38" s="16" t="s">
        <v>6</v>
      </c>
      <c r="D38">
        <v>50</v>
      </c>
      <c r="E38" s="33">
        <v>195</v>
      </c>
    </row>
    <row r="39" spans="1:5" x14ac:dyDescent="0.35">
      <c r="A39" s="18" t="s">
        <v>15</v>
      </c>
      <c r="B39" s="34">
        <v>7</v>
      </c>
      <c r="C39" s="18" t="s">
        <v>9</v>
      </c>
      <c r="D39">
        <v>92</v>
      </c>
      <c r="E39" s="33">
        <v>359.19</v>
      </c>
    </row>
    <row r="40" spans="1:5" x14ac:dyDescent="0.35">
      <c r="A40" s="18" t="s">
        <v>15</v>
      </c>
      <c r="B40" s="34">
        <v>7</v>
      </c>
      <c r="C40" s="15" t="s">
        <v>10</v>
      </c>
      <c r="D40">
        <v>50</v>
      </c>
      <c r="E40" s="33">
        <v>195</v>
      </c>
    </row>
    <row r="41" spans="1:5" x14ac:dyDescent="0.35">
      <c r="A41" s="18" t="s">
        <v>15</v>
      </c>
      <c r="B41" s="34">
        <v>7</v>
      </c>
      <c r="C41" s="18" t="s">
        <v>11</v>
      </c>
      <c r="D41">
        <v>100</v>
      </c>
      <c r="E41" s="33">
        <v>390</v>
      </c>
    </row>
    <row r="42" spans="1:5" x14ac:dyDescent="0.35">
      <c r="A42" s="18" t="s">
        <v>15</v>
      </c>
      <c r="B42" s="34">
        <v>7</v>
      </c>
      <c r="C42" s="15" t="s">
        <v>12</v>
      </c>
      <c r="D42" t="s">
        <v>14</v>
      </c>
      <c r="E42" t="s">
        <v>30</v>
      </c>
    </row>
    <row r="43" spans="1:5" x14ac:dyDescent="0.35">
      <c r="A43" s="18" t="s">
        <v>15</v>
      </c>
      <c r="B43" s="34">
        <v>7</v>
      </c>
      <c r="C43" s="18" t="s">
        <v>13</v>
      </c>
      <c r="D43">
        <v>50</v>
      </c>
      <c r="E43" s="33">
        <v>195</v>
      </c>
    </row>
    <row r="44" spans="1:5" x14ac:dyDescent="0.35">
      <c r="A44" s="18" t="s">
        <v>15</v>
      </c>
      <c r="B44" s="34">
        <v>8</v>
      </c>
      <c r="C44" s="16" t="s">
        <v>6</v>
      </c>
      <c r="D44">
        <v>100</v>
      </c>
      <c r="E44" s="33">
        <v>390</v>
      </c>
    </row>
    <row r="45" spans="1:5" x14ac:dyDescent="0.35">
      <c r="A45" s="18" t="s">
        <v>15</v>
      </c>
      <c r="B45" s="34">
        <v>8</v>
      </c>
      <c r="C45" s="18" t="s">
        <v>9</v>
      </c>
      <c r="D45">
        <v>63</v>
      </c>
      <c r="E45" s="33">
        <v>244.14</v>
      </c>
    </row>
    <row r="46" spans="1:5" x14ac:dyDescent="0.35">
      <c r="A46" s="18" t="s">
        <v>15</v>
      </c>
      <c r="B46" s="34">
        <v>8</v>
      </c>
      <c r="C46" s="15" t="s">
        <v>10</v>
      </c>
      <c r="D46">
        <v>100</v>
      </c>
      <c r="E46" s="33">
        <v>390</v>
      </c>
    </row>
    <row r="47" spans="1:5" x14ac:dyDescent="0.35">
      <c r="A47" s="18" t="s">
        <v>15</v>
      </c>
      <c r="B47" s="34">
        <v>8</v>
      </c>
      <c r="C47" s="18" t="s">
        <v>11</v>
      </c>
      <c r="D47">
        <v>50</v>
      </c>
      <c r="E47" s="33">
        <v>195</v>
      </c>
    </row>
    <row r="48" spans="1:5" x14ac:dyDescent="0.35">
      <c r="A48" s="18" t="s">
        <v>15</v>
      </c>
      <c r="B48" s="34">
        <v>8</v>
      </c>
      <c r="C48" s="15" t="s">
        <v>12</v>
      </c>
      <c r="D48" t="s">
        <v>14</v>
      </c>
      <c r="E48" t="s">
        <v>30</v>
      </c>
    </row>
    <row r="49" spans="1:5" x14ac:dyDescent="0.35">
      <c r="A49" s="18" t="s">
        <v>15</v>
      </c>
      <c r="B49" s="34">
        <v>8</v>
      </c>
      <c r="C49" s="18" t="s">
        <v>13</v>
      </c>
      <c r="D49">
        <v>50</v>
      </c>
      <c r="E49" s="33">
        <v>195</v>
      </c>
    </row>
    <row r="50" spans="1:5" x14ac:dyDescent="0.35">
      <c r="A50" s="18" t="s">
        <v>15</v>
      </c>
      <c r="B50" s="34">
        <v>9</v>
      </c>
      <c r="C50" s="16" t="s">
        <v>6</v>
      </c>
      <c r="D50">
        <v>100</v>
      </c>
      <c r="E50" s="33">
        <v>390</v>
      </c>
    </row>
    <row r="51" spans="1:5" x14ac:dyDescent="0.35">
      <c r="A51" s="18" t="s">
        <v>15</v>
      </c>
      <c r="B51" s="34">
        <v>9</v>
      </c>
      <c r="C51" s="18" t="s">
        <v>9</v>
      </c>
      <c r="D51">
        <v>78</v>
      </c>
      <c r="E51" s="33">
        <v>304.2</v>
      </c>
    </row>
    <row r="52" spans="1:5" x14ac:dyDescent="0.35">
      <c r="A52" s="18" t="s">
        <v>15</v>
      </c>
      <c r="B52" s="34">
        <v>9</v>
      </c>
      <c r="C52" s="15" t="s">
        <v>10</v>
      </c>
      <c r="D52">
        <v>50</v>
      </c>
      <c r="E52" s="33">
        <v>195</v>
      </c>
    </row>
    <row r="53" spans="1:5" x14ac:dyDescent="0.35">
      <c r="A53" s="18" t="s">
        <v>15</v>
      </c>
      <c r="B53" s="34">
        <v>9</v>
      </c>
      <c r="C53" s="18" t="s">
        <v>11</v>
      </c>
      <c r="D53">
        <v>50</v>
      </c>
      <c r="E53" s="33">
        <v>195</v>
      </c>
    </row>
    <row r="54" spans="1:5" x14ac:dyDescent="0.35">
      <c r="A54" s="18" t="s">
        <v>15</v>
      </c>
      <c r="B54" s="34">
        <v>9</v>
      </c>
      <c r="C54" s="15" t="s">
        <v>12</v>
      </c>
      <c r="D54" t="s">
        <v>14</v>
      </c>
      <c r="E54" t="s">
        <v>30</v>
      </c>
    </row>
    <row r="55" spans="1:5" x14ac:dyDescent="0.35">
      <c r="A55" s="18" t="s">
        <v>15</v>
      </c>
      <c r="B55" s="34">
        <v>9</v>
      </c>
      <c r="C55" s="18" t="s">
        <v>13</v>
      </c>
      <c r="D55">
        <v>100</v>
      </c>
      <c r="E55" s="33">
        <v>390</v>
      </c>
    </row>
    <row r="56" spans="1:5" x14ac:dyDescent="0.35">
      <c r="A56" s="5" t="s">
        <v>16</v>
      </c>
      <c r="B56" s="34">
        <v>10</v>
      </c>
      <c r="C56" s="16" t="s">
        <v>6</v>
      </c>
      <c r="D56">
        <v>50</v>
      </c>
      <c r="E56" s="33">
        <v>195</v>
      </c>
    </row>
    <row r="57" spans="1:5" x14ac:dyDescent="0.35">
      <c r="A57" s="5" t="s">
        <v>16</v>
      </c>
      <c r="B57" s="34">
        <v>10</v>
      </c>
      <c r="C57" s="18" t="s">
        <v>9</v>
      </c>
      <c r="D57">
        <v>70</v>
      </c>
      <c r="E57" s="33">
        <v>272.61</v>
      </c>
    </row>
    <row r="58" spans="1:5" x14ac:dyDescent="0.35">
      <c r="A58" s="5" t="s">
        <v>16</v>
      </c>
      <c r="B58" s="34">
        <v>10</v>
      </c>
      <c r="C58" s="15" t="s">
        <v>10</v>
      </c>
      <c r="D58">
        <v>100</v>
      </c>
      <c r="E58" s="33">
        <v>390</v>
      </c>
    </row>
    <row r="59" spans="1:5" x14ac:dyDescent="0.35">
      <c r="A59" s="5" t="s">
        <v>16</v>
      </c>
      <c r="B59" s="34">
        <v>10</v>
      </c>
      <c r="C59" s="18" t="s">
        <v>11</v>
      </c>
      <c r="D59">
        <v>50</v>
      </c>
      <c r="E59" s="33">
        <v>195</v>
      </c>
    </row>
    <row r="60" spans="1:5" x14ac:dyDescent="0.35">
      <c r="A60" s="5" t="s">
        <v>16</v>
      </c>
      <c r="B60" s="34">
        <v>10</v>
      </c>
      <c r="C60" s="15" t="s">
        <v>12</v>
      </c>
      <c r="D60" t="s">
        <v>14</v>
      </c>
      <c r="E60" t="s">
        <v>30</v>
      </c>
    </row>
    <row r="61" spans="1:5" x14ac:dyDescent="0.35">
      <c r="A61" s="5" t="s">
        <v>16</v>
      </c>
      <c r="B61" s="34">
        <v>10</v>
      </c>
      <c r="C61" s="18" t="s">
        <v>13</v>
      </c>
      <c r="D61">
        <v>50</v>
      </c>
      <c r="E61" s="33">
        <v>195</v>
      </c>
    </row>
    <row r="62" spans="1:5" x14ac:dyDescent="0.35">
      <c r="A62" s="5" t="s">
        <v>16</v>
      </c>
      <c r="B62" s="34">
        <v>11</v>
      </c>
      <c r="C62" s="16" t="s">
        <v>6</v>
      </c>
      <c r="D62">
        <v>100</v>
      </c>
      <c r="E62" s="33">
        <v>390</v>
      </c>
    </row>
    <row r="63" spans="1:5" x14ac:dyDescent="0.35">
      <c r="A63" s="5" t="s">
        <v>16</v>
      </c>
      <c r="B63" s="34">
        <v>11</v>
      </c>
      <c r="C63" s="18" t="s">
        <v>9</v>
      </c>
      <c r="D63">
        <v>106</v>
      </c>
      <c r="E63" s="33">
        <v>414.57</v>
      </c>
    </row>
    <row r="64" spans="1:5" x14ac:dyDescent="0.35">
      <c r="A64" s="5" t="s">
        <v>16</v>
      </c>
      <c r="B64" s="34">
        <v>11</v>
      </c>
      <c r="C64" s="15" t="s">
        <v>10</v>
      </c>
      <c r="D64">
        <v>50</v>
      </c>
      <c r="E64" s="33">
        <v>195</v>
      </c>
    </row>
    <row r="65" spans="1:5" x14ac:dyDescent="0.35">
      <c r="A65" s="5" t="s">
        <v>16</v>
      </c>
      <c r="B65" s="34">
        <v>11</v>
      </c>
      <c r="C65" s="18" t="s">
        <v>11</v>
      </c>
      <c r="D65">
        <v>50</v>
      </c>
      <c r="E65" s="33">
        <v>195</v>
      </c>
    </row>
    <row r="66" spans="1:5" x14ac:dyDescent="0.35">
      <c r="A66" s="5" t="s">
        <v>16</v>
      </c>
      <c r="B66" s="34">
        <v>11</v>
      </c>
      <c r="C66" s="15" t="s">
        <v>12</v>
      </c>
      <c r="D66" t="s">
        <v>14</v>
      </c>
      <c r="E66" t="s">
        <v>30</v>
      </c>
    </row>
    <row r="67" spans="1:5" x14ac:dyDescent="0.35">
      <c r="A67" s="5" t="s">
        <v>16</v>
      </c>
      <c r="B67" s="34">
        <v>11</v>
      </c>
      <c r="C67" s="18" t="s">
        <v>13</v>
      </c>
      <c r="D67">
        <v>50</v>
      </c>
      <c r="E67" s="33">
        <v>195</v>
      </c>
    </row>
    <row r="68" spans="1:5" x14ac:dyDescent="0.35">
      <c r="A68" s="5" t="s">
        <v>16</v>
      </c>
      <c r="B68" s="34">
        <v>12</v>
      </c>
      <c r="C68" s="16" t="s">
        <v>6</v>
      </c>
      <c r="D68">
        <v>50</v>
      </c>
      <c r="E68" s="33">
        <v>195</v>
      </c>
    </row>
    <row r="69" spans="1:5" x14ac:dyDescent="0.35">
      <c r="A69" s="5" t="s">
        <v>16</v>
      </c>
      <c r="B69" s="34">
        <v>12</v>
      </c>
      <c r="C69" s="18" t="s">
        <v>9</v>
      </c>
      <c r="D69">
        <v>84</v>
      </c>
      <c r="E69" s="33">
        <v>327.20999999999998</v>
      </c>
    </row>
    <row r="70" spans="1:5" x14ac:dyDescent="0.35">
      <c r="A70" s="5" t="s">
        <v>16</v>
      </c>
      <c r="B70" s="34">
        <v>12</v>
      </c>
      <c r="C70" s="15" t="s">
        <v>10</v>
      </c>
      <c r="D70">
        <v>50</v>
      </c>
      <c r="E70" s="33">
        <v>195</v>
      </c>
    </row>
    <row r="71" spans="1:5" x14ac:dyDescent="0.35">
      <c r="A71" s="5" t="s">
        <v>16</v>
      </c>
      <c r="B71" s="34">
        <v>12</v>
      </c>
      <c r="C71" s="18" t="s">
        <v>11</v>
      </c>
      <c r="D71">
        <v>50</v>
      </c>
      <c r="E71" s="33">
        <v>195</v>
      </c>
    </row>
    <row r="72" spans="1:5" x14ac:dyDescent="0.35">
      <c r="A72" s="5" t="s">
        <v>16</v>
      </c>
      <c r="B72" s="34">
        <v>12</v>
      </c>
      <c r="C72" s="15" t="s">
        <v>12</v>
      </c>
      <c r="D72">
        <v>100</v>
      </c>
      <c r="E72" s="33">
        <v>390</v>
      </c>
    </row>
    <row r="73" spans="1:5" x14ac:dyDescent="0.35">
      <c r="A73" s="5" t="s">
        <v>16</v>
      </c>
      <c r="B73" s="34">
        <v>12</v>
      </c>
      <c r="C73" s="18" t="s">
        <v>13</v>
      </c>
      <c r="D73" t="s">
        <v>14</v>
      </c>
      <c r="E73" t="s">
        <v>30</v>
      </c>
    </row>
    <row r="74" spans="1:5" x14ac:dyDescent="0.35">
      <c r="A74" s="5" t="s">
        <v>16</v>
      </c>
      <c r="B74" s="34">
        <v>13</v>
      </c>
      <c r="C74" s="16" t="s">
        <v>6</v>
      </c>
      <c r="D74">
        <v>80</v>
      </c>
      <c r="E74" s="33">
        <v>312</v>
      </c>
    </row>
    <row r="75" spans="1:5" x14ac:dyDescent="0.35">
      <c r="A75" s="5" t="s">
        <v>16</v>
      </c>
      <c r="B75" s="34">
        <v>13</v>
      </c>
      <c r="C75" s="18" t="s">
        <v>9</v>
      </c>
      <c r="D75">
        <v>76</v>
      </c>
      <c r="E75" s="33">
        <v>297.18</v>
      </c>
    </row>
    <row r="76" spans="1:5" x14ac:dyDescent="0.35">
      <c r="A76" s="5" t="s">
        <v>16</v>
      </c>
      <c r="B76" s="34">
        <v>13</v>
      </c>
      <c r="C76" s="15" t="s">
        <v>10</v>
      </c>
      <c r="D76">
        <v>80</v>
      </c>
      <c r="E76" s="33">
        <v>312</v>
      </c>
    </row>
    <row r="77" spans="1:5" x14ac:dyDescent="0.35">
      <c r="A77" s="5" t="s">
        <v>16</v>
      </c>
      <c r="B77" s="34">
        <v>13</v>
      </c>
      <c r="C77" s="18" t="s">
        <v>11</v>
      </c>
      <c r="D77" t="s">
        <v>14</v>
      </c>
      <c r="E77" t="s">
        <v>30</v>
      </c>
    </row>
    <row r="78" spans="1:5" x14ac:dyDescent="0.35">
      <c r="A78" s="5" t="s">
        <v>16</v>
      </c>
      <c r="B78" s="34">
        <v>13</v>
      </c>
      <c r="C78" s="15" t="s">
        <v>12</v>
      </c>
      <c r="D78">
        <v>20</v>
      </c>
      <c r="E78" s="33">
        <v>78</v>
      </c>
    </row>
    <row r="79" spans="1:5" x14ac:dyDescent="0.35">
      <c r="A79" s="5" t="s">
        <v>16</v>
      </c>
      <c r="B79" s="34">
        <v>13</v>
      </c>
      <c r="C79" s="18" t="s">
        <v>13</v>
      </c>
      <c r="D79" t="s">
        <v>14</v>
      </c>
      <c r="E79" t="s">
        <v>30</v>
      </c>
    </row>
    <row r="80" spans="1:5" x14ac:dyDescent="0.35">
      <c r="A80" s="5" t="s">
        <v>17</v>
      </c>
      <c r="B80" s="34">
        <v>14</v>
      </c>
      <c r="C80" s="16" t="s">
        <v>6</v>
      </c>
      <c r="D80">
        <v>90</v>
      </c>
      <c r="E80" s="33">
        <v>351</v>
      </c>
    </row>
    <row r="81" spans="1:5" x14ac:dyDescent="0.35">
      <c r="A81" s="5" t="s">
        <v>17</v>
      </c>
      <c r="B81" s="34">
        <v>14</v>
      </c>
      <c r="C81" s="18" t="s">
        <v>9</v>
      </c>
      <c r="D81">
        <v>45</v>
      </c>
      <c r="E81" s="33">
        <v>175.5</v>
      </c>
    </row>
    <row r="82" spans="1:5" x14ac:dyDescent="0.35">
      <c r="A82" s="5" t="s">
        <v>17</v>
      </c>
      <c r="B82" s="34">
        <v>14</v>
      </c>
      <c r="C82" s="15" t="s">
        <v>10</v>
      </c>
      <c r="D82">
        <v>70</v>
      </c>
      <c r="E82" s="33">
        <v>273</v>
      </c>
    </row>
    <row r="83" spans="1:5" x14ac:dyDescent="0.35">
      <c r="A83" s="5" t="s">
        <v>17</v>
      </c>
      <c r="B83" s="34">
        <v>14</v>
      </c>
      <c r="C83" s="18" t="s">
        <v>11</v>
      </c>
      <c r="D83">
        <v>40</v>
      </c>
      <c r="E83" s="33">
        <v>156</v>
      </c>
    </row>
    <row r="84" spans="1:5" x14ac:dyDescent="0.35">
      <c r="A84" s="5" t="s">
        <v>17</v>
      </c>
      <c r="B84" s="34">
        <v>14</v>
      </c>
      <c r="C84" s="15" t="s">
        <v>12</v>
      </c>
      <c r="D84">
        <v>60</v>
      </c>
      <c r="E84" s="33">
        <v>234</v>
      </c>
    </row>
    <row r="85" spans="1:5" x14ac:dyDescent="0.35">
      <c r="A85" s="5" t="s">
        <v>17</v>
      </c>
      <c r="B85" s="34">
        <v>14</v>
      </c>
      <c r="C85" s="18" t="s">
        <v>13</v>
      </c>
      <c r="D85" t="s">
        <v>14</v>
      </c>
      <c r="E85" t="s">
        <v>30</v>
      </c>
    </row>
    <row r="86" spans="1:5" x14ac:dyDescent="0.35">
      <c r="A86" s="5" t="s">
        <v>17</v>
      </c>
      <c r="B86" s="34">
        <v>15</v>
      </c>
      <c r="C86" s="16" t="s">
        <v>6</v>
      </c>
      <c r="D86">
        <v>80</v>
      </c>
      <c r="E86" s="33">
        <v>312</v>
      </c>
    </row>
    <row r="87" spans="1:5" x14ac:dyDescent="0.35">
      <c r="A87" s="5" t="s">
        <v>17</v>
      </c>
      <c r="B87" s="34">
        <v>15</v>
      </c>
      <c r="C87" s="18" t="s">
        <v>9</v>
      </c>
      <c r="D87">
        <v>77</v>
      </c>
      <c r="E87" s="33">
        <v>300.3</v>
      </c>
    </row>
    <row r="88" spans="1:5" x14ac:dyDescent="0.35">
      <c r="A88" s="5" t="s">
        <v>17</v>
      </c>
      <c r="B88" s="34">
        <v>15</v>
      </c>
      <c r="C88" s="15" t="s">
        <v>10</v>
      </c>
      <c r="D88">
        <v>100</v>
      </c>
      <c r="E88" s="33">
        <v>390</v>
      </c>
    </row>
    <row r="89" spans="1:5" x14ac:dyDescent="0.35">
      <c r="A89" s="5" t="s">
        <v>17</v>
      </c>
      <c r="B89" s="34">
        <v>15</v>
      </c>
      <c r="C89" s="18" t="s">
        <v>11</v>
      </c>
      <c r="D89">
        <v>50</v>
      </c>
      <c r="E89" s="33">
        <v>195</v>
      </c>
    </row>
    <row r="90" spans="1:5" x14ac:dyDescent="0.35">
      <c r="A90" s="5" t="s">
        <v>17</v>
      </c>
      <c r="B90" s="34">
        <v>15</v>
      </c>
      <c r="C90" s="15" t="s">
        <v>12</v>
      </c>
      <c r="D90">
        <v>100</v>
      </c>
      <c r="E90" s="33">
        <v>390</v>
      </c>
    </row>
    <row r="91" spans="1:5" x14ac:dyDescent="0.35">
      <c r="A91" s="5" t="s">
        <v>17</v>
      </c>
      <c r="B91" s="34">
        <v>15</v>
      </c>
      <c r="C91" s="18" t="s">
        <v>13</v>
      </c>
      <c r="D91" t="s">
        <v>14</v>
      </c>
      <c r="E91" t="s">
        <v>30</v>
      </c>
    </row>
    <row r="92" spans="1:5" x14ac:dyDescent="0.35">
      <c r="A92" s="5" t="s">
        <v>17</v>
      </c>
      <c r="B92" s="34">
        <v>16</v>
      </c>
      <c r="C92" s="16" t="s">
        <v>6</v>
      </c>
      <c r="D92">
        <v>50</v>
      </c>
      <c r="E92" s="33">
        <v>195</v>
      </c>
    </row>
    <row r="93" spans="1:5" x14ac:dyDescent="0.35">
      <c r="A93" s="5" t="s">
        <v>17</v>
      </c>
      <c r="B93" s="34">
        <v>16</v>
      </c>
      <c r="C93" s="18" t="s">
        <v>9</v>
      </c>
      <c r="D93">
        <v>104</v>
      </c>
      <c r="E93" s="33">
        <v>405.6</v>
      </c>
    </row>
    <row r="94" spans="1:5" x14ac:dyDescent="0.35">
      <c r="A94" s="5" t="s">
        <v>17</v>
      </c>
      <c r="B94" s="34">
        <v>16</v>
      </c>
      <c r="C94" s="15" t="s">
        <v>10</v>
      </c>
      <c r="D94">
        <v>50</v>
      </c>
      <c r="E94" s="33">
        <v>195</v>
      </c>
    </row>
    <row r="95" spans="1:5" x14ac:dyDescent="0.35">
      <c r="A95" s="5" t="s">
        <v>17</v>
      </c>
      <c r="B95" s="34">
        <v>16</v>
      </c>
      <c r="C95" s="18" t="s">
        <v>11</v>
      </c>
      <c r="D95">
        <v>50</v>
      </c>
      <c r="E95" s="33">
        <v>195</v>
      </c>
    </row>
    <row r="96" spans="1:5" x14ac:dyDescent="0.35">
      <c r="A96" s="5" t="s">
        <v>17</v>
      </c>
      <c r="B96" s="34">
        <v>16</v>
      </c>
      <c r="C96" s="15" t="s">
        <v>12</v>
      </c>
      <c r="D96">
        <v>120</v>
      </c>
      <c r="E96" s="33">
        <v>468</v>
      </c>
    </row>
    <row r="97" spans="1:5" x14ac:dyDescent="0.35">
      <c r="A97" s="5" t="s">
        <v>17</v>
      </c>
      <c r="B97" s="34">
        <v>16</v>
      </c>
      <c r="C97" s="18" t="s">
        <v>13</v>
      </c>
      <c r="D97" t="s">
        <v>14</v>
      </c>
      <c r="E97" t="s">
        <v>30</v>
      </c>
    </row>
    <row r="98" spans="1:5" x14ac:dyDescent="0.35">
      <c r="A98" s="5" t="s">
        <v>17</v>
      </c>
      <c r="B98" s="34">
        <v>17</v>
      </c>
      <c r="C98" s="16" t="s">
        <v>6</v>
      </c>
      <c r="D98">
        <v>80</v>
      </c>
      <c r="E98" s="33">
        <v>312</v>
      </c>
    </row>
    <row r="99" spans="1:5" x14ac:dyDescent="0.35">
      <c r="A99" s="5" t="s">
        <v>17</v>
      </c>
      <c r="B99" s="34">
        <v>17</v>
      </c>
      <c r="C99" s="18" t="s">
        <v>9</v>
      </c>
      <c r="D99">
        <v>89</v>
      </c>
      <c r="E99" s="33">
        <v>346.32</v>
      </c>
    </row>
    <row r="100" spans="1:5" x14ac:dyDescent="0.35">
      <c r="A100" s="5" t="s">
        <v>17</v>
      </c>
      <c r="B100" s="34">
        <v>17</v>
      </c>
      <c r="C100" s="15" t="s">
        <v>10</v>
      </c>
      <c r="D100">
        <v>100</v>
      </c>
      <c r="E100" s="33">
        <v>390</v>
      </c>
    </row>
    <row r="101" spans="1:5" x14ac:dyDescent="0.35">
      <c r="A101" s="5" t="s">
        <v>17</v>
      </c>
      <c r="B101" s="34">
        <v>17</v>
      </c>
      <c r="C101" s="18" t="s">
        <v>11</v>
      </c>
      <c r="D101">
        <v>50</v>
      </c>
      <c r="E101" s="33">
        <v>195</v>
      </c>
    </row>
    <row r="102" spans="1:5" x14ac:dyDescent="0.35">
      <c r="A102" s="5" t="s">
        <v>17</v>
      </c>
      <c r="B102" s="34">
        <v>17</v>
      </c>
      <c r="C102" s="15" t="s">
        <v>12</v>
      </c>
      <c r="D102">
        <v>100</v>
      </c>
      <c r="E102" s="33">
        <v>390</v>
      </c>
    </row>
    <row r="103" spans="1:5" x14ac:dyDescent="0.35">
      <c r="A103" s="5" t="s">
        <v>17</v>
      </c>
      <c r="B103" s="34">
        <v>17</v>
      </c>
      <c r="C103" s="18" t="s">
        <v>13</v>
      </c>
      <c r="D103" t="s">
        <v>14</v>
      </c>
      <c r="E103" t="s">
        <v>30</v>
      </c>
    </row>
    <row r="104" spans="1:5" x14ac:dyDescent="0.35">
      <c r="A104" s="5" t="s">
        <v>18</v>
      </c>
      <c r="B104" s="34">
        <v>18</v>
      </c>
      <c r="C104" s="16" t="s">
        <v>6</v>
      </c>
      <c r="D104">
        <v>100</v>
      </c>
      <c r="E104" s="33">
        <v>390</v>
      </c>
    </row>
    <row r="105" spans="1:5" x14ac:dyDescent="0.35">
      <c r="A105" s="5" t="s">
        <v>18</v>
      </c>
      <c r="B105" s="34">
        <v>18</v>
      </c>
      <c r="C105" s="18" t="s">
        <v>9</v>
      </c>
      <c r="D105">
        <v>63</v>
      </c>
      <c r="E105" s="33">
        <v>244.14</v>
      </c>
    </row>
    <row r="106" spans="1:5" x14ac:dyDescent="0.35">
      <c r="A106" s="5" t="s">
        <v>18</v>
      </c>
      <c r="B106" s="34">
        <v>18</v>
      </c>
      <c r="C106" s="15" t="s">
        <v>10</v>
      </c>
      <c r="D106">
        <v>100</v>
      </c>
      <c r="E106" s="33">
        <v>390</v>
      </c>
    </row>
    <row r="107" spans="1:5" x14ac:dyDescent="0.35">
      <c r="A107" s="5" t="s">
        <v>18</v>
      </c>
      <c r="B107" s="34">
        <v>18</v>
      </c>
      <c r="C107" s="18" t="s">
        <v>11</v>
      </c>
      <c r="D107">
        <v>90</v>
      </c>
      <c r="E107" s="33">
        <v>351</v>
      </c>
    </row>
    <row r="108" spans="1:5" x14ac:dyDescent="0.35">
      <c r="A108" s="5" t="s">
        <v>18</v>
      </c>
      <c r="B108" s="34">
        <v>18</v>
      </c>
      <c r="C108" s="15" t="s">
        <v>12</v>
      </c>
      <c r="D108">
        <v>60</v>
      </c>
      <c r="E108" s="33">
        <v>234</v>
      </c>
    </row>
    <row r="109" spans="1:5" x14ac:dyDescent="0.35">
      <c r="A109" s="5" t="s">
        <v>18</v>
      </c>
      <c r="B109" s="34">
        <v>18</v>
      </c>
      <c r="C109" s="18" t="s">
        <v>13</v>
      </c>
      <c r="D109" t="s">
        <v>14</v>
      </c>
      <c r="E109" t="s">
        <v>30</v>
      </c>
    </row>
    <row r="110" spans="1:5" x14ac:dyDescent="0.35">
      <c r="A110" s="5" t="s">
        <v>18</v>
      </c>
      <c r="B110" s="34">
        <v>19</v>
      </c>
      <c r="C110" s="16" t="s">
        <v>6</v>
      </c>
      <c r="D110">
        <v>100</v>
      </c>
      <c r="E110" s="33">
        <v>390</v>
      </c>
    </row>
    <row r="111" spans="1:5" x14ac:dyDescent="0.35">
      <c r="A111" s="5" t="s">
        <v>18</v>
      </c>
      <c r="B111" s="34">
        <v>19</v>
      </c>
      <c r="C111" s="18" t="s">
        <v>9</v>
      </c>
      <c r="D111">
        <v>49</v>
      </c>
      <c r="E111" s="33">
        <v>189.54</v>
      </c>
    </row>
    <row r="112" spans="1:5" x14ac:dyDescent="0.35">
      <c r="A112" s="5" t="s">
        <v>18</v>
      </c>
      <c r="B112" s="34">
        <v>19</v>
      </c>
      <c r="C112" s="15" t="s">
        <v>10</v>
      </c>
      <c r="D112">
        <v>50</v>
      </c>
      <c r="E112" s="33">
        <v>195</v>
      </c>
    </row>
    <row r="113" spans="1:5" x14ac:dyDescent="0.35">
      <c r="A113" s="5" t="s">
        <v>18</v>
      </c>
      <c r="B113" s="34">
        <v>19</v>
      </c>
      <c r="C113" s="18" t="s">
        <v>11</v>
      </c>
      <c r="D113">
        <v>50</v>
      </c>
      <c r="E113" s="33">
        <v>195</v>
      </c>
    </row>
    <row r="114" spans="1:5" x14ac:dyDescent="0.35">
      <c r="A114" s="5" t="s">
        <v>18</v>
      </c>
      <c r="B114" s="34">
        <v>19</v>
      </c>
      <c r="C114" s="15" t="s">
        <v>12</v>
      </c>
      <c r="D114">
        <v>50</v>
      </c>
      <c r="E114" s="33">
        <v>195</v>
      </c>
    </row>
    <row r="115" spans="1:5" x14ac:dyDescent="0.35">
      <c r="A115" s="5" t="s">
        <v>18</v>
      </c>
      <c r="B115" s="34">
        <v>19</v>
      </c>
      <c r="C115" s="18" t="s">
        <v>13</v>
      </c>
      <c r="D115" t="s">
        <v>14</v>
      </c>
      <c r="E115" t="s">
        <v>30</v>
      </c>
    </row>
    <row r="116" spans="1:5" x14ac:dyDescent="0.35">
      <c r="A116" s="5" t="s">
        <v>18</v>
      </c>
      <c r="B116" s="34">
        <v>20</v>
      </c>
      <c r="C116" s="16" t="s">
        <v>6</v>
      </c>
      <c r="D116">
        <v>200</v>
      </c>
      <c r="E116" s="33">
        <v>780</v>
      </c>
    </row>
    <row r="117" spans="1:5" x14ac:dyDescent="0.35">
      <c r="A117" s="5" t="s">
        <v>18</v>
      </c>
      <c r="B117" s="34">
        <v>20</v>
      </c>
      <c r="C117" s="18" t="s">
        <v>9</v>
      </c>
      <c r="D117">
        <v>93</v>
      </c>
      <c r="E117" s="33">
        <v>363.87</v>
      </c>
    </row>
    <row r="118" spans="1:5" x14ac:dyDescent="0.35">
      <c r="A118" s="5" t="s">
        <v>18</v>
      </c>
      <c r="B118" s="34">
        <v>20</v>
      </c>
      <c r="C118" s="15" t="s">
        <v>10</v>
      </c>
      <c r="D118">
        <v>100</v>
      </c>
      <c r="E118" s="33">
        <v>390</v>
      </c>
    </row>
    <row r="119" spans="1:5" x14ac:dyDescent="0.35">
      <c r="A119" s="5" t="s">
        <v>18</v>
      </c>
      <c r="B119" s="34">
        <v>20</v>
      </c>
      <c r="C119" s="18" t="s">
        <v>11</v>
      </c>
      <c r="D119">
        <v>50</v>
      </c>
      <c r="E119" s="33">
        <v>195</v>
      </c>
    </row>
    <row r="120" spans="1:5" x14ac:dyDescent="0.35">
      <c r="A120" s="5" t="s">
        <v>18</v>
      </c>
      <c r="B120" s="34">
        <v>20</v>
      </c>
      <c r="C120" s="15" t="s">
        <v>12</v>
      </c>
      <c r="D120">
        <v>150</v>
      </c>
      <c r="E120" s="33">
        <v>585</v>
      </c>
    </row>
    <row r="121" spans="1:5" x14ac:dyDescent="0.35">
      <c r="A121" s="5" t="s">
        <v>18</v>
      </c>
      <c r="B121" s="34">
        <v>20</v>
      </c>
      <c r="C121" s="18" t="s">
        <v>13</v>
      </c>
      <c r="D121" t="s">
        <v>14</v>
      </c>
      <c r="E121" t="s">
        <v>30</v>
      </c>
    </row>
    <row r="122" spans="1:5" x14ac:dyDescent="0.35">
      <c r="A122" s="5" t="s">
        <v>18</v>
      </c>
      <c r="B122" s="34">
        <v>21</v>
      </c>
      <c r="C122" s="16" t="s">
        <v>6</v>
      </c>
      <c r="D122">
        <v>100</v>
      </c>
      <c r="E122" s="33">
        <v>390</v>
      </c>
    </row>
    <row r="123" spans="1:5" x14ac:dyDescent="0.35">
      <c r="A123" s="5" t="s">
        <v>18</v>
      </c>
      <c r="B123" s="34">
        <v>21</v>
      </c>
      <c r="C123" s="18" t="s">
        <v>9</v>
      </c>
      <c r="D123">
        <v>-400</v>
      </c>
      <c r="E123" s="33">
        <v>-1560</v>
      </c>
    </row>
    <row r="124" spans="1:5" x14ac:dyDescent="0.35">
      <c r="A124" s="5" t="s">
        <v>18</v>
      </c>
      <c r="B124" s="34">
        <v>21</v>
      </c>
      <c r="C124" s="15" t="s">
        <v>10</v>
      </c>
      <c r="D124">
        <v>100</v>
      </c>
      <c r="E124" s="33">
        <v>390</v>
      </c>
    </row>
    <row r="125" spans="1:5" x14ac:dyDescent="0.35">
      <c r="A125" s="5" t="s">
        <v>18</v>
      </c>
      <c r="B125" s="34">
        <v>21</v>
      </c>
      <c r="C125" s="18" t="s">
        <v>11</v>
      </c>
      <c r="D125">
        <v>50</v>
      </c>
      <c r="E125" s="33">
        <v>195</v>
      </c>
    </row>
    <row r="126" spans="1:5" x14ac:dyDescent="0.35">
      <c r="A126" s="5" t="s">
        <v>18</v>
      </c>
      <c r="B126" s="34">
        <v>21</v>
      </c>
      <c r="C126" s="15" t="s">
        <v>12</v>
      </c>
      <c r="D126">
        <v>150</v>
      </c>
      <c r="E126" s="33">
        <v>585</v>
      </c>
    </row>
    <row r="127" spans="1:5" x14ac:dyDescent="0.35">
      <c r="A127" s="5" t="s">
        <v>18</v>
      </c>
      <c r="B127" s="34">
        <v>21</v>
      </c>
      <c r="C127" s="18" t="s">
        <v>13</v>
      </c>
      <c r="D127" t="s">
        <v>14</v>
      </c>
      <c r="E127" t="s">
        <v>30</v>
      </c>
    </row>
    <row r="128" spans="1:5" x14ac:dyDescent="0.35">
      <c r="A128" s="5" t="s">
        <v>18</v>
      </c>
      <c r="B128" s="34">
        <v>22</v>
      </c>
      <c r="C128" s="16" t="s">
        <v>6</v>
      </c>
      <c r="D128">
        <v>-250</v>
      </c>
      <c r="E128" s="33">
        <v>-975</v>
      </c>
    </row>
    <row r="129" spans="1:5" x14ac:dyDescent="0.35">
      <c r="A129" s="5" t="s">
        <v>18</v>
      </c>
      <c r="B129" s="34">
        <v>22</v>
      </c>
      <c r="C129" s="18" t="s">
        <v>9</v>
      </c>
      <c r="D129">
        <v>50</v>
      </c>
      <c r="E129" s="33">
        <v>195</v>
      </c>
    </row>
    <row r="130" spans="1:5" x14ac:dyDescent="0.35">
      <c r="A130" s="5" t="s">
        <v>18</v>
      </c>
      <c r="B130" s="34">
        <v>22</v>
      </c>
      <c r="C130" s="15" t="s">
        <v>10</v>
      </c>
      <c r="D130">
        <v>50</v>
      </c>
      <c r="E130" s="33">
        <v>195</v>
      </c>
    </row>
    <row r="131" spans="1:5" x14ac:dyDescent="0.35">
      <c r="A131" s="5" t="s">
        <v>18</v>
      </c>
      <c r="B131" s="34">
        <v>22</v>
      </c>
      <c r="C131" s="18" t="s">
        <v>11</v>
      </c>
      <c r="D131">
        <v>100</v>
      </c>
      <c r="E131" s="33">
        <v>390</v>
      </c>
    </row>
    <row r="132" spans="1:5" x14ac:dyDescent="0.35">
      <c r="A132" s="5" t="s">
        <v>18</v>
      </c>
      <c r="B132" s="34">
        <v>22</v>
      </c>
      <c r="C132" s="15" t="s">
        <v>12</v>
      </c>
      <c r="D132">
        <v>70</v>
      </c>
      <c r="E132" s="33">
        <v>273</v>
      </c>
    </row>
    <row r="133" spans="1:5" x14ac:dyDescent="0.35">
      <c r="A133" s="5" t="s">
        <v>18</v>
      </c>
      <c r="B133" s="34">
        <v>22</v>
      </c>
      <c r="C133" s="18" t="s">
        <v>13</v>
      </c>
      <c r="D133" t="s">
        <v>14</v>
      </c>
      <c r="E133" t="s">
        <v>30</v>
      </c>
    </row>
    <row r="134" spans="1:5" x14ac:dyDescent="0.35">
      <c r="A134" s="5" t="s">
        <v>19</v>
      </c>
      <c r="B134" s="34">
        <v>23</v>
      </c>
      <c r="C134" s="16" t="s">
        <v>6</v>
      </c>
      <c r="D134">
        <v>30</v>
      </c>
      <c r="E134" s="33">
        <v>117</v>
      </c>
    </row>
    <row r="135" spans="1:5" x14ac:dyDescent="0.35">
      <c r="A135" s="5" t="s">
        <v>19</v>
      </c>
      <c r="B135" s="34">
        <v>23</v>
      </c>
      <c r="C135" s="18" t="s">
        <v>9</v>
      </c>
      <c r="D135">
        <v>-330</v>
      </c>
      <c r="E135" s="33">
        <v>-1287</v>
      </c>
    </row>
    <row r="136" spans="1:5" x14ac:dyDescent="0.35">
      <c r="A136" s="5" t="s">
        <v>19</v>
      </c>
      <c r="B136" s="34">
        <v>23</v>
      </c>
      <c r="C136" s="15" t="s">
        <v>10</v>
      </c>
      <c r="D136">
        <v>80</v>
      </c>
      <c r="E136" s="33">
        <v>312</v>
      </c>
    </row>
    <row r="137" spans="1:5" x14ac:dyDescent="0.35">
      <c r="A137" s="5" t="s">
        <v>19</v>
      </c>
      <c r="B137" s="34">
        <v>23</v>
      </c>
      <c r="C137" s="18" t="s">
        <v>11</v>
      </c>
      <c r="D137">
        <v>70</v>
      </c>
      <c r="E137" s="33">
        <v>273</v>
      </c>
    </row>
    <row r="138" spans="1:5" x14ac:dyDescent="0.35">
      <c r="A138" s="5" t="s">
        <v>19</v>
      </c>
      <c r="B138" s="34">
        <v>23</v>
      </c>
      <c r="C138" s="15" t="s">
        <v>12</v>
      </c>
      <c r="D138">
        <v>630</v>
      </c>
      <c r="E138" s="33">
        <v>2457</v>
      </c>
    </row>
    <row r="139" spans="1:5" x14ac:dyDescent="0.35">
      <c r="A139" s="5" t="s">
        <v>19</v>
      </c>
      <c r="B139" s="34">
        <v>23</v>
      </c>
      <c r="C139" s="18" t="s">
        <v>13</v>
      </c>
      <c r="D139">
        <v>-510</v>
      </c>
      <c r="E139" s="33">
        <v>-1989</v>
      </c>
    </row>
    <row r="140" spans="1:5" x14ac:dyDescent="0.35">
      <c r="A140" s="5" t="s">
        <v>19</v>
      </c>
      <c r="B140" s="34">
        <v>24</v>
      </c>
      <c r="C140" s="16" t="s">
        <v>6</v>
      </c>
      <c r="D140">
        <v>90</v>
      </c>
      <c r="E140" s="33">
        <v>351</v>
      </c>
    </row>
    <row r="141" spans="1:5" x14ac:dyDescent="0.35">
      <c r="A141" s="5" t="s">
        <v>19</v>
      </c>
      <c r="B141" s="34">
        <v>24</v>
      </c>
      <c r="C141" s="18" t="s">
        <v>9</v>
      </c>
      <c r="D141">
        <v>-360</v>
      </c>
      <c r="E141" s="33">
        <v>-1404</v>
      </c>
    </row>
    <row r="142" spans="1:5" x14ac:dyDescent="0.35">
      <c r="A142" s="5" t="s">
        <v>19</v>
      </c>
      <c r="B142" s="34">
        <v>24</v>
      </c>
      <c r="C142" s="15" t="s">
        <v>10</v>
      </c>
      <c r="D142">
        <v>80</v>
      </c>
      <c r="E142" s="33">
        <v>312</v>
      </c>
    </row>
    <row r="143" spans="1:5" x14ac:dyDescent="0.35">
      <c r="A143" s="5" t="s">
        <v>19</v>
      </c>
      <c r="B143" s="34">
        <v>24</v>
      </c>
      <c r="C143" s="18" t="s">
        <v>11</v>
      </c>
      <c r="D143">
        <v>60</v>
      </c>
      <c r="E143" s="33">
        <v>234</v>
      </c>
    </row>
    <row r="144" spans="1:5" x14ac:dyDescent="0.35">
      <c r="A144" s="5" t="s">
        <v>19</v>
      </c>
      <c r="B144" s="34">
        <v>24</v>
      </c>
      <c r="C144" s="15" t="s">
        <v>12</v>
      </c>
      <c r="D144">
        <v>110</v>
      </c>
      <c r="E144" s="33">
        <v>429</v>
      </c>
    </row>
    <row r="145" spans="1:5" x14ac:dyDescent="0.35">
      <c r="A145" s="5" t="s">
        <v>19</v>
      </c>
      <c r="B145" s="34">
        <v>24</v>
      </c>
      <c r="C145" s="18" t="s">
        <v>13</v>
      </c>
      <c r="D145" t="s">
        <v>14</v>
      </c>
      <c r="E145" t="s">
        <v>30</v>
      </c>
    </row>
    <row r="146" spans="1:5" x14ac:dyDescent="0.35">
      <c r="A146" s="5" t="s">
        <v>19</v>
      </c>
      <c r="B146" s="34">
        <v>25</v>
      </c>
      <c r="C146" s="16" t="s">
        <v>6</v>
      </c>
      <c r="D146">
        <v>80</v>
      </c>
      <c r="E146" s="33">
        <v>312</v>
      </c>
    </row>
    <row r="147" spans="1:5" x14ac:dyDescent="0.35">
      <c r="A147" s="5" t="s">
        <v>19</v>
      </c>
      <c r="B147" s="34">
        <v>25</v>
      </c>
      <c r="C147" s="18" t="s">
        <v>9</v>
      </c>
      <c r="D147">
        <v>-330</v>
      </c>
      <c r="E147" s="33">
        <v>-1287</v>
      </c>
    </row>
    <row r="148" spans="1:5" x14ac:dyDescent="0.35">
      <c r="A148" s="5" t="s">
        <v>19</v>
      </c>
      <c r="B148" s="34">
        <v>25</v>
      </c>
      <c r="C148" s="15" t="s">
        <v>10</v>
      </c>
      <c r="D148">
        <v>80</v>
      </c>
      <c r="E148" s="33">
        <v>312</v>
      </c>
    </row>
    <row r="149" spans="1:5" x14ac:dyDescent="0.35">
      <c r="A149" s="5" t="s">
        <v>19</v>
      </c>
      <c r="B149" s="34">
        <v>25</v>
      </c>
      <c r="C149" s="18" t="s">
        <v>11</v>
      </c>
      <c r="D149">
        <v>70</v>
      </c>
      <c r="E149" s="33">
        <v>273</v>
      </c>
    </row>
    <row r="150" spans="1:5" x14ac:dyDescent="0.35">
      <c r="A150" s="5" t="s">
        <v>19</v>
      </c>
      <c r="B150" s="34">
        <v>25</v>
      </c>
      <c r="C150" s="15" t="s">
        <v>12</v>
      </c>
      <c r="D150">
        <v>630</v>
      </c>
      <c r="E150" s="33">
        <v>2457</v>
      </c>
    </row>
    <row r="151" spans="1:5" x14ac:dyDescent="0.35">
      <c r="A151" s="5" t="s">
        <v>19</v>
      </c>
      <c r="B151" s="34">
        <v>25</v>
      </c>
      <c r="C151" s="18" t="s">
        <v>13</v>
      </c>
      <c r="D151">
        <v>-510</v>
      </c>
      <c r="E151">
        <v>-1989</v>
      </c>
    </row>
    <row r="152" spans="1:5" x14ac:dyDescent="0.35">
      <c r="A152" s="5" t="s">
        <v>19</v>
      </c>
      <c r="B152" s="34">
        <v>26</v>
      </c>
      <c r="C152" s="18" t="s">
        <v>6</v>
      </c>
      <c r="D152">
        <v>100.00000000000003</v>
      </c>
      <c r="E152" s="33">
        <v>390.00000000000011</v>
      </c>
    </row>
    <row r="153" spans="1:5" x14ac:dyDescent="0.35">
      <c r="A153" s="5" t="s">
        <v>19</v>
      </c>
      <c r="B153" s="34">
        <v>26</v>
      </c>
      <c r="C153" s="18" t="s">
        <v>9</v>
      </c>
      <c r="D153">
        <v>-350.00000000000006</v>
      </c>
      <c r="E153" s="33">
        <v>-1365.0000000000002</v>
      </c>
    </row>
    <row r="154" spans="1:5" x14ac:dyDescent="0.35">
      <c r="A154" s="5" t="s">
        <v>19</v>
      </c>
      <c r="B154" s="34">
        <v>26</v>
      </c>
      <c r="C154" s="18" t="s">
        <v>10</v>
      </c>
      <c r="D154">
        <v>99.999999999999972</v>
      </c>
      <c r="E154" s="33">
        <v>389.99999999999989</v>
      </c>
    </row>
    <row r="155" spans="1:5" x14ac:dyDescent="0.35">
      <c r="A155" s="5" t="s">
        <v>19</v>
      </c>
      <c r="B155" s="34">
        <v>26</v>
      </c>
      <c r="C155" s="18" t="s">
        <v>11</v>
      </c>
      <c r="D155">
        <v>70.000000000000057</v>
      </c>
      <c r="E155" s="33">
        <v>273.00000000000023</v>
      </c>
    </row>
    <row r="156" spans="1:5" x14ac:dyDescent="0.35">
      <c r="A156" s="5" t="s">
        <v>19</v>
      </c>
      <c r="B156" s="34">
        <v>26</v>
      </c>
      <c r="C156" s="18" t="s">
        <v>12</v>
      </c>
      <c r="D156">
        <v>79.999999999999957</v>
      </c>
      <c r="E156" s="33">
        <v>311.99999999999983</v>
      </c>
    </row>
    <row r="157" spans="1:5" x14ac:dyDescent="0.35">
      <c r="A157" s="5" t="s">
        <v>19</v>
      </c>
      <c r="B157" s="34">
        <v>26</v>
      </c>
      <c r="C157" s="50" t="s">
        <v>13</v>
      </c>
      <c r="D157">
        <v>60.000000000000057</v>
      </c>
      <c r="E157" s="33">
        <v>234.00000000000023</v>
      </c>
    </row>
    <row r="158" spans="1:5" x14ac:dyDescent="0.35">
      <c r="A158" s="5" t="s">
        <v>20</v>
      </c>
      <c r="B158" s="34">
        <v>27</v>
      </c>
      <c r="C158" s="50" t="s">
        <v>6</v>
      </c>
      <c r="D158">
        <v>69.999999999999957</v>
      </c>
      <c r="E158" s="33">
        <v>272.99999999999983</v>
      </c>
    </row>
    <row r="159" spans="1:5" x14ac:dyDescent="0.35">
      <c r="A159" s="5" t="s">
        <v>20</v>
      </c>
      <c r="B159" s="34">
        <v>27</v>
      </c>
      <c r="C159" s="18" t="s">
        <v>9</v>
      </c>
      <c r="D159">
        <v>-380</v>
      </c>
      <c r="E159" s="33">
        <v>-1482</v>
      </c>
    </row>
    <row r="160" spans="1:5" x14ac:dyDescent="0.35">
      <c r="A160" s="5" t="s">
        <v>20</v>
      </c>
      <c r="B160" s="34">
        <v>27</v>
      </c>
      <c r="C160" s="18" t="s">
        <v>10</v>
      </c>
      <c r="D160">
        <v>780</v>
      </c>
      <c r="E160" s="33">
        <v>3042</v>
      </c>
    </row>
    <row r="161" spans="1:5" x14ac:dyDescent="0.35">
      <c r="A161" s="5" t="s">
        <v>20</v>
      </c>
      <c r="B161" s="34">
        <v>27</v>
      </c>
      <c r="C161" s="18" t="s">
        <v>11</v>
      </c>
      <c r="E161" s="33"/>
    </row>
    <row r="162" spans="1:5" x14ac:dyDescent="0.35">
      <c r="A162" s="5" t="s">
        <v>20</v>
      </c>
      <c r="B162" s="34">
        <v>27</v>
      </c>
      <c r="C162" s="18" t="s">
        <v>12</v>
      </c>
      <c r="D162">
        <v>700</v>
      </c>
      <c r="E162" s="33">
        <v>2730</v>
      </c>
    </row>
    <row r="163" spans="1:5" x14ac:dyDescent="0.35">
      <c r="A163" s="5" t="s">
        <v>20</v>
      </c>
      <c r="B163" s="34">
        <v>27</v>
      </c>
      <c r="C163" s="18" t="s">
        <v>13</v>
      </c>
      <c r="E163" s="33"/>
    </row>
    <row r="164" spans="1:5" x14ac:dyDescent="0.35">
      <c r="A164" s="5" t="s">
        <v>20</v>
      </c>
      <c r="B164" s="34">
        <v>28</v>
      </c>
      <c r="C164" s="18" t="s">
        <v>6</v>
      </c>
      <c r="D164">
        <v>50.000000000000043</v>
      </c>
      <c r="E164" s="33">
        <v>195.00000000000017</v>
      </c>
    </row>
    <row r="165" spans="1:5" x14ac:dyDescent="0.35">
      <c r="A165" s="5" t="s">
        <v>20</v>
      </c>
      <c r="B165" s="34">
        <v>28</v>
      </c>
      <c r="C165" s="18" t="s">
        <v>9</v>
      </c>
      <c r="D165">
        <v>-200.00000000000006</v>
      </c>
      <c r="E165" s="33">
        <v>-780.00000000000023</v>
      </c>
    </row>
    <row r="166" spans="1:5" x14ac:dyDescent="0.35">
      <c r="A166" s="5" t="s">
        <v>20</v>
      </c>
      <c r="B166" s="34">
        <v>28</v>
      </c>
      <c r="C166" s="18" t="s">
        <v>10</v>
      </c>
      <c r="D166">
        <v>30.000000000000028</v>
      </c>
      <c r="E166" s="33">
        <v>117.00000000000011</v>
      </c>
    </row>
    <row r="167" spans="1:5" x14ac:dyDescent="0.35">
      <c r="A167" s="5" t="s">
        <v>20</v>
      </c>
      <c r="B167" s="34">
        <v>28</v>
      </c>
      <c r="C167" s="18" t="s">
        <v>11</v>
      </c>
      <c r="D167">
        <v>109.99999999999999</v>
      </c>
      <c r="E167" s="33">
        <v>428.99999999999994</v>
      </c>
    </row>
    <row r="168" spans="1:5" x14ac:dyDescent="0.35">
      <c r="A168" s="5" t="s">
        <v>20</v>
      </c>
      <c r="B168" s="34">
        <v>28</v>
      </c>
      <c r="C168" s="18" t="s">
        <v>12</v>
      </c>
      <c r="D168">
        <v>640</v>
      </c>
      <c r="E168" s="33">
        <v>2496</v>
      </c>
    </row>
    <row r="169" spans="1:5" x14ac:dyDescent="0.35">
      <c r="A169" s="5" t="s">
        <v>20</v>
      </c>
      <c r="B169" s="34">
        <v>28</v>
      </c>
      <c r="C169" s="18" t="s">
        <v>13</v>
      </c>
      <c r="D169">
        <v>-570</v>
      </c>
      <c r="E169" s="33">
        <v>-2223</v>
      </c>
    </row>
    <row r="170" spans="1:5" x14ac:dyDescent="0.35">
      <c r="A170" s="5" t="s">
        <v>20</v>
      </c>
      <c r="B170" s="34">
        <v>29</v>
      </c>
      <c r="C170" s="18" t="s">
        <v>6</v>
      </c>
      <c r="D170">
        <v>69.999999999999957</v>
      </c>
      <c r="E170" s="33">
        <v>272.99999999999983</v>
      </c>
    </row>
    <row r="171" spans="1:5" x14ac:dyDescent="0.35">
      <c r="A171" s="5" t="s">
        <v>20</v>
      </c>
      <c r="B171" s="34">
        <v>29</v>
      </c>
      <c r="C171" s="18" t="s">
        <v>9</v>
      </c>
      <c r="D171">
        <v>-280</v>
      </c>
      <c r="E171" s="33">
        <v>-1092</v>
      </c>
    </row>
    <row r="172" spans="1:5" x14ac:dyDescent="0.35">
      <c r="A172" s="5" t="s">
        <v>20</v>
      </c>
      <c r="B172" s="34">
        <v>29</v>
      </c>
      <c r="C172" s="18" t="s">
        <v>10</v>
      </c>
      <c r="D172">
        <v>30.000000000000028</v>
      </c>
      <c r="E172" s="33">
        <v>117.00000000000011</v>
      </c>
    </row>
    <row r="173" spans="1:5" x14ac:dyDescent="0.35">
      <c r="A173" s="5" t="s">
        <v>20</v>
      </c>
      <c r="B173" s="34">
        <v>29</v>
      </c>
      <c r="C173" s="18" t="s">
        <v>11</v>
      </c>
      <c r="D173">
        <v>99.999999999999972</v>
      </c>
      <c r="E173" s="33">
        <v>389.99999999999989</v>
      </c>
    </row>
    <row r="174" spans="1:5" x14ac:dyDescent="0.35">
      <c r="A174" s="5" t="s">
        <v>20</v>
      </c>
      <c r="B174" s="34">
        <v>29</v>
      </c>
      <c r="C174" s="18" t="s">
        <v>12</v>
      </c>
      <c r="D174">
        <v>650</v>
      </c>
      <c r="E174" s="33">
        <v>2535</v>
      </c>
    </row>
    <row r="175" spans="1:5" x14ac:dyDescent="0.35">
      <c r="A175" s="5" t="s">
        <v>20</v>
      </c>
      <c r="B175" s="34">
        <v>29</v>
      </c>
      <c r="C175" s="18" t="s">
        <v>13</v>
      </c>
      <c r="D175">
        <v>-600</v>
      </c>
      <c r="E175" s="33">
        <v>-2340</v>
      </c>
    </row>
    <row r="176" spans="1:5" x14ac:dyDescent="0.35">
      <c r="A176" s="5" t="s">
        <v>20</v>
      </c>
      <c r="B176" s="34">
        <v>30</v>
      </c>
      <c r="C176" s="18" t="s">
        <v>6</v>
      </c>
      <c r="D176">
        <v>79.999999999999957</v>
      </c>
      <c r="E176" s="33">
        <v>311.99999999999983</v>
      </c>
    </row>
    <row r="177" spans="1:5" x14ac:dyDescent="0.35">
      <c r="A177" s="5" t="s">
        <v>20</v>
      </c>
      <c r="B177" s="34">
        <v>30</v>
      </c>
      <c r="C177" s="18" t="s">
        <v>9</v>
      </c>
      <c r="D177">
        <v>-280</v>
      </c>
      <c r="E177" s="33">
        <v>-1092</v>
      </c>
    </row>
    <row r="178" spans="1:5" x14ac:dyDescent="0.35">
      <c r="A178" s="5" t="s">
        <v>20</v>
      </c>
      <c r="B178" s="34">
        <v>30</v>
      </c>
      <c r="C178" s="18" t="s">
        <v>10</v>
      </c>
      <c r="D178">
        <v>40.000000000000036</v>
      </c>
      <c r="E178" s="33">
        <v>156.00000000000014</v>
      </c>
    </row>
    <row r="179" spans="1:5" x14ac:dyDescent="0.35">
      <c r="A179" s="5" t="s">
        <v>20</v>
      </c>
      <c r="B179" s="34">
        <v>30</v>
      </c>
      <c r="C179" s="18" t="s">
        <v>11</v>
      </c>
      <c r="D179">
        <v>79.999999999999957</v>
      </c>
      <c r="E179" s="33">
        <v>311.99999999999983</v>
      </c>
    </row>
    <row r="180" spans="1:5" x14ac:dyDescent="0.35">
      <c r="A180" s="5" t="s">
        <v>20</v>
      </c>
      <c r="B180" s="34">
        <v>30</v>
      </c>
      <c r="C180" s="18" t="s">
        <v>12</v>
      </c>
      <c r="D180">
        <v>680</v>
      </c>
      <c r="E180" s="33">
        <v>2652</v>
      </c>
    </row>
    <row r="181" spans="1:5" x14ac:dyDescent="0.35">
      <c r="A181" s="5" t="s">
        <v>20</v>
      </c>
      <c r="B181" s="34">
        <v>30</v>
      </c>
      <c r="C181" s="18" t="s">
        <v>13</v>
      </c>
      <c r="D181">
        <v>-620</v>
      </c>
      <c r="E181" s="33">
        <v>-2418</v>
      </c>
    </row>
    <row r="182" spans="1:5" x14ac:dyDescent="0.35">
      <c r="A182" s="5" t="s">
        <v>20</v>
      </c>
      <c r="B182" s="34">
        <v>31</v>
      </c>
      <c r="C182" s="18" t="s">
        <v>6</v>
      </c>
      <c r="D182">
        <v>20.000000000000018</v>
      </c>
      <c r="E182" s="33">
        <v>78.000000000000071</v>
      </c>
    </row>
    <row r="183" spans="1:5" x14ac:dyDescent="0.35">
      <c r="A183" s="5" t="s">
        <v>20</v>
      </c>
      <c r="B183" s="34">
        <v>31</v>
      </c>
      <c r="C183" s="18" t="s">
        <v>9</v>
      </c>
      <c r="D183">
        <v>-219.99999999999997</v>
      </c>
      <c r="E183" s="33">
        <v>-857.99999999999989</v>
      </c>
    </row>
    <row r="184" spans="1:5" x14ac:dyDescent="0.35">
      <c r="A184" s="5" t="s">
        <v>20</v>
      </c>
      <c r="B184" s="34">
        <v>31</v>
      </c>
      <c r="C184" s="18" t="s">
        <v>10</v>
      </c>
      <c r="D184">
        <v>59.999999999999943</v>
      </c>
      <c r="E184" s="33">
        <v>233.99999999999977</v>
      </c>
    </row>
    <row r="185" spans="1:5" x14ac:dyDescent="0.35">
      <c r="A185" s="5" t="s">
        <v>20</v>
      </c>
      <c r="B185" s="34">
        <v>31</v>
      </c>
      <c r="C185" s="18" t="s">
        <v>11</v>
      </c>
      <c r="D185">
        <v>60.000000000000057</v>
      </c>
      <c r="E185" s="33">
        <v>234.00000000000023</v>
      </c>
    </row>
    <row r="186" spans="1:5" x14ac:dyDescent="0.35">
      <c r="A186" s="5" t="s">
        <v>20</v>
      </c>
      <c r="B186" s="34">
        <v>31</v>
      </c>
      <c r="C186" s="18" t="s">
        <v>12</v>
      </c>
      <c r="D186">
        <v>700</v>
      </c>
      <c r="E186" s="33">
        <v>2730</v>
      </c>
    </row>
    <row r="187" spans="1:5" x14ac:dyDescent="0.35">
      <c r="A187" s="5" t="s">
        <v>20</v>
      </c>
      <c r="B187" s="34">
        <v>31</v>
      </c>
      <c r="C187" s="18" t="s">
        <v>13</v>
      </c>
      <c r="D187">
        <v>-640</v>
      </c>
      <c r="E187" s="33">
        <v>-2496</v>
      </c>
    </row>
    <row r="188" spans="1:5" x14ac:dyDescent="0.35">
      <c r="A188" s="5" t="s">
        <v>21</v>
      </c>
      <c r="B188" s="34">
        <v>32</v>
      </c>
      <c r="C188" s="50" t="s">
        <v>6</v>
      </c>
      <c r="D188">
        <v>50.000000000000043</v>
      </c>
      <c r="E188" s="33">
        <v>195.00000000000017</v>
      </c>
    </row>
    <row r="189" spans="1:5" x14ac:dyDescent="0.35">
      <c r="A189" s="5" t="s">
        <v>21</v>
      </c>
      <c r="B189" s="34">
        <v>32</v>
      </c>
      <c r="C189" s="18" t="s">
        <v>9</v>
      </c>
      <c r="D189">
        <v>-210.00000000000009</v>
      </c>
      <c r="E189" s="33">
        <v>-819.00000000000034</v>
      </c>
    </row>
    <row r="190" spans="1:5" x14ac:dyDescent="0.35">
      <c r="A190" s="5" t="s">
        <v>21</v>
      </c>
      <c r="B190" s="34">
        <v>32</v>
      </c>
      <c r="C190" s="18" t="s">
        <v>10</v>
      </c>
      <c r="D190">
        <v>50.000000000000043</v>
      </c>
      <c r="E190" s="33">
        <v>195.00000000000017</v>
      </c>
    </row>
    <row r="191" spans="1:5" x14ac:dyDescent="0.35">
      <c r="A191" s="5" t="s">
        <v>21</v>
      </c>
      <c r="B191" s="34">
        <v>32</v>
      </c>
      <c r="C191" s="18" t="s">
        <v>11</v>
      </c>
      <c r="D191">
        <v>69.999999999999957</v>
      </c>
      <c r="E191" s="33">
        <v>272.99999999999983</v>
      </c>
    </row>
    <row r="192" spans="1:5" x14ac:dyDescent="0.35">
      <c r="A192" s="5" t="s">
        <v>21</v>
      </c>
      <c r="B192" s="34">
        <v>32</v>
      </c>
      <c r="C192" s="18" t="s">
        <v>12</v>
      </c>
      <c r="D192">
        <v>680</v>
      </c>
      <c r="E192" s="33">
        <v>2652</v>
      </c>
    </row>
    <row r="193" spans="1:5" x14ac:dyDescent="0.35">
      <c r="A193" s="5" t="s">
        <v>21</v>
      </c>
      <c r="B193" s="34">
        <v>32</v>
      </c>
      <c r="C193" s="18" t="s">
        <v>13</v>
      </c>
      <c r="D193">
        <v>-620</v>
      </c>
      <c r="E193" s="33">
        <v>-2418</v>
      </c>
    </row>
    <row r="194" spans="1:5" x14ac:dyDescent="0.35">
      <c r="A194" s="5" t="s">
        <v>21</v>
      </c>
      <c r="B194" s="34">
        <v>33</v>
      </c>
      <c r="C194" s="18" t="s">
        <v>6</v>
      </c>
      <c r="D194">
        <v>69.999999999999957</v>
      </c>
      <c r="E194" s="33">
        <v>272.99999999999983</v>
      </c>
    </row>
    <row r="195" spans="1:5" x14ac:dyDescent="0.35">
      <c r="A195" s="5" t="s">
        <v>21</v>
      </c>
      <c r="B195" s="34">
        <v>33</v>
      </c>
      <c r="C195" s="18" t="s">
        <v>9</v>
      </c>
      <c r="D195">
        <v>-240</v>
      </c>
      <c r="E195" s="33">
        <v>-936</v>
      </c>
    </row>
    <row r="196" spans="1:5" x14ac:dyDescent="0.35">
      <c r="A196" s="5" t="s">
        <v>21</v>
      </c>
      <c r="B196" s="34">
        <v>33</v>
      </c>
      <c r="C196" s="18" t="s">
        <v>10</v>
      </c>
      <c r="D196">
        <v>20.000000000000018</v>
      </c>
      <c r="E196" s="33">
        <v>78.000000000000071</v>
      </c>
    </row>
    <row r="197" spans="1:5" x14ac:dyDescent="0.35">
      <c r="A197" s="5" t="s">
        <v>21</v>
      </c>
      <c r="B197" s="34">
        <v>33</v>
      </c>
      <c r="C197" s="18" t="s">
        <v>11</v>
      </c>
      <c r="D197">
        <v>70.000000000000057</v>
      </c>
      <c r="E197" s="33">
        <v>273.00000000000023</v>
      </c>
    </row>
    <row r="198" spans="1:5" x14ac:dyDescent="0.35">
      <c r="A198" s="5" t="s">
        <v>21</v>
      </c>
      <c r="B198" s="34">
        <v>33</v>
      </c>
      <c r="C198" s="18" t="s">
        <v>12</v>
      </c>
      <c r="D198">
        <v>700</v>
      </c>
      <c r="E198" s="33">
        <v>2730</v>
      </c>
    </row>
    <row r="199" spans="1:5" x14ac:dyDescent="0.35">
      <c r="A199" s="5" t="s">
        <v>21</v>
      </c>
      <c r="B199" s="34">
        <v>33</v>
      </c>
      <c r="C199" s="18" t="s">
        <v>13</v>
      </c>
      <c r="D199">
        <v>-630</v>
      </c>
      <c r="E199" s="33">
        <v>-2457</v>
      </c>
    </row>
    <row r="200" spans="1:5" x14ac:dyDescent="0.35">
      <c r="A200" s="5" t="s">
        <v>21</v>
      </c>
      <c r="B200" s="34">
        <v>34</v>
      </c>
      <c r="C200" s="18" t="s">
        <v>6</v>
      </c>
      <c r="D200">
        <v>79.999999999999957</v>
      </c>
      <c r="E200" s="33">
        <v>311.99999999999983</v>
      </c>
    </row>
    <row r="201" spans="1:5" x14ac:dyDescent="0.35">
      <c r="A201" s="5" t="s">
        <v>21</v>
      </c>
      <c r="B201" s="34">
        <v>34</v>
      </c>
      <c r="C201" s="18" t="s">
        <v>9</v>
      </c>
      <c r="D201">
        <v>-279.99999999999994</v>
      </c>
      <c r="E201" s="33">
        <v>-1091.9999999999998</v>
      </c>
    </row>
    <row r="202" spans="1:5" x14ac:dyDescent="0.35">
      <c r="A202" s="5" t="s">
        <v>21</v>
      </c>
      <c r="B202" s="34">
        <v>34</v>
      </c>
      <c r="C202" s="18" t="s">
        <v>10</v>
      </c>
      <c r="D202">
        <v>109.99999999999999</v>
      </c>
      <c r="E202" s="33">
        <v>428.99999999999994</v>
      </c>
    </row>
    <row r="203" spans="1:5" x14ac:dyDescent="0.35">
      <c r="A203" s="5" t="s">
        <v>21</v>
      </c>
      <c r="B203" s="34">
        <v>34</v>
      </c>
      <c r="C203" s="18" t="s">
        <v>11</v>
      </c>
      <c r="D203">
        <v>59.999999999999943</v>
      </c>
      <c r="E203" s="33">
        <v>233.99999999999977</v>
      </c>
    </row>
    <row r="204" spans="1:5" x14ac:dyDescent="0.35">
      <c r="A204" s="5" t="s">
        <v>21</v>
      </c>
      <c r="B204" s="34">
        <v>34</v>
      </c>
      <c r="C204" s="18" t="s">
        <v>12</v>
      </c>
      <c r="D204">
        <v>660</v>
      </c>
      <c r="E204" s="33">
        <v>2574</v>
      </c>
    </row>
    <row r="205" spans="1:5" x14ac:dyDescent="0.35">
      <c r="A205" s="5" t="s">
        <v>21</v>
      </c>
      <c r="B205" s="34">
        <v>34</v>
      </c>
      <c r="C205" s="18" t="s">
        <v>13</v>
      </c>
      <c r="D205">
        <v>-600</v>
      </c>
      <c r="E205" s="33">
        <v>-2340</v>
      </c>
    </row>
    <row r="206" spans="1:5" x14ac:dyDescent="0.35">
      <c r="A206" s="5" t="s">
        <v>21</v>
      </c>
      <c r="B206" s="34">
        <v>35</v>
      </c>
      <c r="C206" s="18" t="s">
        <v>6</v>
      </c>
      <c r="D206">
        <v>89.999999999999972</v>
      </c>
      <c r="E206" s="33">
        <v>350.99999999999989</v>
      </c>
    </row>
    <row r="207" spans="1:5" x14ac:dyDescent="0.35">
      <c r="A207" s="5" t="s">
        <v>21</v>
      </c>
      <c r="B207" s="34">
        <v>35</v>
      </c>
      <c r="C207" s="18" t="s">
        <v>9</v>
      </c>
      <c r="D207">
        <v>-309.99999999999994</v>
      </c>
      <c r="E207" s="33">
        <v>-1208.9999999999998</v>
      </c>
    </row>
    <row r="208" spans="1:5" x14ac:dyDescent="0.35">
      <c r="A208" s="5" t="s">
        <v>21</v>
      </c>
      <c r="B208" s="34">
        <v>35</v>
      </c>
      <c r="C208" s="18" t="s">
        <v>10</v>
      </c>
      <c r="D208">
        <v>89.999999999999972</v>
      </c>
      <c r="E208" s="33">
        <v>350.99999999999989</v>
      </c>
    </row>
    <row r="209" spans="1:5" x14ac:dyDescent="0.35">
      <c r="A209" s="5" t="s">
        <v>21</v>
      </c>
      <c r="B209" s="34">
        <v>35</v>
      </c>
      <c r="C209" s="18" t="s">
        <v>11</v>
      </c>
      <c r="D209">
        <v>730</v>
      </c>
      <c r="E209" s="33">
        <v>2847</v>
      </c>
    </row>
    <row r="210" spans="1:5" x14ac:dyDescent="0.35">
      <c r="A210" s="5" t="s">
        <v>21</v>
      </c>
      <c r="B210" s="34">
        <v>35</v>
      </c>
      <c r="C210" s="18" t="s">
        <v>12</v>
      </c>
      <c r="E210" s="33"/>
    </row>
    <row r="211" spans="1:5" x14ac:dyDescent="0.35">
      <c r="A211" s="5" t="s">
        <v>21</v>
      </c>
      <c r="B211" s="34">
        <v>35</v>
      </c>
      <c r="C211" s="50" t="s">
        <v>13</v>
      </c>
      <c r="E211" s="3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195C-27C3-41B3-9071-8E2AE379BCDA}">
  <dimension ref="A1:N55"/>
  <sheetViews>
    <sheetView workbookViewId="0">
      <selection activeCell="D18" sqref="D18"/>
    </sheetView>
  </sheetViews>
  <sheetFormatPr defaultRowHeight="14.5" x14ac:dyDescent="0.35"/>
  <cols>
    <col min="1" max="1" width="14.26953125" bestFit="1" customWidth="1"/>
    <col min="2" max="2" width="12.81640625" bestFit="1" customWidth="1"/>
    <col min="3" max="3" width="11.7265625" bestFit="1" customWidth="1"/>
    <col min="4" max="4" width="14.26953125" bestFit="1" customWidth="1"/>
    <col min="5" max="5" width="10" bestFit="1" customWidth="1"/>
    <col min="6" max="6" width="12.81640625" bestFit="1" customWidth="1"/>
    <col min="7" max="7" width="18" bestFit="1" customWidth="1"/>
    <col min="8" max="8" width="14.26953125" customWidth="1"/>
    <col min="9" max="9" width="12.54296875" customWidth="1"/>
    <col min="10" max="10" width="14.453125" customWidth="1"/>
    <col min="11" max="11" width="14.26953125" customWidth="1"/>
    <col min="12" max="12" width="11.1796875" bestFit="1" customWidth="1"/>
    <col min="13" max="13" width="12.81640625" bestFit="1" customWidth="1"/>
    <col min="14" max="14" width="16.453125" bestFit="1" customWidth="1"/>
    <col min="15" max="15" width="17.26953125" bestFit="1" customWidth="1"/>
    <col min="16" max="17" width="4.453125" bestFit="1" customWidth="1"/>
    <col min="18" max="18" width="2.81640625" bestFit="1" customWidth="1"/>
    <col min="19" max="20" width="3.81640625" bestFit="1" customWidth="1"/>
    <col min="21" max="21" width="5.81640625" bestFit="1" customWidth="1"/>
    <col min="22" max="22" width="6.81640625" bestFit="1" customWidth="1"/>
    <col min="23" max="23" width="4.81640625" bestFit="1" customWidth="1"/>
    <col min="24" max="24" width="3.81640625" bestFit="1" customWidth="1"/>
    <col min="25" max="28" width="6.81640625" bestFit="1" customWidth="1"/>
    <col min="29" max="29" width="3.81640625" bestFit="1" customWidth="1"/>
    <col min="30" max="30" width="6.81640625" bestFit="1" customWidth="1"/>
    <col min="31" max="32" width="5.81640625" bestFit="1" customWidth="1"/>
    <col min="33" max="33" width="3.81640625" bestFit="1" customWidth="1"/>
    <col min="34" max="36" width="6.81640625" bestFit="1" customWidth="1"/>
    <col min="37" max="37" width="3.81640625" bestFit="1" customWidth="1"/>
    <col min="38" max="39" width="6.81640625" bestFit="1" customWidth="1"/>
    <col min="40" max="40" width="4.81640625" bestFit="1" customWidth="1"/>
    <col min="41" max="41" width="5.81640625" bestFit="1" customWidth="1"/>
    <col min="42" max="43" width="6.81640625" bestFit="1" customWidth="1"/>
    <col min="44" max="44" width="3.81640625" bestFit="1" customWidth="1"/>
    <col min="45" max="45" width="6.81640625" bestFit="1" customWidth="1"/>
    <col min="46" max="48" width="3.81640625" bestFit="1" customWidth="1"/>
    <col min="49" max="49" width="4.81640625" bestFit="1" customWidth="1"/>
    <col min="50" max="50" width="2.81640625" bestFit="1" customWidth="1"/>
    <col min="51" max="51" width="3.81640625" bestFit="1" customWidth="1"/>
    <col min="52" max="52" width="3.54296875" bestFit="1" customWidth="1"/>
    <col min="53" max="53" width="10.453125" bestFit="1" customWidth="1"/>
  </cols>
  <sheetData>
    <row r="1" spans="1:14" x14ac:dyDescent="0.35">
      <c r="A1" s="8" t="s">
        <v>33</v>
      </c>
      <c r="B1" t="s">
        <v>34</v>
      </c>
      <c r="D1" s="8" t="s">
        <v>33</v>
      </c>
      <c r="E1" t="s">
        <v>35</v>
      </c>
      <c r="F1" t="s">
        <v>36</v>
      </c>
      <c r="H1" s="8" t="s">
        <v>33</v>
      </c>
      <c r="I1" t="s">
        <v>35</v>
      </c>
      <c r="K1" s="8" t="s">
        <v>33</v>
      </c>
      <c r="L1" t="s">
        <v>37</v>
      </c>
      <c r="M1" t="s">
        <v>36</v>
      </c>
    </row>
    <row r="2" spans="1:14" x14ac:dyDescent="0.35">
      <c r="A2" s="4" t="s">
        <v>5</v>
      </c>
      <c r="B2">
        <v>14300</v>
      </c>
      <c r="D2" s="4" t="s">
        <v>17</v>
      </c>
      <c r="E2">
        <v>204161</v>
      </c>
      <c r="F2" s="12">
        <v>408.29999999999995</v>
      </c>
      <c r="H2" s="4" t="s">
        <v>17</v>
      </c>
      <c r="I2">
        <v>36187</v>
      </c>
      <c r="K2" s="4" t="s">
        <v>17</v>
      </c>
      <c r="L2">
        <v>1505</v>
      </c>
      <c r="M2" s="12">
        <v>5868.7199999999993</v>
      </c>
    </row>
    <row r="3" spans="1:14" x14ac:dyDescent="0.35">
      <c r="A3" s="4" t="s">
        <v>15</v>
      </c>
      <c r="B3">
        <v>19580</v>
      </c>
      <c r="D3" s="4" t="s">
        <v>15</v>
      </c>
      <c r="E3">
        <v>66172</v>
      </c>
      <c r="F3" s="12">
        <v>132.35</v>
      </c>
      <c r="H3" s="4" t="s">
        <v>5</v>
      </c>
      <c r="I3">
        <v>217893</v>
      </c>
      <c r="K3" s="4" t="s">
        <v>5</v>
      </c>
      <c r="L3">
        <v>1494</v>
      </c>
      <c r="M3" s="12">
        <v>5828.16</v>
      </c>
    </row>
    <row r="4" spans="1:14" x14ac:dyDescent="0.35">
      <c r="A4" s="4" t="s">
        <v>16</v>
      </c>
      <c r="B4">
        <v>16170</v>
      </c>
      <c r="D4" s="4" t="s">
        <v>19</v>
      </c>
      <c r="E4">
        <v>240006</v>
      </c>
      <c r="F4" s="12">
        <v>480.0200000000001</v>
      </c>
      <c r="H4" s="4" t="s">
        <v>15</v>
      </c>
      <c r="I4">
        <v>189372</v>
      </c>
      <c r="K4" s="4" t="s">
        <v>15</v>
      </c>
      <c r="L4">
        <v>1343</v>
      </c>
      <c r="M4" s="12">
        <v>5235.7499999999991</v>
      </c>
    </row>
    <row r="5" spans="1:14" x14ac:dyDescent="0.35">
      <c r="A5" s="4" t="s">
        <v>17</v>
      </c>
      <c r="B5">
        <v>17600</v>
      </c>
      <c r="D5" s="4" t="s">
        <v>16</v>
      </c>
      <c r="E5">
        <v>128069</v>
      </c>
      <c r="F5" s="12">
        <v>256.13</v>
      </c>
      <c r="H5" s="4" t="s">
        <v>19</v>
      </c>
      <c r="I5">
        <v>23506.749919999998</v>
      </c>
      <c r="K5" s="4" t="s">
        <v>19</v>
      </c>
      <c r="L5">
        <v>30.000000000000043</v>
      </c>
      <c r="M5" s="12">
        <v>117.00000000000017</v>
      </c>
    </row>
    <row r="6" spans="1:14" x14ac:dyDescent="0.35">
      <c r="A6" s="4" t="s">
        <v>18</v>
      </c>
      <c r="B6">
        <v>20900</v>
      </c>
      <c r="D6" s="4" t="s">
        <v>18</v>
      </c>
      <c r="E6">
        <v>247662</v>
      </c>
      <c r="F6" s="12">
        <v>495.35</v>
      </c>
      <c r="H6" s="4" t="s">
        <v>16</v>
      </c>
      <c r="I6">
        <v>46224</v>
      </c>
      <c r="K6" s="4" t="s">
        <v>16</v>
      </c>
      <c r="L6">
        <v>1266</v>
      </c>
      <c r="M6" s="12">
        <v>4938.5700000000006</v>
      </c>
    </row>
    <row r="7" spans="1:14" x14ac:dyDescent="0.35">
      <c r="A7" s="4" t="s">
        <v>19</v>
      </c>
      <c r="B7">
        <v>19800</v>
      </c>
      <c r="D7" s="4" t="s">
        <v>20</v>
      </c>
      <c r="E7">
        <v>156928</v>
      </c>
      <c r="F7" s="12">
        <v>313.85599999999999</v>
      </c>
      <c r="H7" s="4" t="s">
        <v>18</v>
      </c>
      <c r="I7">
        <v>45432</v>
      </c>
      <c r="K7" s="4" t="s">
        <v>18</v>
      </c>
      <c r="L7">
        <v>1325</v>
      </c>
      <c r="M7" s="12">
        <v>5165.5499999999993</v>
      </c>
    </row>
    <row r="8" spans="1:14" x14ac:dyDescent="0.35">
      <c r="A8" s="4" t="s">
        <v>20</v>
      </c>
      <c r="B8">
        <v>21120</v>
      </c>
      <c r="D8" s="4" t="s">
        <v>21</v>
      </c>
      <c r="E8">
        <v>162402</v>
      </c>
      <c r="F8" s="12">
        <v>324.80400000000009</v>
      </c>
      <c r="H8" s="4" t="s">
        <v>20</v>
      </c>
      <c r="I8">
        <v>12413.385259999995</v>
      </c>
      <c r="K8" s="4" t="s">
        <v>20</v>
      </c>
      <c r="L8">
        <v>1160</v>
      </c>
      <c r="M8" s="12">
        <v>4524</v>
      </c>
    </row>
    <row r="9" spans="1:14" x14ac:dyDescent="0.35">
      <c r="A9" s="4" t="s">
        <v>21</v>
      </c>
      <c r="B9">
        <v>13640</v>
      </c>
      <c r="D9" s="4" t="s">
        <v>38</v>
      </c>
      <c r="E9">
        <v>1205400</v>
      </c>
      <c r="F9" s="12">
        <v>2410.8100000000004</v>
      </c>
      <c r="H9" s="4" t="s">
        <v>21</v>
      </c>
      <c r="I9">
        <v>4489.9478600000002</v>
      </c>
      <c r="K9" s="4" t="s">
        <v>21</v>
      </c>
      <c r="L9">
        <v>639.99999999999989</v>
      </c>
      <c r="M9" s="12">
        <v>2495.9999999999995</v>
      </c>
    </row>
    <row r="10" spans="1:14" x14ac:dyDescent="0.35">
      <c r="A10" s="4" t="s">
        <v>38</v>
      </c>
      <c r="B10">
        <v>143110</v>
      </c>
      <c r="H10" s="4" t="s">
        <v>38</v>
      </c>
      <c r="I10">
        <v>575518.08303999994</v>
      </c>
      <c r="K10" s="4" t="s">
        <v>38</v>
      </c>
      <c r="L10">
        <v>8763</v>
      </c>
      <c r="M10" s="12">
        <v>34173.749999999993</v>
      </c>
    </row>
    <row r="11" spans="1:14" ht="23.5" x14ac:dyDescent="0.55000000000000004">
      <c r="A11" s="30" t="s">
        <v>7</v>
      </c>
    </row>
    <row r="12" spans="1:14" ht="23.5" x14ac:dyDescent="0.55000000000000004">
      <c r="A12" s="4" t="s">
        <v>0</v>
      </c>
      <c r="B12" t="s">
        <v>39</v>
      </c>
      <c r="C12" t="s">
        <v>23</v>
      </c>
      <c r="D12" s="4" t="s">
        <v>60</v>
      </c>
      <c r="H12" s="30" t="s">
        <v>40</v>
      </c>
      <c r="L12" s="35" t="s">
        <v>41</v>
      </c>
    </row>
    <row r="13" spans="1:14" x14ac:dyDescent="0.35">
      <c r="A13" s="4" t="s">
        <v>5</v>
      </c>
      <c r="B13">
        <v>14300</v>
      </c>
      <c r="C13" s="11">
        <f>B13*0.29</f>
        <v>4147</v>
      </c>
      <c r="D13" s="57">
        <v>83105</v>
      </c>
      <c r="H13" s="27" t="s">
        <v>0</v>
      </c>
      <c r="I13" s="9" t="s">
        <v>39</v>
      </c>
      <c r="J13" t="s">
        <v>23</v>
      </c>
      <c r="L13" s="23" t="s">
        <v>0</v>
      </c>
      <c r="M13" s="23" t="s">
        <v>42</v>
      </c>
      <c r="N13" s="24" t="s">
        <v>23</v>
      </c>
    </row>
    <row r="14" spans="1:14" x14ac:dyDescent="0.35">
      <c r="A14" s="4" t="s">
        <v>15</v>
      </c>
      <c r="B14">
        <v>19580</v>
      </c>
      <c r="C14" s="11">
        <f t="shared" ref="C14:C18" si="0">B14*0.29</f>
        <v>5678.2</v>
      </c>
      <c r="D14">
        <v>80855</v>
      </c>
      <c r="H14" s="28" t="s">
        <v>5</v>
      </c>
      <c r="I14">
        <v>36187</v>
      </c>
      <c r="J14" s="11">
        <f>I14*0.04</f>
        <v>1447.48</v>
      </c>
      <c r="L14" s="28" t="s">
        <v>5</v>
      </c>
      <c r="M14">
        <v>1505</v>
      </c>
      <c r="N14" s="12">
        <v>5868.7199999999993</v>
      </c>
    </row>
    <row r="15" spans="1:14" x14ac:dyDescent="0.35">
      <c r="A15" s="4" t="s">
        <v>16</v>
      </c>
      <c r="B15">
        <v>16170</v>
      </c>
      <c r="C15" s="11">
        <f t="shared" si="0"/>
        <v>4689.2999999999993</v>
      </c>
      <c r="D15">
        <v>68986</v>
      </c>
      <c r="H15" s="29" t="s">
        <v>15</v>
      </c>
      <c r="I15">
        <v>217893</v>
      </c>
      <c r="J15" s="11">
        <f t="shared" ref="J15:J19" si="1">I15*0.04</f>
        <v>8715.7199999999993</v>
      </c>
      <c r="L15" s="29" t="s">
        <v>15</v>
      </c>
      <c r="M15">
        <v>1494</v>
      </c>
      <c r="N15" s="12">
        <v>5828.16</v>
      </c>
    </row>
    <row r="16" spans="1:14" x14ac:dyDescent="0.35">
      <c r="A16" s="4" t="s">
        <v>17</v>
      </c>
      <c r="B16">
        <v>17600</v>
      </c>
      <c r="C16" s="11">
        <f t="shared" si="0"/>
        <v>5104</v>
      </c>
      <c r="H16" s="28" t="s">
        <v>16</v>
      </c>
      <c r="I16">
        <v>189372</v>
      </c>
      <c r="J16" s="11">
        <f t="shared" si="1"/>
        <v>7574.88</v>
      </c>
      <c r="L16" s="28" t="s">
        <v>16</v>
      </c>
      <c r="M16">
        <v>1343</v>
      </c>
      <c r="N16" s="12">
        <v>5235.7499999999991</v>
      </c>
    </row>
    <row r="17" spans="1:14" x14ac:dyDescent="0.35">
      <c r="A17" s="4" t="s">
        <v>18</v>
      </c>
      <c r="B17">
        <v>20900</v>
      </c>
      <c r="C17" s="11">
        <f t="shared" si="0"/>
        <v>6061</v>
      </c>
      <c r="H17" s="29" t="s">
        <v>17</v>
      </c>
      <c r="I17">
        <v>17168</v>
      </c>
      <c r="J17" s="11">
        <f t="shared" si="1"/>
        <v>686.72</v>
      </c>
      <c r="L17" s="29" t="s">
        <v>17</v>
      </c>
      <c r="M17">
        <v>480</v>
      </c>
      <c r="N17" s="12">
        <v>1872</v>
      </c>
    </row>
    <row r="18" spans="1:14" ht="15" customHeight="1" x14ac:dyDescent="0.35">
      <c r="A18" s="4" t="s">
        <v>19</v>
      </c>
      <c r="B18">
        <v>9570</v>
      </c>
      <c r="C18" s="11">
        <f t="shared" si="0"/>
        <v>2775.2999999999997</v>
      </c>
      <c r="H18" s="28" t="s">
        <v>18</v>
      </c>
      <c r="I18">
        <v>46224</v>
      </c>
      <c r="J18" s="11">
        <f t="shared" si="1"/>
        <v>1848.96</v>
      </c>
      <c r="L18" s="28" t="s">
        <v>18</v>
      </c>
      <c r="M18">
        <v>1266</v>
      </c>
      <c r="N18" s="12">
        <v>4938.5700000000006</v>
      </c>
    </row>
    <row r="19" spans="1:14" x14ac:dyDescent="0.35">
      <c r="A19" s="4" t="s">
        <v>20</v>
      </c>
      <c r="B19">
        <v>21120</v>
      </c>
      <c r="C19" s="11">
        <f>B19*0.29</f>
        <v>6124.7999999999993</v>
      </c>
      <c r="H19" s="29" t="s">
        <v>19</v>
      </c>
      <c r="I19">
        <v>45432</v>
      </c>
      <c r="J19" s="11">
        <f t="shared" si="1"/>
        <v>1817.28</v>
      </c>
      <c r="L19" s="29" t="s">
        <v>19</v>
      </c>
      <c r="M19">
        <v>1325</v>
      </c>
      <c r="N19" s="12">
        <v>5165.5499999999993</v>
      </c>
    </row>
    <row r="20" spans="1:14" x14ac:dyDescent="0.35">
      <c r="A20" s="4" t="s">
        <v>21</v>
      </c>
      <c r="B20">
        <v>13640</v>
      </c>
      <c r="C20" s="11">
        <f>B20*0.29</f>
        <v>3955.6</v>
      </c>
      <c r="H20" s="4" t="s">
        <v>43</v>
      </c>
      <c r="I20">
        <f>SUBTOTAL(109,Table6[Consumo])</f>
        <v>552276</v>
      </c>
      <c r="J20" s="11">
        <f>SUBTOTAL(109,Table6[Costo])</f>
        <v>22091.039999999997</v>
      </c>
      <c r="L20" s="29" t="s">
        <v>20</v>
      </c>
      <c r="M20">
        <v>1160</v>
      </c>
      <c r="N20" s="12">
        <v>4524</v>
      </c>
    </row>
    <row r="21" spans="1:14" x14ac:dyDescent="0.35">
      <c r="A21" s="4" t="s">
        <v>43</v>
      </c>
      <c r="B21">
        <f>SUBTOTAL(109,Table2[Consumo])</f>
        <v>132880</v>
      </c>
      <c r="C21" s="12">
        <f>SUBTOTAL(109,Table2[Costo])</f>
        <v>38535.199999999997</v>
      </c>
      <c r="L21" s="29" t="s">
        <v>21</v>
      </c>
      <c r="M21">
        <v>639.99999999999989</v>
      </c>
      <c r="N21" s="12">
        <v>2495.9999999999995</v>
      </c>
    </row>
    <row r="22" spans="1:14" x14ac:dyDescent="0.35">
      <c r="A22" s="4"/>
      <c r="C22" s="12"/>
      <c r="L22" s="4" t="s">
        <v>43</v>
      </c>
      <c r="M22">
        <f>SUBTOTAL(109,Table8[Consumo (GLS)])</f>
        <v>9213</v>
      </c>
      <c r="N22" s="12">
        <f>SUBTOTAL(109,Table8[Costo])</f>
        <v>35928.75</v>
      </c>
    </row>
    <row r="26" spans="1:14" x14ac:dyDescent="0.35">
      <c r="G26" s="41"/>
      <c r="I26" s="42"/>
      <c r="J26" s="43"/>
      <c r="K26" s="12"/>
    </row>
    <row r="27" spans="1:14" x14ac:dyDescent="0.35">
      <c r="G27" s="41"/>
      <c r="I27" s="42"/>
      <c r="J27" s="43"/>
      <c r="K27" s="12"/>
    </row>
    <row r="28" spans="1:14" x14ac:dyDescent="0.35">
      <c r="G28" s="41"/>
      <c r="I28" s="42"/>
      <c r="J28" s="43"/>
      <c r="K28" s="12"/>
    </row>
    <row r="29" spans="1:14" x14ac:dyDescent="0.35">
      <c r="G29" s="41"/>
      <c r="I29" s="42"/>
      <c r="J29" s="43"/>
      <c r="K29" s="12"/>
    </row>
    <row r="30" spans="1:14" x14ac:dyDescent="0.35">
      <c r="G30" s="41"/>
      <c r="I30" s="42"/>
      <c r="J30" s="43"/>
      <c r="K30" s="12"/>
    </row>
    <row r="31" spans="1:14" x14ac:dyDescent="0.35">
      <c r="G31" s="41"/>
      <c r="I31" s="42"/>
      <c r="J31" s="43"/>
      <c r="K31" s="12"/>
    </row>
    <row r="33" spans="1:14" ht="23.5" x14ac:dyDescent="0.55000000000000004">
      <c r="A33" s="35" t="s">
        <v>44</v>
      </c>
    </row>
    <row r="34" spans="1:14" x14ac:dyDescent="0.35">
      <c r="A34" s="38" t="s">
        <v>0</v>
      </c>
      <c r="B34" s="39" t="s">
        <v>39</v>
      </c>
      <c r="C34" s="40" t="s">
        <v>23</v>
      </c>
    </row>
    <row r="35" spans="1:14" ht="23.5" x14ac:dyDescent="0.55000000000000004">
      <c r="A35" s="4" t="s">
        <v>15</v>
      </c>
      <c r="B35">
        <v>66172</v>
      </c>
      <c r="C35" s="12">
        <v>132.35</v>
      </c>
      <c r="L35" s="30" t="s">
        <v>40</v>
      </c>
    </row>
    <row r="36" spans="1:14" x14ac:dyDescent="0.35">
      <c r="A36" s="4" t="s">
        <v>16</v>
      </c>
      <c r="B36">
        <v>128069</v>
      </c>
      <c r="C36" s="12">
        <v>256.13</v>
      </c>
      <c r="L36" s="27" t="s">
        <v>0</v>
      </c>
      <c r="M36" s="9" t="s">
        <v>39</v>
      </c>
      <c r="N36" t="s">
        <v>23</v>
      </c>
    </row>
    <row r="37" spans="1:14" x14ac:dyDescent="0.35">
      <c r="A37" s="4" t="s">
        <v>17</v>
      </c>
      <c r="B37">
        <v>204161</v>
      </c>
      <c r="C37" s="12">
        <v>408.29999999999995</v>
      </c>
      <c r="L37" s="28" t="s">
        <v>5</v>
      </c>
      <c r="M37">
        <v>36187</v>
      </c>
      <c r="N37" s="11">
        <f>M37*0.04</f>
        <v>1447.48</v>
      </c>
    </row>
    <row r="38" spans="1:14" x14ac:dyDescent="0.35">
      <c r="A38" s="4" t="s">
        <v>18</v>
      </c>
      <c r="B38">
        <v>247662</v>
      </c>
      <c r="C38" s="12">
        <v>495.35</v>
      </c>
      <c r="L38" s="29" t="s">
        <v>15</v>
      </c>
      <c r="M38">
        <v>217893</v>
      </c>
      <c r="N38" s="11">
        <f t="shared" ref="N38:N42" si="2">M38*0.04</f>
        <v>8715.7199999999993</v>
      </c>
    </row>
    <row r="39" spans="1:14" x14ac:dyDescent="0.35">
      <c r="A39" s="4" t="s">
        <v>19</v>
      </c>
      <c r="B39">
        <v>200586</v>
      </c>
      <c r="C39" s="12">
        <v>401.18000000000006</v>
      </c>
      <c r="L39" s="28" t="s">
        <v>16</v>
      </c>
      <c r="M39">
        <v>189372</v>
      </c>
      <c r="N39" s="11">
        <f t="shared" si="2"/>
        <v>7574.88</v>
      </c>
    </row>
    <row r="40" spans="1:14" x14ac:dyDescent="0.35">
      <c r="A40" s="4" t="s">
        <v>20</v>
      </c>
      <c r="B40">
        <v>156928</v>
      </c>
      <c r="C40" s="12">
        <v>313.85599999999999</v>
      </c>
      <c r="L40" s="29" t="s">
        <v>17</v>
      </c>
      <c r="M40">
        <v>17168</v>
      </c>
      <c r="N40" s="11">
        <f t="shared" si="2"/>
        <v>686.72</v>
      </c>
    </row>
    <row r="41" spans="1:14" x14ac:dyDescent="0.35">
      <c r="A41" s="4" t="s">
        <v>21</v>
      </c>
      <c r="B41">
        <v>162402</v>
      </c>
      <c r="C41" s="12">
        <v>324.80400000000009</v>
      </c>
      <c r="L41" s="28" t="s">
        <v>18</v>
      </c>
      <c r="M41">
        <v>46224</v>
      </c>
      <c r="N41" s="11">
        <f t="shared" si="2"/>
        <v>1848.96</v>
      </c>
    </row>
    <row r="42" spans="1:14" x14ac:dyDescent="0.35">
      <c r="A42" s="4" t="s">
        <v>43</v>
      </c>
      <c r="B42">
        <f>SUBTOTAL(109,Table11[Consumo])</f>
        <v>1165980</v>
      </c>
      <c r="C42" s="12">
        <f>SUBTOTAL(109,Table11[Costo])</f>
        <v>2331.9700000000003</v>
      </c>
      <c r="L42" s="29" t="s">
        <v>19</v>
      </c>
      <c r="M42">
        <v>45432</v>
      </c>
      <c r="N42" s="11">
        <f t="shared" si="2"/>
        <v>1817.28</v>
      </c>
    </row>
    <row r="43" spans="1:14" x14ac:dyDescent="0.35">
      <c r="L43" s="29" t="s">
        <v>20</v>
      </c>
      <c r="M43" s="51">
        <v>12413.385259999995</v>
      </c>
      <c r="N43" s="11">
        <f>M43*0.04</f>
        <v>496.53541039999982</v>
      </c>
    </row>
    <row r="44" spans="1:14" x14ac:dyDescent="0.35">
      <c r="L44" s="29" t="s">
        <v>21</v>
      </c>
      <c r="M44" s="51">
        <v>4489.9478600000002</v>
      </c>
      <c r="N44" s="11">
        <f>M44*0.04</f>
        <v>179.59791440000001</v>
      </c>
    </row>
    <row r="45" spans="1:14" ht="23.5" x14ac:dyDescent="0.55000000000000004">
      <c r="F45" s="35" t="s">
        <v>45</v>
      </c>
      <c r="L45" s="4" t="s">
        <v>43</v>
      </c>
      <c r="M45" s="51">
        <f>SUBTOTAL(109,AAADOS[Consumo])</f>
        <v>569179.33311999997</v>
      </c>
      <c r="N45" s="12">
        <f>SUBTOTAL(109,AAADOS[Costo])</f>
        <v>22767.173324799998</v>
      </c>
    </row>
    <row r="46" spans="1:14" x14ac:dyDescent="0.35">
      <c r="F46" t="s">
        <v>0</v>
      </c>
      <c r="G46" t="s">
        <v>46</v>
      </c>
      <c r="H46" t="s">
        <v>47</v>
      </c>
      <c r="I46" t="s">
        <v>48</v>
      </c>
      <c r="J46" t="s">
        <v>49</v>
      </c>
      <c r="K46" t="s">
        <v>50</v>
      </c>
    </row>
    <row r="47" spans="1:14" x14ac:dyDescent="0.35">
      <c r="F47" s="46" t="s">
        <v>5</v>
      </c>
      <c r="G47" s="5">
        <v>83105</v>
      </c>
      <c r="H47" s="5">
        <v>14300</v>
      </c>
      <c r="I47">
        <v>36187</v>
      </c>
      <c r="J47" s="25">
        <v>1505</v>
      </c>
      <c r="K47" s="25">
        <v>66172</v>
      </c>
    </row>
    <row r="48" spans="1:14" x14ac:dyDescent="0.35">
      <c r="F48" s="47" t="s">
        <v>15</v>
      </c>
      <c r="G48" s="5">
        <v>80855</v>
      </c>
      <c r="H48" s="5">
        <v>19580</v>
      </c>
      <c r="I48">
        <v>217893</v>
      </c>
      <c r="J48" s="26">
        <v>1494</v>
      </c>
      <c r="K48" s="26">
        <v>128069</v>
      </c>
    </row>
    <row r="49" spans="6:11" x14ac:dyDescent="0.35">
      <c r="F49" s="46" t="s">
        <v>16</v>
      </c>
      <c r="G49" s="5">
        <v>68986</v>
      </c>
      <c r="H49" s="5">
        <v>16170</v>
      </c>
      <c r="I49">
        <v>189372</v>
      </c>
      <c r="J49" s="25">
        <v>1343</v>
      </c>
      <c r="K49" s="25">
        <v>204161</v>
      </c>
    </row>
    <row r="50" spans="6:11" x14ac:dyDescent="0.35">
      <c r="F50" s="47" t="s">
        <v>17</v>
      </c>
      <c r="G50" s="5" t="s">
        <v>51</v>
      </c>
      <c r="H50" s="5" t="s">
        <v>51</v>
      </c>
      <c r="I50" s="5" t="s">
        <v>51</v>
      </c>
      <c r="J50" s="5" t="s">
        <v>51</v>
      </c>
      <c r="K50" s="5" t="s">
        <v>51</v>
      </c>
    </row>
    <row r="51" spans="6:11" x14ac:dyDescent="0.35">
      <c r="F51" s="46" t="s">
        <v>18</v>
      </c>
      <c r="G51" s="5" t="s">
        <v>51</v>
      </c>
      <c r="H51" s="5" t="s">
        <v>51</v>
      </c>
      <c r="I51" s="5" t="s">
        <v>51</v>
      </c>
      <c r="J51" s="5" t="s">
        <v>51</v>
      </c>
      <c r="K51" s="5" t="s">
        <v>51</v>
      </c>
    </row>
    <row r="52" spans="6:11" x14ac:dyDescent="0.35">
      <c r="F52" s="47" t="s">
        <v>19</v>
      </c>
      <c r="G52" s="5" t="s">
        <v>51</v>
      </c>
      <c r="H52" s="5" t="s">
        <v>51</v>
      </c>
      <c r="I52" s="5" t="s">
        <v>51</v>
      </c>
      <c r="J52" s="5" t="s">
        <v>51</v>
      </c>
      <c r="K52" s="5" t="s">
        <v>51</v>
      </c>
    </row>
    <row r="54" spans="6:11" x14ac:dyDescent="0.35">
      <c r="F54" t="s">
        <v>43</v>
      </c>
      <c r="G54" s="5">
        <f>SUBTOTAL(109,Table13[Lbs Lavadas])</f>
        <v>232946</v>
      </c>
      <c r="H54" s="5">
        <f>SUBTOTAL(109,Table13[Consumo LUMA])</f>
        <v>50050</v>
      </c>
      <c r="I54" s="5">
        <f>SUBTOTAL(109,Table13[Consumo AAA])</f>
        <v>443452</v>
      </c>
      <c r="J54" s="5">
        <f>SUBTOTAL(109,Table13[Consumo Gas])</f>
        <v>4342</v>
      </c>
      <c r="K54" s="5">
        <f>SUBTOTAL(109,Table13[Consumo Pozo])</f>
        <v>398402</v>
      </c>
    </row>
    <row r="55" spans="6:11" x14ac:dyDescent="0.35">
      <c r="H55" s="45">
        <f>Table13[[#Totals],[Consumo LUMA]]/Table13[[#Totals],[Lbs Lavadas]]</f>
        <v>0.21485666205901796</v>
      </c>
      <c r="I55" s="45">
        <f>Table13[[#Totals],[Consumo AAA]]/Table13[[#Totals],[Lbs Lavadas]]</f>
        <v>1.9036686614065061</v>
      </c>
      <c r="J55" s="44">
        <f>Table13[[#Totals],[Consumo Gas]]/Table13[[#Totals],[Lbs Lavadas]]</f>
        <v>1.8639513020184937E-2</v>
      </c>
      <c r="K55" s="45">
        <f>Table13[[#Totals],[Consumo Pozo]]/Table13[[#Totals],[Lbs Lavadas]]</f>
        <v>1.7102762013513861</v>
      </c>
    </row>
  </sheetData>
  <phoneticPr fontId="5" type="noConversion"/>
  <pageMargins left="0.7" right="0.7" top="0.75" bottom="0.75" header="0.3" footer="0.3"/>
  <tableParts count="6"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FAB7-955B-44F0-A413-9141206127A5}">
  <dimension ref="S9:W64"/>
  <sheetViews>
    <sheetView topLeftCell="A16" workbookViewId="0">
      <selection activeCell="W41" sqref="W41"/>
    </sheetView>
  </sheetViews>
  <sheetFormatPr defaultRowHeight="14.5" x14ac:dyDescent="0.35"/>
  <cols>
    <col min="20" max="20" width="37.7265625" bestFit="1" customWidth="1"/>
    <col min="23" max="23" width="31" customWidth="1"/>
  </cols>
  <sheetData>
    <row r="9" spans="19:23" ht="23.5" x14ac:dyDescent="0.55000000000000004">
      <c r="T9" s="48" t="s">
        <v>52</v>
      </c>
      <c r="W9" s="48" t="s">
        <v>62</v>
      </c>
    </row>
    <row r="10" spans="19:23" ht="23.5" x14ac:dyDescent="0.55000000000000004">
      <c r="T10" s="49">
        <f>SUM(Table2[Costo])</f>
        <v>38535.199999999997</v>
      </c>
      <c r="W10" s="59">
        <f>14514.5/232946</f>
        <v>6.2308431997115214E-2</v>
      </c>
    </row>
    <row r="13" spans="19:23" ht="23.5" x14ac:dyDescent="0.55000000000000004">
      <c r="T13" s="35" t="s">
        <v>53</v>
      </c>
      <c r="W13" s="35" t="s">
        <v>61</v>
      </c>
    </row>
    <row r="14" spans="19:23" ht="23.5" x14ac:dyDescent="0.55000000000000004">
      <c r="S14" s="35"/>
      <c r="T14" s="54">
        <f>SUM(Table2[Consumo])</f>
        <v>132880</v>
      </c>
      <c r="W14" s="58">
        <f>50050/232946</f>
        <v>0.21485666205901796</v>
      </c>
    </row>
    <row r="23" spans="20:23" ht="23.5" x14ac:dyDescent="0.55000000000000004">
      <c r="T23" s="48" t="s">
        <v>54</v>
      </c>
      <c r="W23" s="61" t="s">
        <v>62</v>
      </c>
    </row>
    <row r="24" spans="20:23" ht="23.5" x14ac:dyDescent="0.55000000000000004">
      <c r="T24" s="49">
        <f>SUM(AAADOS[Costo])</f>
        <v>22767.173324799998</v>
      </c>
      <c r="W24" s="60">
        <f>17737.9/232946</f>
        <v>7.6145973744988119E-2</v>
      </c>
    </row>
    <row r="27" spans="20:23" ht="23.5" x14ac:dyDescent="0.55000000000000004">
      <c r="T27" s="53" t="s">
        <v>55</v>
      </c>
      <c r="W27" s="61" t="s">
        <v>61</v>
      </c>
    </row>
    <row r="28" spans="20:23" ht="23.5" x14ac:dyDescent="0.55000000000000004">
      <c r="T28" s="54">
        <f>SUM(AAADOS[Consumo])</f>
        <v>569179.33311999997</v>
      </c>
      <c r="W28" s="58">
        <f>443452/232946</f>
        <v>1.9036686614065061</v>
      </c>
    </row>
    <row r="39" spans="20:23" ht="23.5" x14ac:dyDescent="0.55000000000000004">
      <c r="T39" s="48" t="s">
        <v>56</v>
      </c>
    </row>
    <row r="40" spans="20:23" ht="23.5" x14ac:dyDescent="0.55000000000000004">
      <c r="T40" s="52">
        <f>SUM(Table11[Costo])</f>
        <v>2331.9700000000003</v>
      </c>
      <c r="W40" s="61" t="s">
        <v>62</v>
      </c>
    </row>
    <row r="41" spans="20:23" ht="23.5" x14ac:dyDescent="0.55000000000000004">
      <c r="W41" s="60" t="s">
        <v>63</v>
      </c>
    </row>
    <row r="44" spans="20:23" ht="23.5" x14ac:dyDescent="0.55000000000000004">
      <c r="W44" s="61" t="s">
        <v>61</v>
      </c>
    </row>
    <row r="45" spans="20:23" ht="23.5" x14ac:dyDescent="0.55000000000000004">
      <c r="W45" s="58"/>
    </row>
    <row r="46" spans="20:23" ht="23.5" x14ac:dyDescent="0.55000000000000004">
      <c r="T46" s="35" t="s">
        <v>57</v>
      </c>
    </row>
    <row r="47" spans="20:23" ht="23.5" x14ac:dyDescent="0.55000000000000004">
      <c r="T47" s="55">
        <f>SUM(Table!B35:B41)</f>
        <v>1165980</v>
      </c>
    </row>
    <row r="56" spans="20:20" ht="23.5" x14ac:dyDescent="0.55000000000000004">
      <c r="T56" s="35" t="s">
        <v>58</v>
      </c>
    </row>
    <row r="57" spans="20:20" ht="23.5" x14ac:dyDescent="0.55000000000000004">
      <c r="T57" s="52">
        <f>SUM(Table8[Costo])</f>
        <v>35928.75</v>
      </c>
    </row>
    <row r="63" spans="20:20" ht="23.5" x14ac:dyDescent="0.55000000000000004">
      <c r="T63" s="35" t="s">
        <v>59</v>
      </c>
    </row>
    <row r="64" spans="20:20" ht="23.5" x14ac:dyDescent="0.55000000000000004">
      <c r="T64" s="56">
        <f>SUM(Table8[Consumo (GLS)])</f>
        <v>9213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071050443F24E8B01044A77ABF56F" ma:contentTypeVersion="8" ma:contentTypeDescription="Create a new document." ma:contentTypeScope="" ma:versionID="a73f8dd93a1732334c9e40f170e00492">
  <xsd:schema xmlns:xsd="http://www.w3.org/2001/XMLSchema" xmlns:xs="http://www.w3.org/2001/XMLSchema" xmlns:p="http://schemas.microsoft.com/office/2006/metadata/properties" xmlns:ns3="4ba53726-ec92-4011-9ade-c8b9bcc04cf8" xmlns:ns4="a1e3f101-d158-4b4e-aeb0-e0b77d2ba04d" targetNamespace="http://schemas.microsoft.com/office/2006/metadata/properties" ma:root="true" ma:fieldsID="1ed69f7486c67e48155d1eb341d8c37d" ns3:_="" ns4:_="">
    <xsd:import namespace="4ba53726-ec92-4011-9ade-c8b9bcc04cf8"/>
    <xsd:import namespace="a1e3f101-d158-4b4e-aeb0-e0b77d2ba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53726-ec92-4011-9ade-c8b9bcc04c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f101-d158-4b4e-aeb0-e0b77d2ba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e3f101-d158-4b4e-aeb0-e0b77d2ba0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433A10-60C2-4C36-8AB7-7275C4EE6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53726-ec92-4011-9ade-c8b9bcc04cf8"/>
    <ds:schemaRef ds:uri="a1e3f101-d158-4b4e-aeb0-e0b77d2ba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85F79B-E88C-4D53-964F-57675C3B36E8}">
  <ds:schemaRefs>
    <ds:schemaRef ds:uri="http://schemas.microsoft.com/office/2006/metadata/properties"/>
    <ds:schemaRef ds:uri="http://schemas.microsoft.com/office/infopath/2007/PartnerControls"/>
    <ds:schemaRef ds:uri="a1e3f101-d158-4b4e-aeb0-e0b77d2ba04d"/>
  </ds:schemaRefs>
</ds:datastoreItem>
</file>

<file path=customXml/itemProps3.xml><?xml version="1.0" encoding="utf-8"?>
<ds:datastoreItem xmlns:ds="http://schemas.openxmlformats.org/officeDocument/2006/customXml" ds:itemID="{49CFB710-4DDF-4BC8-A110-33CC5DA8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Luz</vt:lpstr>
      <vt:lpstr>Data Agua</vt:lpstr>
      <vt:lpstr>Data Pozo</vt:lpstr>
      <vt:lpstr>Data Gas</vt:lpstr>
      <vt:lpstr>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Bonilla</dc:creator>
  <cp:keywords/>
  <dc:description/>
  <cp:lastModifiedBy>Eduardo Bonilla</cp:lastModifiedBy>
  <cp:revision/>
  <dcterms:created xsi:type="dcterms:W3CDTF">2024-06-19T02:04:35Z</dcterms:created>
  <dcterms:modified xsi:type="dcterms:W3CDTF">2024-09-11T00:04:14Z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0x0101003A8071050443F24E8B01044A77ABF56F</vt:lpwstr>
  </property>
</Properties>
</file>