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4" i="1"/>
  <c r="P34" i="1"/>
  <c r="O34" i="1"/>
  <c r="N34" i="1"/>
  <c r="C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4" i="1"/>
  <c r="J40" i="1"/>
  <c r="J48" i="1"/>
  <c r="G35" i="1"/>
  <c r="G36" i="1"/>
  <c r="G39" i="1"/>
  <c r="G40" i="1"/>
  <c r="G42" i="1"/>
  <c r="G43" i="1"/>
  <c r="G44" i="1"/>
  <c r="G47" i="1"/>
  <c r="G48" i="1"/>
  <c r="G50" i="1"/>
  <c r="G51" i="1"/>
  <c r="G52" i="1"/>
  <c r="G34" i="1"/>
  <c r="E34" i="1"/>
  <c r="J41" i="1" s="1"/>
  <c r="D34" i="1"/>
  <c r="G37" i="1" s="1"/>
  <c r="J47" i="1" l="1"/>
  <c r="J54" i="1"/>
  <c r="J46" i="1"/>
  <c r="J38" i="1"/>
  <c r="G49" i="1"/>
  <c r="G41" i="1"/>
  <c r="J53" i="1"/>
  <c r="J45" i="1"/>
  <c r="J37" i="1"/>
  <c r="J44" i="1"/>
  <c r="J35" i="1"/>
  <c r="J34" i="1"/>
  <c r="J42" i="1"/>
  <c r="J39" i="1"/>
  <c r="J52" i="1"/>
  <c r="J51" i="1"/>
  <c r="J43" i="1"/>
  <c r="G54" i="1"/>
  <c r="G46" i="1"/>
  <c r="G38" i="1"/>
  <c r="H34" i="1" s="1"/>
  <c r="J50" i="1"/>
  <c r="J36" i="1"/>
  <c r="G53" i="1"/>
  <c r="G45" i="1"/>
  <c r="J49" i="1"/>
  <c r="K34" i="1" l="1"/>
</calcChain>
</file>

<file path=xl/sharedStrings.xml><?xml version="1.0" encoding="utf-8"?>
<sst xmlns="http://schemas.openxmlformats.org/spreadsheetml/2006/main" count="13" uniqueCount="13">
  <si>
    <t>mean х</t>
  </si>
  <si>
    <t>mean y</t>
  </si>
  <si>
    <t>(x-xm)^2</t>
  </si>
  <si>
    <t>sigma x2</t>
  </si>
  <si>
    <t>(y-ym)^2</t>
  </si>
  <si>
    <t>sigma y2</t>
  </si>
  <si>
    <t>y*x</t>
  </si>
  <si>
    <t>n</t>
  </si>
  <si>
    <t>b</t>
  </si>
  <si>
    <t>ym*xm</t>
  </si>
  <si>
    <t>a</t>
  </si>
  <si>
    <t>f(x)</t>
  </si>
  <si>
    <t>y-f(x)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</si>
</sst>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1" xfId="1" applyBorder="1" applyAlignment="1">
      <alignment horizontal="center" vertical="top" wrapText="1"/>
    </xf>
    <xf numFmtId="0" fontId="1" fillId="0" borderId="0" xfId="1" applyAlignment="1">
      <alignment horizontal="right" vertical="top"/>
    </xf>
    <xf numFmtId="0" fontId="1" fillId="0" borderId="0" xfId="1" applyNumberFormat="1" applyAlignment="1">
      <alignment horizontal="right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Лист1!$A$4:$A$24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xVal>
          <c:yVal>
            <c:numRef>
              <c:f>Лист1!$B$4:$B$24</c:f>
              <c:numCache>
                <c:formatCode>General</c:formatCode>
                <c:ptCount val="21"/>
                <c:pt idx="0">
                  <c:v>19.5</c:v>
                </c:pt>
                <c:pt idx="1">
                  <c:v>20.100000000000001</c:v>
                </c:pt>
                <c:pt idx="2">
                  <c:v>19.16</c:v>
                </c:pt>
                <c:pt idx="3">
                  <c:v>18.829999999999998</c:v>
                </c:pt>
                <c:pt idx="4">
                  <c:v>22.4</c:v>
                </c:pt>
                <c:pt idx="5">
                  <c:v>26.8</c:v>
                </c:pt>
                <c:pt idx="6">
                  <c:v>31</c:v>
                </c:pt>
                <c:pt idx="7">
                  <c:v>21.8</c:v>
                </c:pt>
                <c:pt idx="8">
                  <c:v>32.4</c:v>
                </c:pt>
                <c:pt idx="9">
                  <c:v>34.5</c:v>
                </c:pt>
                <c:pt idx="10">
                  <c:v>31.8</c:v>
                </c:pt>
                <c:pt idx="11">
                  <c:v>33</c:v>
                </c:pt>
                <c:pt idx="12">
                  <c:v>37.4</c:v>
                </c:pt>
                <c:pt idx="13">
                  <c:v>31</c:v>
                </c:pt>
                <c:pt idx="14">
                  <c:v>32.6</c:v>
                </c:pt>
                <c:pt idx="15">
                  <c:v>38.299999999999997</c:v>
                </c:pt>
                <c:pt idx="16">
                  <c:v>23.5</c:v>
                </c:pt>
                <c:pt idx="17">
                  <c:v>30.8</c:v>
                </c:pt>
                <c:pt idx="18">
                  <c:v>38</c:v>
                </c:pt>
                <c:pt idx="19">
                  <c:v>38.4</c:v>
                </c:pt>
                <c:pt idx="20">
                  <c:v>43.1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07968"/>
        <c:axId val="288811328"/>
      </c:scatterChart>
      <c:valAx>
        <c:axId val="2888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811328"/>
        <c:crosses val="autoZero"/>
        <c:crossBetween val="midCat"/>
      </c:valAx>
      <c:valAx>
        <c:axId val="2888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8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Лист1!$A$34:$A$54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xVal>
          <c:yVal>
            <c:numRef>
              <c:f>Лист1!$R$34:$R$54</c:f>
              <c:numCache>
                <c:formatCode>General</c:formatCode>
                <c:ptCount val="21"/>
                <c:pt idx="0">
                  <c:v>20.098961038965626</c:v>
                </c:pt>
                <c:pt idx="1">
                  <c:v>21.062350649354812</c:v>
                </c:pt>
                <c:pt idx="2">
                  <c:v>22.025740259743998</c:v>
                </c:pt>
                <c:pt idx="3">
                  <c:v>22.989129870133183</c:v>
                </c:pt>
                <c:pt idx="4">
                  <c:v>23.952519480522369</c:v>
                </c:pt>
                <c:pt idx="5">
                  <c:v>24.915909090911555</c:v>
                </c:pt>
                <c:pt idx="6">
                  <c:v>25.879298701300513</c:v>
                </c:pt>
                <c:pt idx="7">
                  <c:v>26.842688311689699</c:v>
                </c:pt>
                <c:pt idx="8">
                  <c:v>27.806077922078885</c:v>
                </c:pt>
                <c:pt idx="9">
                  <c:v>28.76946753246807</c:v>
                </c:pt>
                <c:pt idx="10">
                  <c:v>29.732857142857256</c:v>
                </c:pt>
                <c:pt idx="11">
                  <c:v>30.696246753246214</c:v>
                </c:pt>
                <c:pt idx="12">
                  <c:v>31.6596363636354</c:v>
                </c:pt>
                <c:pt idx="13">
                  <c:v>32.623025974024586</c:v>
                </c:pt>
                <c:pt idx="14">
                  <c:v>33.586415584413771</c:v>
                </c:pt>
                <c:pt idx="15">
                  <c:v>34.549805194802957</c:v>
                </c:pt>
                <c:pt idx="16">
                  <c:v>35.513194805192143</c:v>
                </c:pt>
                <c:pt idx="17">
                  <c:v>36.476584415581101</c:v>
                </c:pt>
                <c:pt idx="18">
                  <c:v>37.439974025970287</c:v>
                </c:pt>
                <c:pt idx="19">
                  <c:v>38.403363636359472</c:v>
                </c:pt>
                <c:pt idx="20">
                  <c:v>39.366753246748658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Лист1!$A$34:$A$54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xVal>
          <c:yVal>
            <c:numRef>
              <c:f>Лист1!$B$34:$B$54</c:f>
              <c:numCache>
                <c:formatCode>General</c:formatCode>
                <c:ptCount val="21"/>
                <c:pt idx="0">
                  <c:v>19.5</c:v>
                </c:pt>
                <c:pt idx="1">
                  <c:v>20.100000000000001</c:v>
                </c:pt>
                <c:pt idx="2">
                  <c:v>19.16</c:v>
                </c:pt>
                <c:pt idx="3">
                  <c:v>18.829999999999998</c:v>
                </c:pt>
                <c:pt idx="4">
                  <c:v>22.4</c:v>
                </c:pt>
                <c:pt idx="5">
                  <c:v>26.8</c:v>
                </c:pt>
                <c:pt idx="6">
                  <c:v>31</c:v>
                </c:pt>
                <c:pt idx="7">
                  <c:v>21.8</c:v>
                </c:pt>
                <c:pt idx="8">
                  <c:v>32.4</c:v>
                </c:pt>
                <c:pt idx="9">
                  <c:v>34.5</c:v>
                </c:pt>
                <c:pt idx="10">
                  <c:v>31.8</c:v>
                </c:pt>
                <c:pt idx="11">
                  <c:v>33</c:v>
                </c:pt>
                <c:pt idx="12">
                  <c:v>37.4</c:v>
                </c:pt>
                <c:pt idx="13">
                  <c:v>31</c:v>
                </c:pt>
                <c:pt idx="14">
                  <c:v>32.6</c:v>
                </c:pt>
                <c:pt idx="15">
                  <c:v>38.299999999999997</c:v>
                </c:pt>
                <c:pt idx="16">
                  <c:v>23.5</c:v>
                </c:pt>
                <c:pt idx="17">
                  <c:v>30.8</c:v>
                </c:pt>
                <c:pt idx="18">
                  <c:v>38</c:v>
                </c:pt>
                <c:pt idx="19">
                  <c:v>38.4</c:v>
                </c:pt>
                <c:pt idx="20">
                  <c:v>43.1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65120"/>
        <c:axId val="288777808"/>
      </c:scatterChart>
      <c:valAx>
        <c:axId val="2932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77808"/>
        <c:crosses val="autoZero"/>
        <c:crossBetween val="midCat"/>
      </c:valAx>
      <c:valAx>
        <c:axId val="2887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2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3</xdr:row>
      <xdr:rowOff>14287</xdr:rowOff>
    </xdr:from>
    <xdr:to>
      <xdr:col>17</xdr:col>
      <xdr:colOff>57149</xdr:colOff>
      <xdr:row>27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71437</xdr:colOff>
      <xdr:row>3</xdr:row>
      <xdr:rowOff>23811</xdr:rowOff>
    </xdr:from>
    <xdr:to>
      <xdr:col>30</xdr:col>
      <xdr:colOff>180975</xdr:colOff>
      <xdr:row>27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A25" workbookViewId="0">
      <selection activeCell="I58" sqref="I58"/>
    </sheetView>
  </sheetViews>
  <sheetFormatPr defaultRowHeight="15" x14ac:dyDescent="0.25"/>
  <sheetData>
    <row r="1" spans="1:21" x14ac:dyDescent="0.25">
      <c r="A1" s="1">
        <v>1996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 x14ac:dyDescent="0.25">
      <c r="A2" s="3">
        <v>19.5</v>
      </c>
      <c r="B2" s="3">
        <v>20.100000000000001</v>
      </c>
      <c r="C2" s="3">
        <v>19.16</v>
      </c>
      <c r="D2" s="3">
        <v>18.829999999999998</v>
      </c>
      <c r="E2" s="3">
        <v>22.4</v>
      </c>
      <c r="F2" s="3">
        <v>26.8</v>
      </c>
      <c r="G2" s="2">
        <v>31</v>
      </c>
      <c r="H2" s="3">
        <v>21.8</v>
      </c>
      <c r="I2" s="3">
        <v>32.4</v>
      </c>
      <c r="J2" s="3">
        <v>34.5</v>
      </c>
      <c r="K2" s="3">
        <v>31.8</v>
      </c>
      <c r="L2" s="2">
        <v>33</v>
      </c>
      <c r="M2" s="3">
        <v>37.4</v>
      </c>
      <c r="N2" s="2">
        <v>31</v>
      </c>
      <c r="O2" s="3">
        <v>32.6</v>
      </c>
      <c r="P2" s="3">
        <v>38.299999999999997</v>
      </c>
      <c r="Q2" s="3">
        <v>23.5</v>
      </c>
      <c r="R2" s="3">
        <v>30.8</v>
      </c>
      <c r="S2" s="2">
        <v>38</v>
      </c>
      <c r="T2" s="3">
        <v>38.4</v>
      </c>
      <c r="U2" s="3">
        <v>43.1</v>
      </c>
    </row>
    <row r="4" spans="1:21" x14ac:dyDescent="0.25">
      <c r="A4" s="1">
        <v>1996</v>
      </c>
      <c r="B4" s="3">
        <v>19.5</v>
      </c>
    </row>
    <row r="5" spans="1:21" x14ac:dyDescent="0.25">
      <c r="A5" s="1">
        <v>1997</v>
      </c>
      <c r="B5" s="3">
        <v>20.100000000000001</v>
      </c>
    </row>
    <row r="6" spans="1:21" x14ac:dyDescent="0.25">
      <c r="A6" s="1">
        <v>1998</v>
      </c>
      <c r="B6" s="3">
        <v>19.16</v>
      </c>
    </row>
    <row r="7" spans="1:21" x14ac:dyDescent="0.25">
      <c r="A7" s="1">
        <v>1999</v>
      </c>
      <c r="B7" s="3">
        <v>18.829999999999998</v>
      </c>
    </row>
    <row r="8" spans="1:21" x14ac:dyDescent="0.25">
      <c r="A8" s="1">
        <v>2000</v>
      </c>
      <c r="B8" s="3">
        <v>22.4</v>
      </c>
    </row>
    <row r="9" spans="1:21" x14ac:dyDescent="0.25">
      <c r="A9" s="1">
        <v>2001</v>
      </c>
      <c r="B9" s="3">
        <v>26.8</v>
      </c>
    </row>
    <row r="10" spans="1:21" x14ac:dyDescent="0.25">
      <c r="A10" s="1">
        <v>2002</v>
      </c>
      <c r="B10" s="2">
        <v>31</v>
      </c>
    </row>
    <row r="11" spans="1:21" x14ac:dyDescent="0.25">
      <c r="A11" s="1">
        <v>2003</v>
      </c>
      <c r="B11" s="3">
        <v>21.8</v>
      </c>
    </row>
    <row r="12" spans="1:21" x14ac:dyDescent="0.25">
      <c r="A12" s="1">
        <v>2004</v>
      </c>
      <c r="B12" s="3">
        <v>32.4</v>
      </c>
    </row>
    <row r="13" spans="1:21" x14ac:dyDescent="0.25">
      <c r="A13" s="1">
        <v>2005</v>
      </c>
      <c r="B13" s="3">
        <v>34.5</v>
      </c>
    </row>
    <row r="14" spans="1:21" x14ac:dyDescent="0.25">
      <c r="A14" s="1">
        <v>2006</v>
      </c>
      <c r="B14" s="3">
        <v>31.8</v>
      </c>
    </row>
    <row r="15" spans="1:21" x14ac:dyDescent="0.25">
      <c r="A15" s="1">
        <v>2007</v>
      </c>
      <c r="B15" s="2">
        <v>33</v>
      </c>
    </row>
    <row r="16" spans="1:21" x14ac:dyDescent="0.25">
      <c r="A16" s="1">
        <v>2008</v>
      </c>
      <c r="B16" s="3">
        <v>37.4</v>
      </c>
    </row>
    <row r="17" spans="1:2" x14ac:dyDescent="0.25">
      <c r="A17" s="1">
        <v>2009</v>
      </c>
      <c r="B17" s="2">
        <v>31</v>
      </c>
    </row>
    <row r="18" spans="1:2" x14ac:dyDescent="0.25">
      <c r="A18" s="1">
        <v>2010</v>
      </c>
      <c r="B18" s="3">
        <v>32.6</v>
      </c>
    </row>
    <row r="19" spans="1:2" x14ac:dyDescent="0.25">
      <c r="A19" s="1">
        <v>2011</v>
      </c>
      <c r="B19" s="3">
        <v>38.299999999999997</v>
      </c>
    </row>
    <row r="20" spans="1:2" x14ac:dyDescent="0.25">
      <c r="A20" s="1">
        <v>2012</v>
      </c>
      <c r="B20" s="3">
        <v>23.5</v>
      </c>
    </row>
    <row r="21" spans="1:2" x14ac:dyDescent="0.25">
      <c r="A21" s="1">
        <v>2013</v>
      </c>
      <c r="B21" s="3">
        <v>30.8</v>
      </c>
    </row>
    <row r="22" spans="1:2" x14ac:dyDescent="0.25">
      <c r="A22" s="1">
        <v>2014</v>
      </c>
      <c r="B22" s="2">
        <v>38</v>
      </c>
    </row>
    <row r="23" spans="1:2" x14ac:dyDescent="0.25">
      <c r="A23" s="1">
        <v>2015</v>
      </c>
      <c r="B23" s="3">
        <v>38.4</v>
      </c>
    </row>
    <row r="24" spans="1:2" x14ac:dyDescent="0.25">
      <c r="A24" s="1">
        <v>2016</v>
      </c>
      <c r="B24" s="3">
        <v>43.1</v>
      </c>
    </row>
    <row r="33" spans="1:19" x14ac:dyDescent="0.25">
      <c r="C33" t="s">
        <v>7</v>
      </c>
      <c r="D33" t="s">
        <v>0</v>
      </c>
      <c r="E33" t="s">
        <v>1</v>
      </c>
      <c r="G33" t="s">
        <v>2</v>
      </c>
      <c r="H33" t="s">
        <v>3</v>
      </c>
      <c r="J33" t="s">
        <v>4</v>
      </c>
      <c r="K33" t="s">
        <v>5</v>
      </c>
      <c r="M33" t="s">
        <v>6</v>
      </c>
      <c r="N33" t="s">
        <v>9</v>
      </c>
      <c r="O33" t="s">
        <v>8</v>
      </c>
      <c r="P33" t="s">
        <v>10</v>
      </c>
      <c r="R33" t="s">
        <v>11</v>
      </c>
      <c r="S33" t="s">
        <v>12</v>
      </c>
    </row>
    <row r="34" spans="1:19" x14ac:dyDescent="0.25">
      <c r="A34" s="1">
        <v>1996</v>
      </c>
      <c r="B34" s="3">
        <v>19.5</v>
      </c>
      <c r="C34">
        <f>COUNT(B34:B54)</f>
        <v>21</v>
      </c>
      <c r="D34">
        <f>AVERAGE(A34:A54)</f>
        <v>2006</v>
      </c>
      <c r="E34">
        <f>AVERAGE(B34:B54)</f>
        <v>29.732857142857149</v>
      </c>
      <c r="G34">
        <f>(A34-D$34)^2</f>
        <v>100</v>
      </c>
      <c r="H34">
        <f>SUM(G34:G54)/COUNT(G34:G54)</f>
        <v>36.666666666666664</v>
      </c>
      <c r="J34">
        <f>(B34-E$34)^2</f>
        <v>104.71136530612259</v>
      </c>
      <c r="K34">
        <f>SUM(J34:J54)/COUNT(J34:J54)</f>
        <v>52.571229931972788</v>
      </c>
      <c r="M34">
        <f>A34*B34</f>
        <v>38922</v>
      </c>
      <c r="N34">
        <f>D34*E34</f>
        <v>59644.111428571443</v>
      </c>
      <c r="O34">
        <f>(SUM(M34:M54)/C34-N34)/H34</f>
        <v>0.96338961038914439</v>
      </c>
      <c r="P34">
        <f>E34-O34*D34</f>
        <v>-1902.8267012977665</v>
      </c>
      <c r="R34">
        <f>P$34+O$34*A34</f>
        <v>20.098961038965626</v>
      </c>
      <c r="S34">
        <f>B34-R34</f>
        <v>-0.59896103896562636</v>
      </c>
    </row>
    <row r="35" spans="1:19" x14ac:dyDescent="0.25">
      <c r="A35" s="1">
        <v>1997</v>
      </c>
      <c r="B35" s="3">
        <v>20.100000000000001</v>
      </c>
      <c r="G35">
        <f t="shared" ref="G35:G54" si="0">(A35-D$34)^2</f>
        <v>81</v>
      </c>
      <c r="J35">
        <f t="shared" ref="J35:J54" si="1">(B35-E$34)^2</f>
        <v>92.791936734693977</v>
      </c>
      <c r="M35">
        <f t="shared" ref="M35:M54" si="2">A35*B35</f>
        <v>40139.700000000004</v>
      </c>
      <c r="R35">
        <f t="shared" ref="R35:R54" si="3">P$34+O$34*A35</f>
        <v>21.062350649354812</v>
      </c>
      <c r="S35">
        <f t="shared" ref="S35:S54" si="4">B35-R35</f>
        <v>-0.96235064935481063</v>
      </c>
    </row>
    <row r="36" spans="1:19" x14ac:dyDescent="0.25">
      <c r="A36" s="1">
        <v>1998</v>
      </c>
      <c r="B36" s="3">
        <v>19.16</v>
      </c>
      <c r="G36">
        <f t="shared" si="0"/>
        <v>64</v>
      </c>
      <c r="J36">
        <f>(B36-E$34)^2</f>
        <v>111.78530816326544</v>
      </c>
      <c r="M36">
        <f t="shared" si="2"/>
        <v>38281.68</v>
      </c>
      <c r="R36">
        <f t="shared" si="3"/>
        <v>22.025740259743998</v>
      </c>
      <c r="S36">
        <f t="shared" si="4"/>
        <v>-2.8657402597439976</v>
      </c>
    </row>
    <row r="37" spans="1:19" x14ac:dyDescent="0.25">
      <c r="A37" s="1">
        <v>1999</v>
      </c>
      <c r="B37" s="3">
        <v>18.829999999999998</v>
      </c>
      <c r="G37">
        <f t="shared" si="0"/>
        <v>49</v>
      </c>
      <c r="J37">
        <f t="shared" si="1"/>
        <v>118.8722938775512</v>
      </c>
      <c r="M37">
        <f t="shared" si="2"/>
        <v>37641.17</v>
      </c>
      <c r="R37">
        <f t="shared" si="3"/>
        <v>22.989129870133183</v>
      </c>
      <c r="S37">
        <f t="shared" si="4"/>
        <v>-4.1591298701331851</v>
      </c>
    </row>
    <row r="38" spans="1:19" x14ac:dyDescent="0.25">
      <c r="A38" s="1">
        <v>2000</v>
      </c>
      <c r="B38" s="3">
        <v>22.4</v>
      </c>
      <c r="G38">
        <f t="shared" si="0"/>
        <v>36</v>
      </c>
      <c r="J38">
        <f t="shared" si="1"/>
        <v>53.770793877551135</v>
      </c>
      <c r="M38">
        <f t="shared" si="2"/>
        <v>44800</v>
      </c>
      <c r="R38">
        <f t="shared" si="3"/>
        <v>23.952519480522369</v>
      </c>
      <c r="S38">
        <f t="shared" si="4"/>
        <v>-1.5525194805223705</v>
      </c>
    </row>
    <row r="39" spans="1:19" x14ac:dyDescent="0.25">
      <c r="A39" s="1">
        <v>2001</v>
      </c>
      <c r="B39" s="3">
        <v>26.8</v>
      </c>
      <c r="G39">
        <f t="shared" si="0"/>
        <v>25</v>
      </c>
      <c r="J39">
        <f t="shared" si="1"/>
        <v>8.6016510204081964</v>
      </c>
      <c r="M39">
        <f t="shared" si="2"/>
        <v>53626.8</v>
      </c>
      <c r="R39">
        <f t="shared" si="3"/>
        <v>24.915909090911555</v>
      </c>
      <c r="S39">
        <f t="shared" si="4"/>
        <v>1.8840909090884459</v>
      </c>
    </row>
    <row r="40" spans="1:19" x14ac:dyDescent="0.25">
      <c r="A40" s="1">
        <v>2002</v>
      </c>
      <c r="B40" s="2">
        <v>31</v>
      </c>
      <c r="G40">
        <f t="shared" si="0"/>
        <v>16</v>
      </c>
      <c r="J40">
        <f t="shared" si="1"/>
        <v>1.6056510204081469</v>
      </c>
      <c r="M40">
        <f t="shared" si="2"/>
        <v>62062</v>
      </c>
      <c r="R40">
        <f t="shared" si="3"/>
        <v>25.879298701300513</v>
      </c>
      <c r="S40">
        <f t="shared" si="4"/>
        <v>5.1207012986994869</v>
      </c>
    </row>
    <row r="41" spans="1:19" x14ac:dyDescent="0.25">
      <c r="A41" s="1">
        <v>2003</v>
      </c>
      <c r="B41" s="3">
        <v>21.8</v>
      </c>
      <c r="G41">
        <f t="shared" si="0"/>
        <v>9</v>
      </c>
      <c r="J41">
        <f t="shared" si="1"/>
        <v>62.930222448979684</v>
      </c>
      <c r="M41">
        <f t="shared" si="2"/>
        <v>43665.4</v>
      </c>
      <c r="R41">
        <f t="shared" si="3"/>
        <v>26.842688311689699</v>
      </c>
      <c r="S41">
        <f t="shared" si="4"/>
        <v>-5.0426883116896981</v>
      </c>
    </row>
    <row r="42" spans="1:19" x14ac:dyDescent="0.25">
      <c r="A42" s="1">
        <v>2004</v>
      </c>
      <c r="B42" s="3">
        <v>32.4</v>
      </c>
      <c r="G42">
        <f t="shared" si="0"/>
        <v>4</v>
      </c>
      <c r="J42">
        <f t="shared" si="1"/>
        <v>7.1136510204081214</v>
      </c>
      <c r="M42">
        <f t="shared" si="2"/>
        <v>64929.599999999999</v>
      </c>
      <c r="R42">
        <f t="shared" si="3"/>
        <v>27.806077922078885</v>
      </c>
      <c r="S42">
        <f t="shared" si="4"/>
        <v>4.5939220779211141</v>
      </c>
    </row>
    <row r="43" spans="1:19" x14ac:dyDescent="0.25">
      <c r="A43" s="1">
        <v>2005</v>
      </c>
      <c r="B43" s="3">
        <v>34.5</v>
      </c>
      <c r="G43">
        <f t="shared" si="0"/>
        <v>1</v>
      </c>
      <c r="J43">
        <f t="shared" si="1"/>
        <v>22.725651020408101</v>
      </c>
      <c r="M43">
        <f t="shared" si="2"/>
        <v>69172.5</v>
      </c>
      <c r="R43">
        <f t="shared" si="3"/>
        <v>28.76946753246807</v>
      </c>
      <c r="S43">
        <f t="shared" si="4"/>
        <v>5.7305324675319298</v>
      </c>
    </row>
    <row r="44" spans="1:19" x14ac:dyDescent="0.25">
      <c r="A44" s="1">
        <v>2006</v>
      </c>
      <c r="B44" s="3">
        <v>31.8</v>
      </c>
      <c r="G44">
        <f t="shared" si="0"/>
        <v>0</v>
      </c>
      <c r="J44">
        <f t="shared" si="1"/>
        <v>4.2730795918367113</v>
      </c>
      <c r="M44">
        <f t="shared" si="2"/>
        <v>63790.8</v>
      </c>
      <c r="R44">
        <f t="shared" si="3"/>
        <v>29.732857142857256</v>
      </c>
      <c r="S44">
        <f t="shared" si="4"/>
        <v>2.0671428571427448</v>
      </c>
    </row>
    <row r="45" spans="1:19" x14ac:dyDescent="0.25">
      <c r="A45" s="1">
        <v>2007</v>
      </c>
      <c r="B45" s="2">
        <v>33</v>
      </c>
      <c r="G45">
        <f t="shared" si="0"/>
        <v>1</v>
      </c>
      <c r="J45">
        <f t="shared" si="1"/>
        <v>10.674222448979549</v>
      </c>
      <c r="M45">
        <f t="shared" si="2"/>
        <v>66231</v>
      </c>
      <c r="R45">
        <f t="shared" si="3"/>
        <v>30.696246753246214</v>
      </c>
      <c r="S45">
        <f t="shared" si="4"/>
        <v>2.3037532467537858</v>
      </c>
    </row>
    <row r="46" spans="1:19" x14ac:dyDescent="0.25">
      <c r="A46" s="1">
        <v>2008</v>
      </c>
      <c r="B46" s="3">
        <v>37.4</v>
      </c>
      <c r="G46">
        <f t="shared" si="0"/>
        <v>4</v>
      </c>
      <c r="J46">
        <f t="shared" si="1"/>
        <v>58.785079591836613</v>
      </c>
      <c r="M46">
        <f t="shared" si="2"/>
        <v>75099.199999999997</v>
      </c>
      <c r="R46">
        <f t="shared" si="3"/>
        <v>31.6596363636354</v>
      </c>
      <c r="S46">
        <f t="shared" si="4"/>
        <v>5.7403636363645987</v>
      </c>
    </row>
    <row r="47" spans="1:19" x14ac:dyDescent="0.25">
      <c r="A47" s="1">
        <v>2009</v>
      </c>
      <c r="B47" s="2">
        <v>31</v>
      </c>
      <c r="G47">
        <f t="shared" si="0"/>
        <v>9</v>
      </c>
      <c r="J47">
        <f t="shared" si="1"/>
        <v>1.6056510204081469</v>
      </c>
      <c r="M47">
        <f t="shared" si="2"/>
        <v>62279</v>
      </c>
      <c r="R47">
        <f t="shared" si="3"/>
        <v>32.623025974024586</v>
      </c>
      <c r="S47">
        <f t="shared" si="4"/>
        <v>-1.6230259740245856</v>
      </c>
    </row>
    <row r="48" spans="1:19" x14ac:dyDescent="0.25">
      <c r="A48" s="1">
        <v>2010</v>
      </c>
      <c r="B48" s="3">
        <v>32.6</v>
      </c>
      <c r="G48">
        <f t="shared" si="0"/>
        <v>16</v>
      </c>
      <c r="J48">
        <f t="shared" si="1"/>
        <v>8.2205081632652774</v>
      </c>
      <c r="M48">
        <f t="shared" si="2"/>
        <v>65526</v>
      </c>
      <c r="R48">
        <f t="shared" si="3"/>
        <v>33.586415584413771</v>
      </c>
      <c r="S48">
        <f t="shared" si="4"/>
        <v>-0.98641558441376986</v>
      </c>
    </row>
    <row r="49" spans="1:19" x14ac:dyDescent="0.25">
      <c r="A49" s="1">
        <v>2011</v>
      </c>
      <c r="B49" s="3">
        <v>38.299999999999997</v>
      </c>
      <c r="G49">
        <f t="shared" si="0"/>
        <v>25</v>
      </c>
      <c r="J49">
        <f t="shared" si="1"/>
        <v>73.39593673469372</v>
      </c>
      <c r="M49">
        <f t="shared" si="2"/>
        <v>77021.299999999988</v>
      </c>
      <c r="R49">
        <f t="shared" si="3"/>
        <v>34.549805194802957</v>
      </c>
      <c r="S49">
        <f t="shared" si="4"/>
        <v>3.7501948051970402</v>
      </c>
    </row>
    <row r="50" spans="1:19" x14ac:dyDescent="0.25">
      <c r="A50" s="1">
        <v>2012</v>
      </c>
      <c r="B50" s="3">
        <v>23.5</v>
      </c>
      <c r="G50">
        <f t="shared" si="0"/>
        <v>36</v>
      </c>
      <c r="J50">
        <f t="shared" si="1"/>
        <v>38.848508163265386</v>
      </c>
      <c r="M50">
        <f t="shared" si="2"/>
        <v>47282</v>
      </c>
      <c r="R50">
        <f t="shared" si="3"/>
        <v>35.513194805192143</v>
      </c>
      <c r="S50">
        <f t="shared" si="4"/>
        <v>-12.013194805192143</v>
      </c>
    </row>
    <row r="51" spans="1:19" x14ac:dyDescent="0.25">
      <c r="A51" s="1">
        <v>2013</v>
      </c>
      <c r="B51" s="3">
        <v>30.8</v>
      </c>
      <c r="G51">
        <f t="shared" si="0"/>
        <v>49</v>
      </c>
      <c r="J51">
        <f t="shared" si="1"/>
        <v>1.1387938775510082</v>
      </c>
      <c r="M51">
        <f t="shared" si="2"/>
        <v>62000.4</v>
      </c>
      <c r="R51">
        <f t="shared" si="3"/>
        <v>36.476584415581101</v>
      </c>
      <c r="S51">
        <f t="shared" si="4"/>
        <v>-5.6765844155811003</v>
      </c>
    </row>
    <row r="52" spans="1:19" x14ac:dyDescent="0.25">
      <c r="A52" s="1">
        <v>2014</v>
      </c>
      <c r="B52" s="2">
        <v>38</v>
      </c>
      <c r="G52">
        <f t="shared" si="0"/>
        <v>64</v>
      </c>
      <c r="J52">
        <f t="shared" si="1"/>
        <v>68.345651020408056</v>
      </c>
      <c r="M52">
        <f t="shared" si="2"/>
        <v>76532</v>
      </c>
      <c r="R52">
        <f t="shared" si="3"/>
        <v>37.439974025970287</v>
      </c>
      <c r="S52">
        <f t="shared" si="4"/>
        <v>0.56002597402971332</v>
      </c>
    </row>
    <row r="53" spans="1:19" x14ac:dyDescent="0.25">
      <c r="A53" s="1">
        <v>2015</v>
      </c>
      <c r="B53" s="3">
        <v>38.4</v>
      </c>
      <c r="G53">
        <f t="shared" si="0"/>
        <v>81</v>
      </c>
      <c r="J53">
        <f t="shared" si="1"/>
        <v>75.119365306122319</v>
      </c>
      <c r="M53">
        <f t="shared" si="2"/>
        <v>77376</v>
      </c>
      <c r="R53">
        <f t="shared" si="3"/>
        <v>38.403363636359472</v>
      </c>
      <c r="S53">
        <f t="shared" si="4"/>
        <v>-3.3636363594737873E-3</v>
      </c>
    </row>
    <row r="54" spans="1:19" x14ac:dyDescent="0.25">
      <c r="A54" s="1">
        <v>2016</v>
      </c>
      <c r="B54" s="3">
        <v>43.1</v>
      </c>
      <c r="G54">
        <f t="shared" si="0"/>
        <v>100</v>
      </c>
      <c r="J54">
        <f t="shared" si="1"/>
        <v>178.68050816326516</v>
      </c>
      <c r="M54">
        <f t="shared" si="2"/>
        <v>86889.600000000006</v>
      </c>
      <c r="R54">
        <f t="shared" si="3"/>
        <v>39.366753246748658</v>
      </c>
      <c r="S54">
        <f t="shared" si="4"/>
        <v>3.7332467532513434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2017-06-10T07:37:04Z</dcterms:created>
  <dcterms:modified xsi:type="dcterms:W3CDTF">2017-06-10T12:18:22Z</dcterms:modified>
</cp:coreProperties>
</file>