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kar\Desktop\Calcscout24\Website creation\calcscout\public\sheets\"/>
    </mc:Choice>
  </mc:AlternateContent>
  <xr:revisionPtr revIDLastSave="0" documentId="13_ncr:1_{DE003D31-2666-4522-96A9-C0F74F8D87EA}" xr6:coauthVersionLast="45" xr6:coauthVersionMax="45" xr10:uidLastSave="{00000000-0000-0000-0000-000000000000}"/>
  <bookViews>
    <workbookView xWindow="810" yWindow="-120" windowWidth="2331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N33" i="1" s="1"/>
  <c r="G33" i="1" l="1"/>
  <c r="K33" i="1"/>
  <c r="L33" i="1"/>
  <c r="H33" i="1"/>
  <c r="E33" i="1"/>
  <c r="I33" i="1"/>
  <c r="M33" i="1"/>
  <c r="F33" i="1"/>
  <c r="J33" i="1"/>
  <c r="F26" i="1"/>
  <c r="F22" i="1"/>
  <c r="F24" i="1"/>
  <c r="F23" i="1" s="1"/>
  <c r="F15" i="1"/>
  <c r="F11" i="1"/>
  <c r="F17" i="1" s="1"/>
  <c r="F12" i="1"/>
  <c r="F18" i="1" s="1"/>
  <c r="C32" i="1" l="1"/>
  <c r="F13" i="1"/>
</calcChain>
</file>

<file path=xl/sharedStrings.xml><?xml version="1.0" encoding="utf-8"?>
<sst xmlns="http://schemas.openxmlformats.org/spreadsheetml/2006/main" count="55" uniqueCount="50">
  <si>
    <t>Inputs</t>
  </si>
  <si>
    <t>Calculation</t>
  </si>
  <si>
    <t>Outputs</t>
  </si>
  <si>
    <t>Loan Principal</t>
  </si>
  <si>
    <t>Number of Periods</t>
  </si>
  <si>
    <t>Interest to be repaid</t>
  </si>
  <si>
    <t>Using EXCEL fin functions</t>
  </si>
  <si>
    <t>Principal to be repaid</t>
  </si>
  <si>
    <t>Total repaid</t>
  </si>
  <si>
    <t>Average principal paid per year</t>
  </si>
  <si>
    <t>Average interest paid per year</t>
  </si>
  <si>
    <t>Annual Interest Rate</t>
  </si>
  <si>
    <t>Case 1 (interest rate known)</t>
  </si>
  <si>
    <t>Monthly payment</t>
  </si>
  <si>
    <t>Periodicity</t>
  </si>
  <si>
    <t>Case 2 (monthly payment known)</t>
  </si>
  <si>
    <t>Total to be paid</t>
  </si>
  <si>
    <t>Effective interest rate</t>
  </si>
  <si>
    <t>inputLoanAmount</t>
  </si>
  <si>
    <t>inputAnnualInterest</t>
  </si>
  <si>
    <t>inputNumberOfPeriods</t>
  </si>
  <si>
    <t>inputMonthlyPayment</t>
  </si>
  <si>
    <t>outputTotalPrincipalRepaidC1</t>
  </si>
  <si>
    <t>outputTotalInterestRepaidC1</t>
  </si>
  <si>
    <t>outputTotalPrincipalInterestRepaidC1</t>
  </si>
  <si>
    <t>outputMonthlyPaymentC1</t>
  </si>
  <si>
    <t>outputPrincipalPerYearC1</t>
  </si>
  <si>
    <t>outputInterestPerYearC1</t>
  </si>
  <si>
    <t>outputEffectiveInterestC2</t>
  </si>
  <si>
    <t>outputTotalPrincipalInterestRepaidC2</t>
  </si>
  <si>
    <t>outputTotalInterestRepaidC2</t>
  </si>
  <si>
    <t>outputTotalPrincipalRepaidC2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</si>
  <si>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</si>
  <si>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</si>
  <si>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</si>
  <si>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</si>
  <si>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</si>
  <si>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</si>
  <si>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</si>
  <si>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</si>
  <si>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</si>
  <si>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</si>
  <si>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Start Num</t>
  </si>
  <si>
    <t>End Num</t>
  </si>
  <si>
    <t>Flag</t>
  </si>
  <si>
    <t>Number</t>
  </si>
  <si>
    <t>Period name</t>
  </si>
  <si>
    <t>Supporting</t>
  </si>
  <si>
    <t>Full years</t>
  </si>
  <si>
    <t>Interest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</si>
</sst>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.00_-;\-* #,##0.0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165" fontId="3" fillId="0" borderId="0" xfId="1" applyFont="1"/>
    <xf numFmtId="0" fontId="0" fillId="0" borderId="0" xfId="0" applyAlignment="1">
      <alignment horizontal="left" indent="1"/>
    </xf>
    <xf numFmtId="165" fontId="0" fillId="2" borderId="0" xfId="0" applyNumberFormat="1" applyFill="1"/>
    <xf numFmtId="165" fontId="2" fillId="2" borderId="0" xfId="1" applyFont="1" applyFill="1"/>
    <xf numFmtId="164" fontId="2" fillId="2" borderId="0" xfId="1" applyNumberFormat="1" applyFont="1" applyFill="1"/>
    <xf numFmtId="0" fontId="4" fillId="0" borderId="0" xfId="0" applyFont="1"/>
    <xf numFmtId="10" fontId="0" fillId="2" borderId="0" xfId="0" applyNumberFormat="1" applyFill="1"/>
    <xf numFmtId="0" fontId="5" fillId="0" borderId="0" xfId="0" applyFont="1"/>
    <xf numFmtId="165" fontId="6" fillId="3" borderId="0" xfId="1" applyFont="1" applyFill="1"/>
    <xf numFmtId="166" fontId="6" fillId="3" borderId="0" xfId="0" applyNumberFormat="1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5" sqref="F5"/>
    </sheetView>
  </sheetViews>
  <sheetFormatPr defaultRowHeight="15" outlineLevelRow="1" outlineLevelCol="1" x14ac:dyDescent="0.25"/>
  <cols>
    <col min="1" max="3" width="9.140625" outlineLevel="1"/>
    <col min="4" max="4" width="31.42578125" customWidth="1"/>
    <col min="5" max="5" width="31.5703125" customWidth="1"/>
    <col min="6" max="6" width="15.5703125" customWidth="1"/>
  </cols>
  <sheetData>
    <row r="1" spans="1:20" outlineLevel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 x14ac:dyDescent="0.25">
      <c r="A2">
        <v>1</v>
      </c>
      <c r="B2" t="s">
        <v>42</v>
      </c>
      <c r="C2" t="s">
        <v>43</v>
      </c>
      <c r="D2" s="6" t="s">
        <v>0</v>
      </c>
    </row>
    <row r="3" spans="1:20" x14ac:dyDescent="0.25">
      <c r="A3">
        <v>2</v>
      </c>
      <c r="E3" t="s">
        <v>3</v>
      </c>
      <c r="F3" s="9">
        <v>10000</v>
      </c>
      <c r="G3" s="8" t="s">
        <v>18</v>
      </c>
    </row>
    <row r="4" spans="1:20" x14ac:dyDescent="0.25">
      <c r="A4">
        <v>3</v>
      </c>
      <c r="E4" t="s">
        <v>11</v>
      </c>
      <c r="F4" s="10">
        <v>3.9899999999999998E-2</v>
      </c>
      <c r="G4" s="8" t="s">
        <v>19</v>
      </c>
    </row>
    <row r="5" spans="1:20" x14ac:dyDescent="0.25">
      <c r="A5">
        <v>4</v>
      </c>
      <c r="E5" t="s">
        <v>4</v>
      </c>
      <c r="F5" s="9">
        <v>60</v>
      </c>
      <c r="G5" s="8" t="s">
        <v>20</v>
      </c>
    </row>
    <row r="6" spans="1:20" x14ac:dyDescent="0.25">
      <c r="A6">
        <v>5</v>
      </c>
      <c r="E6" t="s">
        <v>13</v>
      </c>
      <c r="F6" s="1">
        <v>200</v>
      </c>
      <c r="G6" s="8" t="s">
        <v>21</v>
      </c>
    </row>
    <row r="7" spans="1:20" x14ac:dyDescent="0.25">
      <c r="A7">
        <v>6</v>
      </c>
    </row>
    <row r="8" spans="1:20" x14ac:dyDescent="0.25">
      <c r="A8">
        <v>7</v>
      </c>
      <c r="D8" s="6" t="s">
        <v>1</v>
      </c>
    </row>
    <row r="9" spans="1:20" x14ac:dyDescent="0.25">
      <c r="A9">
        <v>8</v>
      </c>
      <c r="D9" t="s">
        <v>12</v>
      </c>
    </row>
    <row r="10" spans="1:20" x14ac:dyDescent="0.25">
      <c r="A10">
        <v>9</v>
      </c>
      <c r="E10" t="s">
        <v>6</v>
      </c>
      <c r="G10" t="s">
        <v>14</v>
      </c>
    </row>
    <row r="11" spans="1:20" x14ac:dyDescent="0.25">
      <c r="A11">
        <v>10</v>
      </c>
      <c r="E11" s="2" t="s">
        <v>7</v>
      </c>
      <c r="F11" s="3">
        <f>F3</f>
        <v>10000</v>
      </c>
      <c r="G11" s="8" t="s">
        <v>22</v>
      </c>
    </row>
    <row r="12" spans="1:20" x14ac:dyDescent="0.25">
      <c r="A12">
        <v>11</v>
      </c>
      <c r="E12" s="2" t="s">
        <v>5</v>
      </c>
      <c r="F12" s="4">
        <f>-CUMIPMT($F$4/12,$F$5,$F$3,1,$F$5,0)</f>
        <v>1047.2057883855614</v>
      </c>
      <c r="G12" s="8" t="s">
        <v>23</v>
      </c>
    </row>
    <row r="13" spans="1:20" x14ac:dyDescent="0.25">
      <c r="A13">
        <v>12</v>
      </c>
      <c r="E13" s="2" t="s">
        <v>16</v>
      </c>
      <c r="F13" s="4">
        <f>F11+F12</f>
        <v>11047.205788385561</v>
      </c>
      <c r="G13" s="8" t="s">
        <v>24</v>
      </c>
    </row>
    <row r="14" spans="1:20" x14ac:dyDescent="0.25">
      <c r="A14">
        <v>13</v>
      </c>
      <c r="E14" s="2"/>
      <c r="F14" s="2"/>
    </row>
    <row r="15" spans="1:20" x14ac:dyDescent="0.25">
      <c r="A15">
        <v>14</v>
      </c>
      <c r="E15" s="2" t="s">
        <v>13</v>
      </c>
      <c r="F15" s="5">
        <f>-PMT($F$4/12,$F$5,$F$3)</f>
        <v>184.12009647309273</v>
      </c>
      <c r="G15" s="8" t="s">
        <v>25</v>
      </c>
    </row>
    <row r="16" spans="1:20" x14ac:dyDescent="0.25">
      <c r="A16">
        <v>15</v>
      </c>
      <c r="E16" s="2"/>
      <c r="F16" s="2"/>
    </row>
    <row r="17" spans="1:14" x14ac:dyDescent="0.25">
      <c r="A17">
        <v>16</v>
      </c>
      <c r="E17" s="2" t="s">
        <v>9</v>
      </c>
      <c r="F17" s="4">
        <f>F11/F5*12</f>
        <v>2000</v>
      </c>
      <c r="G17" s="8" t="s">
        <v>26</v>
      </c>
    </row>
    <row r="18" spans="1:14" x14ac:dyDescent="0.25">
      <c r="A18">
        <v>17</v>
      </c>
      <c r="E18" s="2" t="s">
        <v>10</v>
      </c>
      <c r="F18" s="4">
        <f>F12/F5*12</f>
        <v>209.44115767711227</v>
      </c>
      <c r="G18" s="8" t="s">
        <v>27</v>
      </c>
    </row>
    <row r="19" spans="1:14" x14ac:dyDescent="0.25">
      <c r="A19">
        <v>18</v>
      </c>
    </row>
    <row r="20" spans="1:14" x14ac:dyDescent="0.25">
      <c r="A20">
        <v>19</v>
      </c>
      <c r="D20" t="s">
        <v>15</v>
      </c>
    </row>
    <row r="21" spans="1:14" x14ac:dyDescent="0.25">
      <c r="A21">
        <v>20</v>
      </c>
      <c r="E21" t="s">
        <v>6</v>
      </c>
      <c r="G21" t="s">
        <v>14</v>
      </c>
    </row>
    <row r="22" spans="1:14" x14ac:dyDescent="0.25">
      <c r="A22">
        <v>21</v>
      </c>
      <c r="E22" s="2" t="s">
        <v>7</v>
      </c>
      <c r="F22" s="3">
        <f>F3</f>
        <v>10000</v>
      </c>
      <c r="G22" s="8" t="s">
        <v>31</v>
      </c>
    </row>
    <row r="23" spans="1:14" x14ac:dyDescent="0.25">
      <c r="A23">
        <v>22</v>
      </c>
      <c r="E23" s="2" t="s">
        <v>5</v>
      </c>
      <c r="F23" s="4">
        <f>F24-F22</f>
        <v>2000</v>
      </c>
      <c r="G23" s="8" t="s">
        <v>30</v>
      </c>
    </row>
    <row r="24" spans="1:14" x14ac:dyDescent="0.25">
      <c r="A24">
        <v>23</v>
      </c>
      <c r="E24" s="2" t="s">
        <v>8</v>
      </c>
      <c r="F24" s="4">
        <f>F6*F5</f>
        <v>12000</v>
      </c>
      <c r="G24" s="8" t="s">
        <v>29</v>
      </c>
    </row>
    <row r="25" spans="1:14" x14ac:dyDescent="0.25">
      <c r="A25">
        <v>24</v>
      </c>
    </row>
    <row r="26" spans="1:14" x14ac:dyDescent="0.25">
      <c r="A26">
        <v>25</v>
      </c>
      <c r="E26" s="2" t="s">
        <v>17</v>
      </c>
      <c r="F26" s="7">
        <f>RATE($F$5,-$F$6,$F$3)*12</f>
        <v>7.4200957935045442E-2</v>
      </c>
      <c r="G26" s="8" t="s">
        <v>28</v>
      </c>
    </row>
    <row r="27" spans="1:14" x14ac:dyDescent="0.25">
      <c r="A27">
        <v>26</v>
      </c>
    </row>
    <row r="28" spans="1:14" x14ac:dyDescent="0.25">
      <c r="A28">
        <v>27</v>
      </c>
      <c r="D28" t="s">
        <v>47</v>
      </c>
      <c r="E28" s="11" t="s">
        <v>48</v>
      </c>
      <c r="F28">
        <f>ROUNDUP(F5/12,0)</f>
        <v>5</v>
      </c>
    </row>
    <row r="29" spans="1:14" x14ac:dyDescent="0.25">
      <c r="A29">
        <v>28</v>
      </c>
    </row>
    <row r="30" spans="1:14" x14ac:dyDescent="0.25">
      <c r="A30">
        <v>29</v>
      </c>
      <c r="D30" s="6" t="s">
        <v>2</v>
      </c>
    </row>
    <row r="31" spans="1:14" x14ac:dyDescent="0.25">
      <c r="A31">
        <v>30</v>
      </c>
      <c r="D31" t="s">
        <v>45</v>
      </c>
      <c r="E31" s="11">
        <v>1</v>
      </c>
      <c r="F31" s="11">
        <v>2</v>
      </c>
      <c r="G31" s="11">
        <v>3</v>
      </c>
      <c r="H31" s="11">
        <v>4</v>
      </c>
      <c r="I31" s="11">
        <v>5</v>
      </c>
      <c r="J31" s="11">
        <v>6</v>
      </c>
      <c r="K31" s="11">
        <v>7</v>
      </c>
      <c r="L31" s="11">
        <v>8</v>
      </c>
      <c r="M31" s="11">
        <v>9</v>
      </c>
      <c r="N31" s="11">
        <v>10</v>
      </c>
    </row>
    <row r="32" spans="1:14" x14ac:dyDescent="0.25">
      <c r="A32">
        <v>31</v>
      </c>
      <c r="B32">
        <v>4</v>
      </c>
      <c r="C32">
        <f>B32+SUM(E33:N33)</f>
        <v>9</v>
      </c>
      <c r="D32" t="s">
        <v>46</v>
      </c>
      <c r="E32" s="12" t="s">
        <v>32</v>
      </c>
      <c r="F32" s="12" t="s">
        <v>33</v>
      </c>
      <c r="G32" s="12" t="s">
        <v>34</v>
      </c>
      <c r="H32" s="12" t="s">
        <v>35</v>
      </c>
      <c r="I32" s="12" t="s">
        <v>36</v>
      </c>
      <c r="J32" s="12" t="s">
        <v>37</v>
      </c>
      <c r="K32" s="12" t="s">
        <v>38</v>
      </c>
      <c r="L32" s="12" t="s">
        <v>39</v>
      </c>
      <c r="M32" s="12" t="s">
        <v>40</v>
      </c>
      <c r="N32" s="12" t="s">
        <v>41</v>
      </c>
    </row>
    <row r="33" spans="1:14" x14ac:dyDescent="0.25">
      <c r="A33">
        <v>32</v>
      </c>
      <c r="D33" t="s">
        <v>44</v>
      </c>
      <c r="E33" s="11">
        <f>(E31&lt;=$F$28)*1</f>
        <v>1</v>
      </c>
      <c r="F33" s="11">
        <f t="shared" ref="F33:N33" si="0">(F31&lt;=$F$28)*1</f>
        <v>1</v>
      </c>
      <c r="G33" s="11">
        <f t="shared" si="0"/>
        <v>1</v>
      </c>
      <c r="H33" s="11">
        <f t="shared" si="0"/>
        <v>1</v>
      </c>
      <c r="I33" s="11">
        <f t="shared" si="0"/>
        <v>1</v>
      </c>
      <c r="J33" s="11">
        <f t="shared" si="0"/>
        <v>0</v>
      </c>
      <c r="K33" s="11">
        <f t="shared" si="0"/>
        <v>0</v>
      </c>
      <c r="L33" s="11">
        <f t="shared" si="0"/>
        <v>0</v>
      </c>
      <c r="M33" s="11">
        <f t="shared" si="0"/>
        <v>0</v>
      </c>
      <c r="N33" s="11">
        <f t="shared" si="0"/>
        <v>0</v>
      </c>
    </row>
    <row r="34" spans="1:14" x14ac:dyDescent="0.25">
      <c r="A34">
        <v>33</v>
      </c>
    </row>
    <row r="35" spans="1:14" x14ac:dyDescent="0.25">
      <c r="A35">
        <v>34</v>
      </c>
      <c r="D35" t="s">
        <v>49</v>
      </c>
    </row>
    <row r="36" spans="1:14" x14ac:dyDescent="0.25">
      <c r="A36">
        <v>35</v>
      </c>
    </row>
    <row r="37" spans="1:14" x14ac:dyDescent="0.25">
      <c r="A37">
        <v>36</v>
      </c>
    </row>
    <row r="38" spans="1:14" x14ac:dyDescent="0.25">
      <c r="A38">
        <v>37</v>
      </c>
    </row>
    <row r="39" spans="1:14" x14ac:dyDescent="0.25">
      <c r="A39">
        <v>38</v>
      </c>
    </row>
    <row r="40" spans="1:14" x14ac:dyDescent="0.25">
      <c r="A40">
        <v>39</v>
      </c>
    </row>
    <row r="41" spans="1:14" x14ac:dyDescent="0.25">
      <c r="A41">
        <v>40</v>
      </c>
    </row>
    <row r="42" spans="1:14" x14ac:dyDescent="0.25">
      <c r="A42">
        <v>41</v>
      </c>
    </row>
    <row r="43" spans="1:14" x14ac:dyDescent="0.25">
      <c r="A43">
        <v>42</v>
      </c>
    </row>
    <row r="44" spans="1:14" x14ac:dyDescent="0.25">
      <c r="A44">
        <v>43</v>
      </c>
    </row>
    <row r="45" spans="1:14" x14ac:dyDescent="0.25">
      <c r="A45">
        <v>44</v>
      </c>
    </row>
    <row r="46" spans="1:14" x14ac:dyDescent="0.25">
      <c r="A46">
        <v>45</v>
      </c>
    </row>
    <row r="47" spans="1:14" x14ac:dyDescent="0.25">
      <c r="A47">
        <v>46</v>
      </c>
    </row>
    <row r="48" spans="1:14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</sheetData>
  <phoneticPr fontId="7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Calculation Scout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Makarov</dc:creator>
  <cp:lastModifiedBy>Alexey Makarov</cp:lastModifiedBy>
  <dcterms:created xsi:type="dcterms:W3CDTF">2020-06-11T08:48:28Z</dcterms:created>
  <dcterms:modified xsi:type="dcterms:W3CDTF">2020-06-20T01:31:43Z</dcterms:modified>
</cp:coreProperties>
</file>