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ayfa1" sheetId="1" r:id="rId1"/>
  </sheets>
  <calcPr calcId="152511"/>
</workbook>
</file>

<file path=xl/calcChain.xml><?xml version="1.0" encoding="utf-8"?>
<calcChain xmlns="http://schemas.openxmlformats.org/spreadsheetml/2006/main">
  <c r="C10" i="1" l="1"/>
  <c r="F10" i="1" s="1"/>
  <c r="C11" i="1"/>
  <c r="F11" i="1" s="1"/>
  <c r="C12" i="1"/>
  <c r="F12" i="1" s="1"/>
  <c r="C13" i="1"/>
  <c r="F13" i="1" s="1"/>
  <c r="C14" i="1"/>
  <c r="C15" i="1"/>
  <c r="F15" i="1" s="1"/>
  <c r="C16" i="1"/>
  <c r="F16" i="1" s="1"/>
  <c r="C17" i="1"/>
  <c r="F17" i="1" s="1"/>
  <c r="C18" i="1"/>
  <c r="C19" i="1"/>
  <c r="F19" i="1" s="1"/>
  <c r="F14" i="1"/>
  <c r="F18" i="1"/>
  <c r="C9" i="1"/>
  <c r="F9" i="1" s="1"/>
  <c r="C8" i="1"/>
  <c r="F8" i="1" s="1"/>
  <c r="N7" i="1"/>
  <c r="N8" i="1" l="1"/>
  <c r="N19" i="1"/>
  <c r="P19" i="1" s="1"/>
  <c r="N18" i="1"/>
  <c r="N16" i="1"/>
  <c r="P16" i="1" s="1"/>
  <c r="N12" i="1"/>
  <c r="P12" i="1" s="1"/>
  <c r="N10" i="1"/>
  <c r="P10" i="1" s="1"/>
  <c r="N14" i="1"/>
  <c r="P14" i="1" s="1"/>
  <c r="N9" i="1"/>
  <c r="P9" i="1" s="1"/>
  <c r="Q9" i="1" s="1"/>
  <c r="R9" i="1" s="1"/>
  <c r="N11" i="1"/>
  <c r="N13" i="1"/>
  <c r="P13" i="1" s="1"/>
  <c r="N15" i="1"/>
  <c r="N17" i="1"/>
  <c r="P17" i="1" s="1"/>
  <c r="P11" i="1" l="1"/>
  <c r="N21" i="1"/>
  <c r="P8" i="1"/>
  <c r="Q8" i="1" s="1"/>
  <c r="R8" i="1" s="1"/>
  <c r="N20" i="1"/>
  <c r="P15" i="1"/>
  <c r="Q15" i="1" s="1"/>
  <c r="R15" i="1" s="1"/>
  <c r="O18" i="1"/>
  <c r="P18" i="1"/>
  <c r="Q18" i="1" s="1"/>
  <c r="R18" i="1" s="1"/>
  <c r="O8" i="1"/>
  <c r="O15" i="1"/>
  <c r="O20" i="1" s="1"/>
  <c r="O11" i="1"/>
  <c r="O10" i="1"/>
  <c r="O16" i="1"/>
  <c r="O17" i="1"/>
  <c r="O13" i="1"/>
  <c r="O9" i="1"/>
  <c r="O14" i="1"/>
  <c r="Q19" i="1"/>
  <c r="R19" i="1" s="1"/>
  <c r="O19" i="1"/>
  <c r="O12" i="1"/>
  <c r="O21" i="1" l="1"/>
  <c r="P20" i="1"/>
  <c r="P21" i="1"/>
  <c r="Q14" i="1"/>
  <c r="R14" i="1" s="1"/>
  <c r="Q13" i="1"/>
  <c r="R13" i="1" s="1"/>
  <c r="Q17" i="1"/>
  <c r="R17" i="1" s="1"/>
  <c r="Q16" i="1"/>
  <c r="R16" i="1" s="1"/>
  <c r="Q10" i="1"/>
  <c r="R10" i="1" s="1"/>
  <c r="Q11" i="1"/>
  <c r="R11" i="1" s="1"/>
  <c r="Q12" i="1"/>
  <c r="R12" i="1" s="1"/>
  <c r="R21" i="1" l="1"/>
  <c r="Q21" i="1"/>
  <c r="R20" i="1"/>
  <c r="Q20" i="1"/>
</calcChain>
</file>

<file path=xl/sharedStrings.xml><?xml version="1.0" encoding="utf-8"?>
<sst xmlns="http://schemas.openxmlformats.org/spreadsheetml/2006/main" count="38" uniqueCount="38">
  <si>
    <t>AİLE HEKİMLİĞİ BİRİMLERİ</t>
  </si>
  <si>
    <t>07.19.001</t>
  </si>
  <si>
    <t>07.19.002</t>
  </si>
  <si>
    <t>07.19.003</t>
  </si>
  <si>
    <t>07.19.004</t>
  </si>
  <si>
    <t>5'Lİ KARMA</t>
  </si>
  <si>
    <t>UYGULANAN DOZ SAYISI</t>
  </si>
  <si>
    <t>KPA</t>
  </si>
  <si>
    <t>HEDEF</t>
  </si>
  <si>
    <t>POLİO</t>
  </si>
  <si>
    <t xml:space="preserve"> +REZERV</t>
  </si>
  <si>
    <t xml:space="preserve"> +FİRE</t>
  </si>
  <si>
    <t>AŞI ADI</t>
  </si>
  <si>
    <t>KKK</t>
  </si>
  <si>
    <t>BCG</t>
  </si>
  <si>
    <t>FLAKON DEĞERİ</t>
  </si>
  <si>
    <t>DOZUN FLOKANA ORANI</t>
  </si>
  <si>
    <t>1 FLAKON/ AMPULUN DOZ MİKTARI</t>
  </si>
  <si>
    <t>HEPATİT-B</t>
  </si>
  <si>
    <t>HEPATİT-A</t>
  </si>
  <si>
    <t>SU ÇİÇEĞİ</t>
  </si>
  <si>
    <t>Td</t>
  </si>
  <si>
    <t>KIZAMIK</t>
  </si>
  <si>
    <t>İHTİYAÇ</t>
  </si>
  <si>
    <t>KUTU BÖLÜMLEME</t>
  </si>
  <si>
    <t>MEVCUT</t>
  </si>
  <si>
    <t>Aysonu 0-11 Ay Bebek Nüfusu (Sistemden alınacak)</t>
  </si>
  <si>
    <t>MİNİMUM İHTİYAÇ</t>
  </si>
  <si>
    <t>AİLE SAĞLIĞI MERKEZİ BAZINDA AŞI İHTİYACI HESAPLAMA (GBP Genelgesine göre)</t>
  </si>
  <si>
    <t>(Aşı dozlarında değişiklik olmadığı sürece sadece SARI alandaki veriler girilecek veya diğer alanların değiştirilmesi TSM ye bırakılacak)</t>
  </si>
  <si>
    <t>AY:</t>
  </si>
  <si>
    <t>YIL:</t>
  </si>
  <si>
    <t>ASM ADI:</t>
  </si>
  <si>
    <t>1 NOLU ASM</t>
  </si>
  <si>
    <t>ŞUBAT</t>
  </si>
  <si>
    <t>ENJEKTÖR 1 CC</t>
  </si>
  <si>
    <t>ENJEKTÖR 2 CC</t>
  </si>
  <si>
    <t>NOTLAR (Diğer aşılama ile ilgili malzeme ile Fazladan ihtiyaçlarınızı belirtiniz.)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</si>
</sst>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/>
    <xf numFmtId="0" fontId="4" fillId="0" borderId="1" xfId="0" applyFont="1" applyBorder="1" applyAlignment="1">
      <alignment horizontal="right" vertical="center" wrapText="1"/>
    </xf>
    <xf numFmtId="0" fontId="0" fillId="0" borderId="1" xfId="0" applyBorder="1"/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topLeftCell="A4" workbookViewId="0">
      <selection activeCell="G8" sqref="G8"/>
    </sheetView>
  </sheetViews>
  <sheetFormatPr defaultRowHeight="15" x14ac:dyDescent="0.25"/>
  <cols>
    <col min="1" max="1" width="14.28515625" customWidth="1"/>
    <col min="2" max="2" width="9.7109375" customWidth="1"/>
    <col min="3" max="3" width="12.140625" hidden="1" customWidth="1"/>
    <col min="4" max="4" width="9.28515625" customWidth="1"/>
    <col min="5" max="5" width="12" customWidth="1"/>
    <col min="6" max="6" width="0.42578125" hidden="1" customWidth="1"/>
    <col min="7" max="7" width="8.140625" customWidth="1"/>
    <col min="14" max="14" width="8.7109375" customWidth="1"/>
    <col min="15" max="15" width="9.85546875" customWidth="1"/>
    <col min="16" max="16" width="10.7109375" hidden="1" customWidth="1"/>
    <col min="17" max="17" width="11.28515625" hidden="1" customWidth="1"/>
    <col min="18" max="18" width="8.7109375" customWidth="1"/>
  </cols>
  <sheetData>
    <row r="1" spans="1:19" ht="22.5" customHeight="1" x14ac:dyDescent="0.3">
      <c r="A1" s="33" t="s">
        <v>28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19" x14ac:dyDescent="0.25">
      <c r="A2" s="34" t="s">
        <v>29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19" ht="29.25" customHeight="1" x14ac:dyDescent="0.25">
      <c r="A3" s="6" t="s">
        <v>32</v>
      </c>
      <c r="B3" s="36" t="s">
        <v>33</v>
      </c>
      <c r="C3" s="37"/>
      <c r="D3" s="37"/>
      <c r="E3" s="37"/>
      <c r="F3" s="37"/>
      <c r="G3" s="37"/>
      <c r="H3" s="37"/>
      <c r="I3" s="37"/>
      <c r="J3" s="38"/>
      <c r="K3" s="14" t="s">
        <v>31</v>
      </c>
      <c r="L3" s="35">
        <v>2016</v>
      </c>
      <c r="M3" s="35"/>
      <c r="N3" s="14" t="s">
        <v>30</v>
      </c>
      <c r="O3" s="35" t="s">
        <v>34</v>
      </c>
      <c r="P3" s="35"/>
      <c r="Q3" s="35"/>
      <c r="R3" s="35"/>
    </row>
    <row r="4" spans="1:19" ht="15" customHeight="1" x14ac:dyDescent="0.25">
      <c r="A4" s="39" t="s">
        <v>12</v>
      </c>
      <c r="B4" s="39" t="s">
        <v>17</v>
      </c>
      <c r="C4" s="39" t="s">
        <v>15</v>
      </c>
      <c r="D4" s="39" t="s">
        <v>24</v>
      </c>
      <c r="E4" s="39" t="s">
        <v>6</v>
      </c>
      <c r="F4" s="39" t="s">
        <v>16</v>
      </c>
      <c r="G4" s="39" t="s">
        <v>25</v>
      </c>
      <c r="H4" s="39" t="s">
        <v>0</v>
      </c>
      <c r="I4" s="39"/>
      <c r="J4" s="39"/>
      <c r="K4" s="39"/>
      <c r="L4" s="39"/>
      <c r="M4" s="39"/>
      <c r="N4" s="27" t="s">
        <v>8</v>
      </c>
      <c r="O4" s="24" t="s">
        <v>27</v>
      </c>
      <c r="P4" s="27" t="s">
        <v>10</v>
      </c>
      <c r="Q4" s="27" t="s">
        <v>11</v>
      </c>
      <c r="R4" s="30" t="s">
        <v>23</v>
      </c>
    </row>
    <row r="5" spans="1:19" ht="21" customHeight="1" x14ac:dyDescent="0.25">
      <c r="A5" s="39"/>
      <c r="B5" s="39"/>
      <c r="C5" s="39"/>
      <c r="D5" s="39"/>
      <c r="E5" s="39"/>
      <c r="F5" s="39"/>
      <c r="G5" s="39"/>
      <c r="H5" s="3" t="s">
        <v>1</v>
      </c>
      <c r="I5" s="3" t="s">
        <v>2</v>
      </c>
      <c r="J5" s="3" t="s">
        <v>3</v>
      </c>
      <c r="K5" s="3" t="s">
        <v>4</v>
      </c>
      <c r="L5" s="3"/>
      <c r="M5" s="3"/>
      <c r="N5" s="28"/>
      <c r="O5" s="25"/>
      <c r="P5" s="28"/>
      <c r="Q5" s="28"/>
      <c r="R5" s="31"/>
    </row>
    <row r="6" spans="1:19" x14ac:dyDescent="0.25">
      <c r="A6" s="39"/>
      <c r="B6" s="39"/>
      <c r="C6" s="39"/>
      <c r="D6" s="39"/>
      <c r="E6" s="39"/>
      <c r="F6" s="39"/>
      <c r="G6" s="39"/>
      <c r="H6" s="39" t="s">
        <v>26</v>
      </c>
      <c r="I6" s="39"/>
      <c r="J6" s="39"/>
      <c r="K6" s="39"/>
      <c r="L6" s="39"/>
      <c r="M6" s="39"/>
      <c r="N6" s="29"/>
      <c r="O6" s="26"/>
      <c r="P6" s="29"/>
      <c r="Q6" s="29"/>
      <c r="R6" s="32"/>
    </row>
    <row r="7" spans="1:19" ht="27" customHeight="1" x14ac:dyDescent="0.25">
      <c r="A7" s="39"/>
      <c r="B7" s="39"/>
      <c r="C7" s="39"/>
      <c r="D7" s="39"/>
      <c r="E7" s="39"/>
      <c r="F7" s="39"/>
      <c r="G7" s="39"/>
      <c r="H7" s="5">
        <v>0</v>
      </c>
      <c r="I7" s="5">
        <v>0</v>
      </c>
      <c r="J7" s="5">
        <v>0</v>
      </c>
      <c r="K7" s="5">
        <v>0</v>
      </c>
      <c r="L7" s="5"/>
      <c r="M7" s="5"/>
      <c r="N7" s="6">
        <f>SUM(H7:M7)</f>
        <v>0</v>
      </c>
      <c r="O7" s="7"/>
      <c r="P7" s="6"/>
      <c r="Q7" s="6"/>
      <c r="R7" s="8"/>
    </row>
    <row r="8" spans="1:19" ht="28.5" customHeight="1" x14ac:dyDescent="0.25">
      <c r="A8" s="12" t="s">
        <v>5</v>
      </c>
      <c r="B8" s="20">
        <v>1</v>
      </c>
      <c r="C8" s="20">
        <f t="shared" ref="C8:C19" si="0">1/B8</f>
        <v>1</v>
      </c>
      <c r="D8" s="20">
        <v>10</v>
      </c>
      <c r="E8" s="20">
        <v>4</v>
      </c>
      <c r="F8" s="2">
        <f t="shared" ref="F8:F19" si="1">E8*C8</f>
        <v>4</v>
      </c>
      <c r="G8" s="4">
        <v>0</v>
      </c>
      <c r="H8" s="41" t="s">
        <v>37</v>
      </c>
      <c r="I8" s="42"/>
      <c r="J8" s="42"/>
      <c r="K8" s="42"/>
      <c r="L8" s="42"/>
      <c r="M8" s="43"/>
      <c r="N8" s="9">
        <f>ROUNDUP((N7/12)*F8,0)</f>
        <v>0</v>
      </c>
      <c r="O8" s="10">
        <f>CEILING(N8-G8,D8)</f>
        <v>0</v>
      </c>
      <c r="P8" s="11">
        <f t="shared" ref="P8:P19" si="2">ROUNDDOWN(N8+(N8*25)/100,0)</f>
        <v>0</v>
      </c>
      <c r="Q8" s="6">
        <f t="shared" ref="Q8:Q19" si="3">ROUNDUP(P8+(E9/10)-G8,0)</f>
        <v>1</v>
      </c>
      <c r="R8" s="8">
        <f>IF(N7&lt;&gt;0,CEILING(Q8,D8),0)</f>
        <v>0</v>
      </c>
      <c r="S8" s="1"/>
    </row>
    <row r="9" spans="1:19" ht="24.95" customHeight="1" x14ac:dyDescent="0.25">
      <c r="A9" s="12" t="s">
        <v>9</v>
      </c>
      <c r="B9" s="20">
        <v>20</v>
      </c>
      <c r="C9" s="20">
        <f t="shared" si="0"/>
        <v>0.05</v>
      </c>
      <c r="D9" s="20">
        <v>1</v>
      </c>
      <c r="E9" s="20">
        <v>2</v>
      </c>
      <c r="F9" s="2">
        <f t="shared" si="1"/>
        <v>0.1</v>
      </c>
      <c r="G9" s="18">
        <v>0</v>
      </c>
      <c r="H9" s="21"/>
      <c r="I9" s="22"/>
      <c r="J9" s="22"/>
      <c r="K9" s="22"/>
      <c r="L9" s="22"/>
      <c r="M9" s="23"/>
      <c r="N9" s="11">
        <f>ROUNDUP((N7/12)*F9,0)</f>
        <v>0</v>
      </c>
      <c r="O9" s="19">
        <f t="shared" ref="O9:O19" si="4">CEILING(N9-G9,D9)</f>
        <v>0</v>
      </c>
      <c r="P9" s="11">
        <f t="shared" si="2"/>
        <v>0</v>
      </c>
      <c r="Q9" s="6">
        <f t="shared" si="3"/>
        <v>1</v>
      </c>
      <c r="R9" s="8">
        <f>IF(N7&lt;&gt;0,CEILING(Q9,D9),0)</f>
        <v>0</v>
      </c>
      <c r="S9" s="1"/>
    </row>
    <row r="10" spans="1:19" ht="24.95" customHeight="1" x14ac:dyDescent="0.25">
      <c r="A10" s="12" t="s">
        <v>7</v>
      </c>
      <c r="B10" s="20">
        <v>1</v>
      </c>
      <c r="C10" s="20">
        <f t="shared" si="0"/>
        <v>1</v>
      </c>
      <c r="D10" s="20">
        <v>10</v>
      </c>
      <c r="E10" s="20">
        <v>4</v>
      </c>
      <c r="F10" s="2">
        <f t="shared" si="1"/>
        <v>4</v>
      </c>
      <c r="G10" s="18">
        <v>0</v>
      </c>
      <c r="H10" s="21"/>
      <c r="I10" s="22"/>
      <c r="J10" s="22"/>
      <c r="K10" s="22"/>
      <c r="L10" s="22"/>
      <c r="M10" s="23"/>
      <c r="N10" s="11">
        <f>ROUNDUP((N7/12)*F10,0)</f>
        <v>0</v>
      </c>
      <c r="O10" s="19">
        <f t="shared" si="4"/>
        <v>0</v>
      </c>
      <c r="P10" s="11">
        <f t="shared" si="2"/>
        <v>0</v>
      </c>
      <c r="Q10" s="6">
        <f t="shared" si="3"/>
        <v>1</v>
      </c>
      <c r="R10" s="8">
        <f>IF(N7&lt;&gt;0,CEILING(Q10,D10),0)</f>
        <v>0</v>
      </c>
      <c r="S10" s="1"/>
    </row>
    <row r="11" spans="1:19" ht="24.95" customHeight="1" x14ac:dyDescent="0.25">
      <c r="A11" s="12" t="s">
        <v>13</v>
      </c>
      <c r="B11" s="20">
        <v>1</v>
      </c>
      <c r="C11" s="20">
        <f t="shared" si="0"/>
        <v>1</v>
      </c>
      <c r="D11" s="20">
        <v>10</v>
      </c>
      <c r="E11" s="20">
        <v>1</v>
      </c>
      <c r="F11" s="2">
        <f t="shared" si="1"/>
        <v>1</v>
      </c>
      <c r="G11" s="18">
        <v>0</v>
      </c>
      <c r="H11" s="21"/>
      <c r="I11" s="22"/>
      <c r="J11" s="22"/>
      <c r="K11" s="22"/>
      <c r="L11" s="22"/>
      <c r="M11" s="23"/>
      <c r="N11" s="11">
        <f>ROUNDUP((N7/12)*F11,0)</f>
        <v>0</v>
      </c>
      <c r="O11" s="19">
        <f t="shared" si="4"/>
        <v>0</v>
      </c>
      <c r="P11" s="11">
        <f t="shared" si="2"/>
        <v>0</v>
      </c>
      <c r="Q11" s="6">
        <f t="shared" si="3"/>
        <v>1</v>
      </c>
      <c r="R11" s="8">
        <f>IF(N7&lt;&gt;0,CEILING(Q11,D11),0)</f>
        <v>0</v>
      </c>
      <c r="S11" s="1"/>
    </row>
    <row r="12" spans="1:19" ht="24.95" customHeight="1" x14ac:dyDescent="0.25">
      <c r="A12" s="12" t="s">
        <v>20</v>
      </c>
      <c r="B12" s="20">
        <v>1</v>
      </c>
      <c r="C12" s="20">
        <f t="shared" si="0"/>
        <v>1</v>
      </c>
      <c r="D12" s="20">
        <v>10</v>
      </c>
      <c r="E12" s="20">
        <v>1</v>
      </c>
      <c r="F12" s="2">
        <f t="shared" si="1"/>
        <v>1</v>
      </c>
      <c r="G12" s="18">
        <v>0</v>
      </c>
      <c r="H12" s="21"/>
      <c r="I12" s="22"/>
      <c r="J12" s="22"/>
      <c r="K12" s="22"/>
      <c r="L12" s="22"/>
      <c r="M12" s="23"/>
      <c r="N12" s="11">
        <f>ROUNDUP((N7/12)*F12,0)</f>
        <v>0</v>
      </c>
      <c r="O12" s="19">
        <f t="shared" si="4"/>
        <v>0</v>
      </c>
      <c r="P12" s="11">
        <f t="shared" si="2"/>
        <v>0</v>
      </c>
      <c r="Q12" s="6">
        <f t="shared" si="3"/>
        <v>1</v>
      </c>
      <c r="R12" s="8">
        <f>IF(N7&lt;&gt;0,CEILING(Q12,D12),0)</f>
        <v>0</v>
      </c>
      <c r="S12" s="1"/>
    </row>
    <row r="13" spans="1:19" ht="24.95" customHeight="1" x14ac:dyDescent="0.25">
      <c r="A13" s="12" t="s">
        <v>19</v>
      </c>
      <c r="B13" s="20">
        <v>1</v>
      </c>
      <c r="C13" s="20">
        <f t="shared" si="0"/>
        <v>1</v>
      </c>
      <c r="D13" s="20">
        <v>10</v>
      </c>
      <c r="E13" s="20">
        <v>2</v>
      </c>
      <c r="F13" s="2">
        <f t="shared" si="1"/>
        <v>2</v>
      </c>
      <c r="G13" s="18">
        <v>0</v>
      </c>
      <c r="H13" s="21"/>
      <c r="I13" s="22"/>
      <c r="J13" s="22"/>
      <c r="K13" s="22"/>
      <c r="L13" s="22"/>
      <c r="M13" s="23"/>
      <c r="N13" s="11">
        <f>ROUNDUP((N7/12)*F13,0)</f>
        <v>0</v>
      </c>
      <c r="O13" s="19">
        <f t="shared" si="4"/>
        <v>0</v>
      </c>
      <c r="P13" s="11">
        <f t="shared" si="2"/>
        <v>0</v>
      </c>
      <c r="Q13" s="6">
        <f t="shared" si="3"/>
        <v>1</v>
      </c>
      <c r="R13" s="8">
        <f>IF(N7&lt;&gt;0,CEILING(Q13,D13),0)</f>
        <v>0</v>
      </c>
      <c r="S13" s="1"/>
    </row>
    <row r="14" spans="1:19" ht="24.95" customHeight="1" x14ac:dyDescent="0.25">
      <c r="A14" s="12" t="s">
        <v>18</v>
      </c>
      <c r="B14" s="20">
        <v>1</v>
      </c>
      <c r="C14" s="20">
        <f t="shared" si="0"/>
        <v>1</v>
      </c>
      <c r="D14" s="20">
        <v>10</v>
      </c>
      <c r="E14" s="20">
        <v>2</v>
      </c>
      <c r="F14" s="2">
        <f t="shared" si="1"/>
        <v>2</v>
      </c>
      <c r="G14" s="18">
        <v>0</v>
      </c>
      <c r="H14" s="21"/>
      <c r="I14" s="22"/>
      <c r="J14" s="22"/>
      <c r="K14" s="22"/>
      <c r="L14" s="22"/>
      <c r="M14" s="23"/>
      <c r="N14" s="11">
        <f>ROUNDUP((N7/12)*F14,0)</f>
        <v>0</v>
      </c>
      <c r="O14" s="19">
        <f t="shared" si="4"/>
        <v>0</v>
      </c>
      <c r="P14" s="11">
        <f t="shared" si="2"/>
        <v>0</v>
      </c>
      <c r="Q14" s="6">
        <f t="shared" si="3"/>
        <v>1</v>
      </c>
      <c r="R14" s="8">
        <f>IF(N7&lt;&gt;0,CEILING(Q14,D14),0)</f>
        <v>0</v>
      </c>
      <c r="S14" s="1"/>
    </row>
    <row r="15" spans="1:19" ht="24.95" customHeight="1" x14ac:dyDescent="0.25">
      <c r="A15" s="12" t="s">
        <v>14</v>
      </c>
      <c r="B15" s="20">
        <v>20</v>
      </c>
      <c r="C15" s="20">
        <f t="shared" si="0"/>
        <v>0.05</v>
      </c>
      <c r="D15" s="20">
        <v>1</v>
      </c>
      <c r="E15" s="20">
        <v>1</v>
      </c>
      <c r="F15" s="2">
        <f t="shared" si="1"/>
        <v>0.05</v>
      </c>
      <c r="G15" s="18">
        <v>0</v>
      </c>
      <c r="H15" s="21"/>
      <c r="I15" s="22"/>
      <c r="J15" s="22"/>
      <c r="K15" s="22"/>
      <c r="L15" s="22"/>
      <c r="M15" s="23"/>
      <c r="N15" s="11">
        <f>ROUNDUP((N7/12)*F15,0)</f>
        <v>0</v>
      </c>
      <c r="O15" s="19">
        <f t="shared" si="4"/>
        <v>0</v>
      </c>
      <c r="P15" s="11">
        <f t="shared" si="2"/>
        <v>0</v>
      </c>
      <c r="Q15" s="6">
        <f>ROUNDUP(P15+((E15*C15)/10)-G15,0)</f>
        <v>1</v>
      </c>
      <c r="R15" s="8">
        <f>IF(N7&lt;&gt;0,CEILING(Q15,D15),0)</f>
        <v>0</v>
      </c>
      <c r="S15" s="1"/>
    </row>
    <row r="16" spans="1:19" ht="24.95" customHeight="1" x14ac:dyDescent="0.25">
      <c r="A16" s="12" t="s">
        <v>21</v>
      </c>
      <c r="B16" s="20">
        <v>1</v>
      </c>
      <c r="C16" s="20">
        <f t="shared" si="0"/>
        <v>1</v>
      </c>
      <c r="D16" s="20">
        <v>10</v>
      </c>
      <c r="E16" s="20">
        <v>2</v>
      </c>
      <c r="F16" s="2">
        <f t="shared" si="1"/>
        <v>2</v>
      </c>
      <c r="G16" s="18">
        <v>0</v>
      </c>
      <c r="H16" s="21"/>
      <c r="I16" s="22"/>
      <c r="J16" s="22"/>
      <c r="K16" s="22"/>
      <c r="L16" s="22"/>
      <c r="M16" s="23"/>
      <c r="N16" s="11">
        <f>ROUNDUP((N7/12)*F16,0)</f>
        <v>0</v>
      </c>
      <c r="O16" s="19">
        <f t="shared" si="4"/>
        <v>0</v>
      </c>
      <c r="P16" s="11">
        <f t="shared" si="2"/>
        <v>0</v>
      </c>
      <c r="Q16" s="6">
        <f t="shared" si="3"/>
        <v>1</v>
      </c>
      <c r="R16" s="8">
        <f>IF(N7&lt;&gt;0,CEILING(Q16,D16),0)</f>
        <v>0</v>
      </c>
      <c r="S16" s="1"/>
    </row>
    <row r="17" spans="1:19" ht="24.95" customHeight="1" x14ac:dyDescent="0.25">
      <c r="A17" s="12" t="s">
        <v>22</v>
      </c>
      <c r="B17" s="20">
        <v>10</v>
      </c>
      <c r="C17" s="20">
        <f t="shared" si="0"/>
        <v>0.1</v>
      </c>
      <c r="D17" s="20">
        <v>1</v>
      </c>
      <c r="E17" s="20">
        <v>1</v>
      </c>
      <c r="F17" s="2">
        <f t="shared" si="1"/>
        <v>0.1</v>
      </c>
      <c r="G17" s="18">
        <v>0</v>
      </c>
      <c r="H17" s="21"/>
      <c r="I17" s="22"/>
      <c r="J17" s="22"/>
      <c r="K17" s="22"/>
      <c r="L17" s="22"/>
      <c r="M17" s="23"/>
      <c r="N17" s="11">
        <f>ROUNDUP((N7/12)*F17,0)</f>
        <v>0</v>
      </c>
      <c r="O17" s="19">
        <f t="shared" si="4"/>
        <v>0</v>
      </c>
      <c r="P17" s="11">
        <f t="shared" si="2"/>
        <v>0</v>
      </c>
      <c r="Q17" s="6">
        <f t="shared" si="3"/>
        <v>0</v>
      </c>
      <c r="R17" s="8">
        <f t="shared" ref="R17" si="5">CEILING(Q17,D17)</f>
        <v>0</v>
      </c>
      <c r="S17" s="1"/>
    </row>
    <row r="18" spans="1:19" ht="24.95" customHeight="1" x14ac:dyDescent="0.25">
      <c r="A18" s="12"/>
      <c r="B18" s="20">
        <v>0</v>
      </c>
      <c r="C18" s="20" t="e">
        <f t="shared" si="0"/>
        <v>#DIV/0!</v>
      </c>
      <c r="D18" s="20">
        <v>0</v>
      </c>
      <c r="E18" s="20">
        <v>0</v>
      </c>
      <c r="F18" s="2" t="e">
        <f t="shared" si="1"/>
        <v>#DIV/0!</v>
      </c>
      <c r="G18" s="18">
        <v>0</v>
      </c>
      <c r="H18" s="21"/>
      <c r="I18" s="22"/>
      <c r="J18" s="22"/>
      <c r="K18" s="22"/>
      <c r="L18" s="22"/>
      <c r="M18" s="23"/>
      <c r="N18" s="11" t="e">
        <f>ROUNDUP((N7/12)*F18,0)</f>
        <v>#DIV/0!</v>
      </c>
      <c r="O18" s="19" t="e">
        <f t="shared" si="4"/>
        <v>#DIV/0!</v>
      </c>
      <c r="P18" s="11" t="e">
        <f t="shared" si="2"/>
        <v>#DIV/0!</v>
      </c>
      <c r="Q18" s="6" t="e">
        <f t="shared" si="3"/>
        <v>#DIV/0!</v>
      </c>
      <c r="R18" s="8">
        <f>IF(N7&lt;&gt;0,CEILING(Q18,D18),0)</f>
        <v>0</v>
      </c>
      <c r="S18" s="1"/>
    </row>
    <row r="19" spans="1:19" ht="24.95" customHeight="1" x14ac:dyDescent="0.3">
      <c r="A19" s="13"/>
      <c r="B19" s="20">
        <v>0</v>
      </c>
      <c r="C19" s="20" t="e">
        <f t="shared" si="0"/>
        <v>#DIV/0!</v>
      </c>
      <c r="D19" s="20">
        <v>0</v>
      </c>
      <c r="E19" s="20">
        <v>0</v>
      </c>
      <c r="F19" s="2" t="e">
        <f t="shared" si="1"/>
        <v>#DIV/0!</v>
      </c>
      <c r="G19" s="18">
        <v>0</v>
      </c>
      <c r="H19" s="21"/>
      <c r="I19" s="22"/>
      <c r="J19" s="22"/>
      <c r="K19" s="22"/>
      <c r="L19" s="22"/>
      <c r="M19" s="23"/>
      <c r="N19" s="11" t="e">
        <f>ROUNDUP((N7/12)*F19,0)</f>
        <v>#DIV/0!</v>
      </c>
      <c r="O19" s="19" t="e">
        <f t="shared" si="4"/>
        <v>#DIV/0!</v>
      </c>
      <c r="P19" s="11" t="e">
        <f t="shared" si="2"/>
        <v>#DIV/0!</v>
      </c>
      <c r="Q19" s="6" t="e">
        <f t="shared" si="3"/>
        <v>#DIV/0!</v>
      </c>
      <c r="R19" s="8">
        <f>IF(N7&lt;&gt;0,CEILING(Q19,D19),0)</f>
        <v>0</v>
      </c>
      <c r="S19" s="1"/>
    </row>
    <row r="20" spans="1:19" ht="24.95" customHeight="1" x14ac:dyDescent="0.35">
      <c r="A20" s="40" t="s">
        <v>35</v>
      </c>
      <c r="B20" s="40"/>
      <c r="C20" s="40"/>
      <c r="D20" s="40"/>
      <c r="E20" s="40"/>
      <c r="F20" s="15"/>
      <c r="G20" s="16">
        <v>0</v>
      </c>
      <c r="H20" s="21"/>
      <c r="I20" s="22"/>
      <c r="J20" s="22"/>
      <c r="K20" s="22"/>
      <c r="L20" s="22"/>
      <c r="M20" s="23"/>
      <c r="N20" s="17">
        <f>CEILING((N15*B15)-G20,10)</f>
        <v>0</v>
      </c>
      <c r="O20" s="17">
        <f>CEILING((O15*B15)-G20,10)</f>
        <v>0</v>
      </c>
      <c r="P20" s="17">
        <f t="shared" ref="P20:Q20" si="6">CEILING((P15*D15)-I20,10)</f>
        <v>0</v>
      </c>
      <c r="Q20" s="17">
        <f t="shared" si="6"/>
        <v>10</v>
      </c>
      <c r="R20" s="17">
        <f>IF(N7&lt;&gt;0,CEILING((R15*B15)-G20,10),0)</f>
        <v>0</v>
      </c>
    </row>
    <row r="21" spans="1:19" ht="24.95" customHeight="1" x14ac:dyDescent="0.35">
      <c r="A21" s="40" t="s">
        <v>36</v>
      </c>
      <c r="B21" s="40"/>
      <c r="C21" s="40"/>
      <c r="D21" s="40"/>
      <c r="E21" s="40"/>
      <c r="F21" s="15"/>
      <c r="G21" s="16">
        <v>0</v>
      </c>
      <c r="H21" s="21"/>
      <c r="I21" s="22"/>
      <c r="J21" s="22"/>
      <c r="K21" s="22"/>
      <c r="L21" s="22"/>
      <c r="M21" s="23"/>
      <c r="N21" s="17">
        <f>CEILING((N11*B11+N12*B12+N13*B13+N14*B14+N16*B16+N17*B17)-G21,10)</f>
        <v>0</v>
      </c>
      <c r="O21" s="17">
        <f>CEILING((O11*B11+O12*B12+O13*B13+O14*B14+O16*B16+O17*B17)-G21,10)</f>
        <v>0</v>
      </c>
      <c r="P21" s="17">
        <f t="shared" ref="P21:Q21" si="7">CEILING((P1*D11+P12*D12+P14*D14+P16*D16+P17*D17)-I21,10)</f>
        <v>0</v>
      </c>
      <c r="Q21" s="17">
        <f t="shared" si="7"/>
        <v>10</v>
      </c>
      <c r="R21" s="17">
        <f>IF(N7&lt;&gt;0,CEILING((R11*B11+R12*B12+R13*B13+R14*B14+R16*B16+R17*B17)-G21,10),0)</f>
        <v>0</v>
      </c>
    </row>
  </sheetData>
  <sheetProtection algorithmName="SHA-512" hashValue="EERcLh56hXQzPjBWLPtMdgmW+GiYNoUXvNmDl089mz38XdkqQHKyrnZKI+D3tPrLxzkWIr9mdIj0sNqA1Wrbsg==" saltValue="KXvOOLBOndtcAKKk/CdvjQ==" spinCount="100000" sheet="1" objects="1" scenarios="1"/>
  <protectedRanges>
    <protectedRange sqref="O3:R3" name="Aralık7"/>
    <protectedRange sqref="B3:J3" name="Aralık5"/>
    <protectedRange sqref="G8:G21" name="Aralık3"/>
    <protectedRange sqref="B8:B21" name="Aralık1"/>
    <protectedRange sqref="D8:D21" name="Aralık2"/>
    <protectedRange sqref="H7:M21" name="Aralık4"/>
    <protectedRange sqref="L3:M3" name="Aralık6"/>
  </protectedRanges>
  <mergeCells count="35">
    <mergeCell ref="A20:E20"/>
    <mergeCell ref="A21:E21"/>
    <mergeCell ref="H8:M8"/>
    <mergeCell ref="N4:N6"/>
    <mergeCell ref="F4:F7"/>
    <mergeCell ref="A4:A7"/>
    <mergeCell ref="G4:G7"/>
    <mergeCell ref="B4:B7"/>
    <mergeCell ref="C4:C7"/>
    <mergeCell ref="E4:E7"/>
    <mergeCell ref="D4:D7"/>
    <mergeCell ref="H9:M9"/>
    <mergeCell ref="H10:M10"/>
    <mergeCell ref="H11:M11"/>
    <mergeCell ref="H12:M12"/>
    <mergeCell ref="H18:M18"/>
    <mergeCell ref="O4:O6"/>
    <mergeCell ref="P4:P6"/>
    <mergeCell ref="Q4:Q6"/>
    <mergeCell ref="R4:R6"/>
    <mergeCell ref="A1:R1"/>
    <mergeCell ref="A2:R2"/>
    <mergeCell ref="O3:R3"/>
    <mergeCell ref="L3:M3"/>
    <mergeCell ref="B3:J3"/>
    <mergeCell ref="H4:M4"/>
    <mergeCell ref="H6:M6"/>
    <mergeCell ref="H19:M19"/>
    <mergeCell ref="H20:M20"/>
    <mergeCell ref="H21:M21"/>
    <mergeCell ref="H13:M13"/>
    <mergeCell ref="H14:M14"/>
    <mergeCell ref="H15:M15"/>
    <mergeCell ref="H16:M16"/>
    <mergeCell ref="H17:M17"/>
  </mergeCells>
  <pageMargins left="0.19685039370078741" right="0.19685039370078741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2016-05-12T08:12:58Z</dcterms:modified>
</cp:coreProperties>
</file>