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0BE52B11-4AF1-4776-8C69-CFF750A40E10}" xr6:coauthVersionLast="47" xr6:coauthVersionMax="47" xr10:uidLastSave="{00000000-0000-0000-0000-000000000000}"/>
  <bookViews>
    <workbookView xWindow="3900" yWindow="3090" windowWidth="21600" windowHeight="11385" xr2:uid="{00000000-000D-0000-FFFF-FFFF00000000}"/>
  </bookViews>
  <sheets>
    <sheet name="Henkilöstö" sheetId="1" r:id="rId1"/>
    <sheet name="Taul1" sheetId="3" r:id="rId2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C43" i="1"/>
  <c r="B44" i="1"/>
  <c r="B43" i="1"/>
  <c r="J34" i="1"/>
  <c r="J33" i="1"/>
  <c r="E43" i="1"/>
  <c r="E42" i="1"/>
  <c r="D43" i="1"/>
  <c r="D42" i="1"/>
  <c r="C42" i="1"/>
  <c r="B42" i="1"/>
  <c r="E35" i="1"/>
  <c r="D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<sst xmlns="http://schemas.openxmlformats.org/spreadsheetml/2006/main" count="89" uniqueCount="56">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</sst>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166" fontId="2" fillId="3" borderId="8" xfId="2" applyNumberFormat="1" applyFont="1" applyFill="1" applyBorder="1"/>
    <xf numFmtId="166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6" xfId="0" applyNumberFormat="1" applyFont="1" applyFill="1" applyBorder="1"/>
    <xf numFmtId="166" fontId="6" fillId="4" borderId="16" xfId="2" applyNumberFormat="1" applyFont="1" applyFill="1" applyBorder="1"/>
    <xf numFmtId="166" fontId="6" fillId="4" borderId="17" xfId="0" applyNumberFormat="1" applyFont="1" applyFill="1" applyBorder="1"/>
    <xf numFmtId="166" fontId="6" fillId="6" borderId="23" xfId="0" applyNumberFormat="1" applyFont="1" applyFill="1" applyBorder="1"/>
    <xf numFmtId="166" fontId="6" fillId="6" borderId="8" xfId="0" applyNumberFormat="1" applyFont="1" applyFill="1" applyBorder="1"/>
    <xf numFmtId="166" fontId="0" fillId="0" borderId="25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22" workbookViewId="0">
      <selection activeCell="B42" sqref="B42:B4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/>
    </row>
    <row r="2" spans="1:16" x14ac:dyDescent="0.2">
      <c r="B2" s="1" t="s">
        <v>55</v>
      </c>
    </row>
    <row r="3" spans="1:16" ht="13.5" thickBot="1" x14ac:dyDescent="0.25">
      <c r="A3" s="35"/>
      <c r="B3" s="35"/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37" t="s">
        <v>0</v>
      </c>
      <c r="B4" s="38" t="s">
        <v>1</v>
      </c>
      <c r="C4" s="56" t="s">
        <v>41</v>
      </c>
      <c r="D4" s="56" t="s">
        <v>2</v>
      </c>
      <c r="E4" s="39" t="s">
        <v>3</v>
      </c>
      <c r="F4" s="39" t="s">
        <v>36</v>
      </c>
      <c r="G4" s="39" t="s">
        <v>52</v>
      </c>
      <c r="H4" s="39" t="s">
        <v>37</v>
      </c>
      <c r="I4" s="39" t="s">
        <v>47</v>
      </c>
      <c r="J4" s="39" t="s">
        <v>48</v>
      </c>
      <c r="K4" s="40" t="s">
        <v>53</v>
      </c>
    </row>
    <row r="5" spans="1:16" x14ac:dyDescent="0.2">
      <c r="A5" s="41" t="s">
        <v>4</v>
      </c>
      <c r="B5" s="28" t="s">
        <v>5</v>
      </c>
      <c r="C5" s="57">
        <v>2225</v>
      </c>
      <c r="D5" s="57" t="s">
        <v>35</v>
      </c>
      <c r="E5" s="32">
        <v>12.614094484613327</v>
      </c>
      <c r="F5" s="33">
        <v>160</v>
      </c>
      <c r="G5" s="59">
        <f>E5*F5</f>
        <v>2018.2551175381323</v>
      </c>
      <c r="H5" s="34">
        <v>0.27</v>
      </c>
      <c r="I5" s="60">
        <f>G5/100*4.1</f>
        <v>82.748459819063427</v>
      </c>
      <c r="J5" s="60">
        <f>G5/100*0.34</f>
        <v>6.8620673996296508</v>
      </c>
      <c r="K5" s="42">
        <f>G5*(100%-H5)-I5-J5</f>
        <v>1383.7157085841434</v>
      </c>
      <c r="N5" s="3"/>
    </row>
    <row r="6" spans="1:16" x14ac:dyDescent="0.2">
      <c r="A6" s="41" t="s">
        <v>6</v>
      </c>
      <c r="B6" s="28" t="s">
        <v>33</v>
      </c>
      <c r="C6" s="57">
        <v>4332</v>
      </c>
      <c r="D6" s="57" t="s">
        <v>34</v>
      </c>
      <c r="E6" s="32">
        <v>11.773154852305773</v>
      </c>
      <c r="F6" s="33">
        <v>155</v>
      </c>
      <c r="G6" s="59">
        <f t="shared" ref="G6:G22" si="0">E6*F6</f>
        <v>1824.8390021073947</v>
      </c>
      <c r="H6" s="34">
        <v>0.32600000000000001</v>
      </c>
      <c r="I6" s="60">
        <f t="shared" ref="I6:I22" si="1">G6/100*4.1</f>
        <v>74.818399086403161</v>
      </c>
      <c r="J6" s="60">
        <f t="shared" ref="J6:J22" si="2">G6/100*0.34</f>
        <v>6.204452607165142</v>
      </c>
      <c r="K6" s="42">
        <f t="shared" ref="K6:K22" si="3">G6*(100%-H6)-I6-J6</f>
        <v>1148.9186357268156</v>
      </c>
      <c r="N6" s="3"/>
      <c r="O6" s="2"/>
      <c r="P6" s="2"/>
    </row>
    <row r="7" spans="1:16" x14ac:dyDescent="0.2">
      <c r="A7" s="41" t="s">
        <v>7</v>
      </c>
      <c r="B7" s="28" t="s">
        <v>8</v>
      </c>
      <c r="C7" s="57">
        <v>3312</v>
      </c>
      <c r="D7" s="57" t="s">
        <v>35</v>
      </c>
      <c r="E7" s="32">
        <v>8.0730204701525299</v>
      </c>
      <c r="F7" s="33">
        <v>120</v>
      </c>
      <c r="G7" s="59">
        <f t="shared" si="0"/>
        <v>968.7624564183036</v>
      </c>
      <c r="H7" s="34">
        <v>0.26500000000000001</v>
      </c>
      <c r="I7" s="60">
        <f t="shared" si="1"/>
        <v>39.71926071315044</v>
      </c>
      <c r="J7" s="60">
        <f t="shared" si="2"/>
        <v>3.2937923518222325</v>
      </c>
      <c r="K7" s="42">
        <f t="shared" si="3"/>
        <v>669.02735240248046</v>
      </c>
      <c r="N7" s="3"/>
      <c r="O7" s="2"/>
      <c r="P7" s="2"/>
    </row>
    <row r="8" spans="1:16" x14ac:dyDescent="0.2">
      <c r="A8" s="41" t="s">
        <v>9</v>
      </c>
      <c r="B8" s="28" t="s">
        <v>5</v>
      </c>
      <c r="C8" s="57">
        <v>4432</v>
      </c>
      <c r="D8" s="57" t="s">
        <v>35</v>
      </c>
      <c r="E8" s="32">
        <v>10.091275587690662</v>
      </c>
      <c r="F8" s="33">
        <v>160</v>
      </c>
      <c r="G8" s="59">
        <f t="shared" si="0"/>
        <v>1614.6040940305058</v>
      </c>
      <c r="H8" s="34">
        <v>0.22900000000000001</v>
      </c>
      <c r="I8" s="60">
        <f t="shared" si="1"/>
        <v>66.198767855250736</v>
      </c>
      <c r="J8" s="60">
        <f t="shared" si="2"/>
        <v>5.4896539197037209</v>
      </c>
      <c r="K8" s="42">
        <f t="shared" si="3"/>
        <v>1173.1713347225657</v>
      </c>
      <c r="N8" s="3"/>
      <c r="O8" s="2"/>
      <c r="P8" s="2"/>
    </row>
    <row r="9" spans="1:16" x14ac:dyDescent="0.2">
      <c r="A9" s="41" t="s">
        <v>11</v>
      </c>
      <c r="B9" s="28" t="s">
        <v>12</v>
      </c>
      <c r="C9" s="57">
        <v>4223</v>
      </c>
      <c r="D9" s="57" t="s">
        <v>34</v>
      </c>
      <c r="E9" s="32">
        <v>14.295973749228438</v>
      </c>
      <c r="F9" s="33">
        <v>155</v>
      </c>
      <c r="G9" s="59">
        <f t="shared" si="0"/>
        <v>2215.8759311304079</v>
      </c>
      <c r="H9" s="34">
        <v>0.28999999999999998</v>
      </c>
      <c r="I9" s="60">
        <f t="shared" si="1"/>
        <v>90.850913176346722</v>
      </c>
      <c r="J9" s="60">
        <f t="shared" si="2"/>
        <v>7.5339781658433882</v>
      </c>
      <c r="K9" s="42">
        <f t="shared" si="3"/>
        <v>1474.8870197603994</v>
      </c>
      <c r="N9" s="3"/>
      <c r="O9" s="2"/>
      <c r="P9" s="2"/>
    </row>
    <row r="10" spans="1:16" x14ac:dyDescent="0.2">
      <c r="A10" s="41" t="s">
        <v>13</v>
      </c>
      <c r="B10" s="28" t="s">
        <v>14</v>
      </c>
      <c r="C10" s="57">
        <v>2345</v>
      </c>
      <c r="D10" s="57" t="s">
        <v>35</v>
      </c>
      <c r="E10" s="32">
        <v>8.7457721759985727</v>
      </c>
      <c r="F10" s="33">
        <v>168</v>
      </c>
      <c r="G10" s="59">
        <f t="shared" si="0"/>
        <v>1469.2897255677601</v>
      </c>
      <c r="H10" s="34">
        <v>0.27</v>
      </c>
      <c r="I10" s="60">
        <f t="shared" si="1"/>
        <v>60.240878748278156</v>
      </c>
      <c r="J10" s="60">
        <f t="shared" si="2"/>
        <v>4.9955850669303841</v>
      </c>
      <c r="K10" s="42">
        <f t="shared" si="3"/>
        <v>1007.3450358492563</v>
      </c>
      <c r="N10" s="3"/>
      <c r="O10" s="2"/>
      <c r="P10" s="2"/>
    </row>
    <row r="11" spans="1:16" x14ac:dyDescent="0.2">
      <c r="A11" s="41" t="s">
        <v>15</v>
      </c>
      <c r="B11" s="28" t="s">
        <v>16</v>
      </c>
      <c r="C11" s="57">
        <v>4773</v>
      </c>
      <c r="D11" s="57" t="s">
        <v>35</v>
      </c>
      <c r="E11" s="32">
        <v>15.136913381535992</v>
      </c>
      <c r="F11" s="33">
        <v>153</v>
      </c>
      <c r="G11" s="59">
        <f t="shared" si="0"/>
        <v>2315.9477473750067</v>
      </c>
      <c r="H11" s="34">
        <v>0.33</v>
      </c>
      <c r="I11" s="60">
        <f t="shared" si="1"/>
        <v>94.953857642375254</v>
      </c>
      <c r="J11" s="60">
        <f t="shared" si="2"/>
        <v>7.8742223410750229</v>
      </c>
      <c r="K11" s="42">
        <f t="shared" si="3"/>
        <v>1448.8569107578041</v>
      </c>
      <c r="N11" s="3"/>
      <c r="O11" s="2"/>
      <c r="P11" s="2"/>
    </row>
    <row r="12" spans="1:16" x14ac:dyDescent="0.2">
      <c r="A12" s="41" t="s">
        <v>17</v>
      </c>
      <c r="B12" s="28" t="s">
        <v>18</v>
      </c>
      <c r="C12" s="57">
        <v>5634</v>
      </c>
      <c r="D12" s="57" t="s">
        <v>34</v>
      </c>
      <c r="E12" s="32">
        <v>15.977853013843548</v>
      </c>
      <c r="F12" s="33">
        <v>155</v>
      </c>
      <c r="G12" s="59">
        <f t="shared" si="0"/>
        <v>2476.56721714575</v>
      </c>
      <c r="H12" s="34">
        <v>0.36</v>
      </c>
      <c r="I12" s="60">
        <f t="shared" si="1"/>
        <v>101.53925590297574</v>
      </c>
      <c r="J12" s="60">
        <f t="shared" si="2"/>
        <v>8.4203285382955499</v>
      </c>
      <c r="K12" s="42">
        <f t="shared" si="3"/>
        <v>1475.0434345320086</v>
      </c>
      <c r="N12" s="3"/>
      <c r="O12" s="2"/>
      <c r="P12" s="2"/>
    </row>
    <row r="13" spans="1:16" x14ac:dyDescent="0.2">
      <c r="A13" s="41" t="s">
        <v>19</v>
      </c>
      <c r="B13" s="28" t="s">
        <v>20</v>
      </c>
      <c r="C13" s="57">
        <v>8867</v>
      </c>
      <c r="D13" s="57" t="s">
        <v>35</v>
      </c>
      <c r="E13" s="32">
        <v>8.5775842495370629</v>
      </c>
      <c r="F13" s="33">
        <v>132</v>
      </c>
      <c r="G13" s="59">
        <f t="shared" si="0"/>
        <v>1132.2411209388922</v>
      </c>
      <c r="H13" s="34">
        <v>0.24</v>
      </c>
      <c r="I13" s="60">
        <f t="shared" si="1"/>
        <v>46.421885958494578</v>
      </c>
      <c r="J13" s="60">
        <f t="shared" si="2"/>
        <v>3.849619811192234</v>
      </c>
      <c r="K13" s="42">
        <f t="shared" si="3"/>
        <v>810.23174614387119</v>
      </c>
      <c r="N13" s="3"/>
      <c r="O13" s="2"/>
      <c r="P13" s="2"/>
    </row>
    <row r="14" spans="1:16" x14ac:dyDescent="0.2">
      <c r="A14" s="41" t="s">
        <v>21</v>
      </c>
      <c r="B14" s="28" t="s">
        <v>22</v>
      </c>
      <c r="C14" s="57">
        <v>3376</v>
      </c>
      <c r="D14" s="57" t="s">
        <v>34</v>
      </c>
      <c r="E14" s="32">
        <v>15.809665087382037</v>
      </c>
      <c r="F14" s="33">
        <v>144</v>
      </c>
      <c r="G14" s="59">
        <f t="shared" si="0"/>
        <v>2276.5917725830132</v>
      </c>
      <c r="H14" s="34">
        <v>0.36499999999999999</v>
      </c>
      <c r="I14" s="60">
        <f t="shared" si="1"/>
        <v>93.340262675903531</v>
      </c>
      <c r="J14" s="60">
        <f t="shared" si="2"/>
        <v>7.7404120267822458</v>
      </c>
      <c r="K14" s="42">
        <f t="shared" si="3"/>
        <v>1344.5551008875277</v>
      </c>
      <c r="N14" s="3"/>
      <c r="O14" s="2"/>
      <c r="P14" s="2"/>
    </row>
    <row r="15" spans="1:16" x14ac:dyDescent="0.2">
      <c r="A15" s="41" t="s">
        <v>23</v>
      </c>
      <c r="B15" s="28" t="s">
        <v>24</v>
      </c>
      <c r="C15" s="57">
        <v>6654</v>
      </c>
      <c r="D15" s="57" t="s">
        <v>35</v>
      </c>
      <c r="E15" s="32">
        <v>16.14604094030506</v>
      </c>
      <c r="F15" s="33">
        <v>168</v>
      </c>
      <c r="G15" s="59">
        <f t="shared" si="0"/>
        <v>2712.5348779712499</v>
      </c>
      <c r="H15" s="34">
        <v>0.35199999999999998</v>
      </c>
      <c r="I15" s="60">
        <f t="shared" si="1"/>
        <v>111.21392999682124</v>
      </c>
      <c r="J15" s="60">
        <f t="shared" si="2"/>
        <v>9.22261858510225</v>
      </c>
      <c r="K15" s="42">
        <f t="shared" si="3"/>
        <v>1637.2860523434465</v>
      </c>
      <c r="N15" s="3"/>
      <c r="O15" s="2"/>
      <c r="P15" s="2"/>
    </row>
    <row r="16" spans="1:16" x14ac:dyDescent="0.2">
      <c r="A16" s="41" t="s">
        <v>25</v>
      </c>
      <c r="B16" s="28" t="s">
        <v>33</v>
      </c>
      <c r="C16" s="57">
        <v>4435</v>
      </c>
      <c r="D16" s="57" t="s">
        <v>34</v>
      </c>
      <c r="E16" s="32">
        <v>18.500671910766211</v>
      </c>
      <c r="F16" s="33">
        <v>120</v>
      </c>
      <c r="G16" s="59">
        <f t="shared" si="0"/>
        <v>2220.0806292919456</v>
      </c>
      <c r="H16" s="34">
        <v>0.41</v>
      </c>
      <c r="I16" s="60">
        <f t="shared" si="1"/>
        <v>91.023305800969766</v>
      </c>
      <c r="J16" s="60">
        <f t="shared" si="2"/>
        <v>7.5482741395926158</v>
      </c>
      <c r="K16" s="42">
        <f t="shared" si="3"/>
        <v>1211.2759913416855</v>
      </c>
      <c r="N16" s="3"/>
      <c r="O16" s="2"/>
      <c r="P16" s="2"/>
    </row>
    <row r="17" spans="1:16" x14ac:dyDescent="0.2">
      <c r="A17" s="41" t="s">
        <v>26</v>
      </c>
      <c r="B17" s="28" t="s">
        <v>33</v>
      </c>
      <c r="C17" s="57">
        <v>3645</v>
      </c>
      <c r="D17" s="57" t="s">
        <v>34</v>
      </c>
      <c r="E17" s="32">
        <v>12.277718631690306</v>
      </c>
      <c r="F17" s="33">
        <v>170</v>
      </c>
      <c r="G17" s="59">
        <f t="shared" si="0"/>
        <v>2087.2121673873521</v>
      </c>
      <c r="H17" s="34">
        <v>0.32800000000000001</v>
      </c>
      <c r="I17" s="60">
        <f t="shared" si="1"/>
        <v>85.575698862881438</v>
      </c>
      <c r="J17" s="60">
        <f t="shared" si="2"/>
        <v>7.0965213691169984</v>
      </c>
      <c r="K17" s="42">
        <f t="shared" si="3"/>
        <v>1309.934356252302</v>
      </c>
      <c r="N17" s="3"/>
      <c r="O17" s="2"/>
      <c r="P17" s="2"/>
    </row>
    <row r="18" spans="1:16" x14ac:dyDescent="0.2">
      <c r="A18" s="41" t="s">
        <v>27</v>
      </c>
      <c r="B18" s="28" t="s">
        <v>33</v>
      </c>
      <c r="C18" s="57">
        <v>6654</v>
      </c>
      <c r="D18" s="57" t="s">
        <v>34</v>
      </c>
      <c r="E18" s="32">
        <v>10.427651440613683</v>
      </c>
      <c r="F18" s="33">
        <v>147</v>
      </c>
      <c r="G18" s="59">
        <f t="shared" si="0"/>
        <v>1532.8647617702115</v>
      </c>
      <c r="H18" s="34">
        <v>0.318</v>
      </c>
      <c r="I18" s="60">
        <f t="shared" si="1"/>
        <v>62.847455232578668</v>
      </c>
      <c r="J18" s="60">
        <f t="shared" si="2"/>
        <v>5.2117401900187197</v>
      </c>
      <c r="K18" s="42">
        <f t="shared" si="3"/>
        <v>977.35457210468667</v>
      </c>
      <c r="N18" s="3"/>
      <c r="O18" s="2"/>
      <c r="P18" s="2"/>
    </row>
    <row r="19" spans="1:16" x14ac:dyDescent="0.2">
      <c r="A19" s="41" t="s">
        <v>28</v>
      </c>
      <c r="B19" s="28" t="s">
        <v>33</v>
      </c>
      <c r="C19" s="57">
        <v>1196</v>
      </c>
      <c r="D19" s="57" t="s">
        <v>34</v>
      </c>
      <c r="E19" s="32">
        <v>9.2503359553831057</v>
      </c>
      <c r="F19" s="33">
        <v>137</v>
      </c>
      <c r="G19" s="59">
        <f t="shared" si="0"/>
        <v>1267.2960258874855</v>
      </c>
      <c r="H19" s="34">
        <v>0.307</v>
      </c>
      <c r="I19" s="60">
        <f t="shared" si="1"/>
        <v>51.959137061386905</v>
      </c>
      <c r="J19" s="60">
        <f t="shared" si="2"/>
        <v>4.308806488017451</v>
      </c>
      <c r="K19" s="42">
        <f t="shared" si="3"/>
        <v>821.96820239062322</v>
      </c>
      <c r="N19" s="3"/>
      <c r="O19" s="2"/>
      <c r="P19" s="2"/>
    </row>
    <row r="20" spans="1:16" x14ac:dyDescent="0.2">
      <c r="A20" s="41" t="s">
        <v>29</v>
      </c>
      <c r="B20" s="28" t="s">
        <v>10</v>
      </c>
      <c r="C20" s="57">
        <v>5647</v>
      </c>
      <c r="D20" s="57" t="s">
        <v>35</v>
      </c>
      <c r="E20" s="32">
        <v>10.259463514152174</v>
      </c>
      <c r="F20" s="33">
        <v>154</v>
      </c>
      <c r="G20" s="59">
        <f t="shared" si="0"/>
        <v>1579.9573811794348</v>
      </c>
      <c r="H20" s="34">
        <v>0.24299999999999999</v>
      </c>
      <c r="I20" s="60">
        <f t="shared" si="1"/>
        <v>64.778252628356825</v>
      </c>
      <c r="J20" s="60">
        <f t="shared" si="2"/>
        <v>5.371855096010079</v>
      </c>
      <c r="K20" s="42">
        <f t="shared" si="3"/>
        <v>1125.8776298284654</v>
      </c>
      <c r="N20" s="3"/>
      <c r="O20" s="2"/>
      <c r="P20" s="2"/>
    </row>
    <row r="21" spans="1:16" x14ac:dyDescent="0.2">
      <c r="A21" s="41" t="s">
        <v>30</v>
      </c>
      <c r="B21" s="28" t="s">
        <v>31</v>
      </c>
      <c r="C21" s="57">
        <v>4432</v>
      </c>
      <c r="D21" s="57" t="s">
        <v>35</v>
      </c>
      <c r="E21" s="32">
        <v>50.456377938453308</v>
      </c>
      <c r="F21" s="33">
        <v>144</v>
      </c>
      <c r="G21" s="59">
        <f t="shared" si="0"/>
        <v>7265.7184231372767</v>
      </c>
      <c r="H21" s="34">
        <v>0.54</v>
      </c>
      <c r="I21" s="60">
        <f t="shared" si="1"/>
        <v>297.8944553486283</v>
      </c>
      <c r="J21" s="60">
        <f t="shared" si="2"/>
        <v>24.703442638666743</v>
      </c>
      <c r="K21" s="42">
        <f t="shared" si="3"/>
        <v>3019.6325766558516</v>
      </c>
      <c r="N21" s="3"/>
      <c r="O21" s="2"/>
      <c r="P21" s="2"/>
    </row>
    <row r="22" spans="1:16" ht="13.5" thickBot="1" x14ac:dyDescent="0.25">
      <c r="A22" s="43" t="s">
        <v>32</v>
      </c>
      <c r="B22" s="44" t="s">
        <v>18</v>
      </c>
      <c r="C22" s="58">
        <v>1123</v>
      </c>
      <c r="D22" s="58" t="s">
        <v>34</v>
      </c>
      <c r="E22" s="45">
        <v>17.659732278458659</v>
      </c>
      <c r="F22" s="46">
        <v>150</v>
      </c>
      <c r="G22" s="59">
        <f t="shared" si="0"/>
        <v>2648.9598417687989</v>
      </c>
      <c r="H22" s="47">
        <v>0.34</v>
      </c>
      <c r="I22" s="60">
        <f t="shared" si="1"/>
        <v>108.60735351252075</v>
      </c>
      <c r="J22" s="60">
        <f t="shared" si="2"/>
        <v>9.006463462013917</v>
      </c>
      <c r="K22" s="42">
        <f t="shared" si="3"/>
        <v>1630.6996785928723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1" t="s">
        <v>54</v>
      </c>
      <c r="B30" s="52"/>
      <c r="C30" s="52"/>
      <c r="D30" s="52"/>
      <c r="E30" s="53"/>
      <c r="I30" s="54" t="s">
        <v>42</v>
      </c>
      <c r="J30" s="55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40</v>
      </c>
      <c r="B32" s="18"/>
      <c r="C32" s="18"/>
      <c r="D32" s="18"/>
      <c r="E32" s="18"/>
      <c r="I32" s="24" t="s">
        <v>43</v>
      </c>
      <c r="J32" s="50" t="s">
        <v>30</v>
      </c>
    </row>
    <row r="33" spans="1:10" ht="16.5" thickBot="1" x14ac:dyDescent="0.3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48">
        <f>VLOOKUP(J32,A5:D22,3,FALSE)</f>
        <v>4432</v>
      </c>
    </row>
    <row r="34" spans="1:10" ht="16.5" thickBot="1" x14ac:dyDescent="0.3">
      <c r="A34" s="22" t="s">
        <v>34</v>
      </c>
      <c r="B34" s="61">
        <f>SUMIF(D5:D22,D6,G5:G22)</f>
        <v>18550.287349072361</v>
      </c>
      <c r="C34" s="61">
        <f>SUMIF(D5:D22,D6,I5:I22)</f>
        <v>760.56178131196657</v>
      </c>
      <c r="D34" s="61">
        <f>SUMIF(D5:D22,D6,J5:J22)</f>
        <v>63.070976986846027</v>
      </c>
      <c r="E34" s="62">
        <f>SUMIF(D5:D22,D6,K5:K22)</f>
        <v>11394.636991588919</v>
      </c>
      <c r="I34" s="25" t="s">
        <v>45</v>
      </c>
      <c r="J34" s="49" t="str">
        <f>VLOOKUP(J32,A5:D22,4,FALSE)</f>
        <v>Hallinto</v>
      </c>
    </row>
    <row r="35" spans="1:10" ht="16.5" thickBot="1" x14ac:dyDescent="0.3">
      <c r="A35" s="23" t="s">
        <v>35</v>
      </c>
      <c r="B35" s="63">
        <f>SUMIF(D5:D22,D5,G5:G22)</f>
        <v>21077.310944156561</v>
      </c>
      <c r="C35" s="64">
        <f>SUMIF(D5:D22,D5,I5:I22)</f>
        <v>864.16974871041884</v>
      </c>
      <c r="D35" s="63">
        <f>SUMIF(D5:D22,D5,J5:J22)</f>
        <v>71.662857210132316</v>
      </c>
      <c r="E35" s="65">
        <f>SUMIF(D5:D22,D5,K5:K22)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38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75" x14ac:dyDescent="0.25">
      <c r="A42" s="22" t="s">
        <v>34</v>
      </c>
      <c r="B42" s="67">
        <f>B34*12</f>
        <v>222603.44818886835</v>
      </c>
      <c r="C42" s="67">
        <f>C34*12</f>
        <v>9126.7413757435988</v>
      </c>
      <c r="D42" s="67">
        <f>D34*12</f>
        <v>756.8517238421523</v>
      </c>
      <c r="E42" s="67">
        <f>E34*12</f>
        <v>136735.64389906701</v>
      </c>
    </row>
    <row r="43" spans="1:10" ht="16.5" thickBot="1" x14ac:dyDescent="0.3">
      <c r="A43" s="27" t="s">
        <v>35</v>
      </c>
      <c r="B43" s="66">
        <f>B35*12</f>
        <v>252927.73132987873</v>
      </c>
      <c r="C43" s="67">
        <f t="shared" ref="C43:C44" si="4">C35*12</f>
        <v>10370.036984525026</v>
      </c>
      <c r="D43" s="67">
        <f>D35*12</f>
        <v>859.95428652158785</v>
      </c>
      <c r="E43" s="67">
        <f>E35*12</f>
        <v>147301.73216745461</v>
      </c>
    </row>
    <row r="44" spans="1:10" ht="16.5" thickBot="1" x14ac:dyDescent="0.3">
      <c r="A44" s="29" t="s">
        <v>46</v>
      </c>
      <c r="B44" s="68">
        <f>B42+B43</f>
        <v>475531.17951874709</v>
      </c>
      <c r="C44" s="68">
        <f t="shared" ref="C44:E44" si="5">C42+C43</f>
        <v>19496.778360268625</v>
      </c>
      <c r="D44" s="68">
        <f t="shared" si="5"/>
        <v>1616.8060103637401</v>
      </c>
      <c r="E44" s="68">
        <f t="shared" si="5"/>
        <v>284037.37606652163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4B8C-6EBC-4307-B42C-346B21C9000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Henkilöstö</vt:lpstr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2022-10-31T15:25:50Z</dcterms:modified>
</cp:coreProperties>
</file>