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Adaptive_Utensils/Documentation/Working_Documents/"/>
    </mc:Choice>
  </mc:AlternateContent>
  <xr:revisionPtr revIDLastSave="599" documentId="11_DC0E2523FAFE28515E8D5C5A1D4A6B02C3B15AFA" xr6:coauthVersionLast="47" xr6:coauthVersionMax="47" xr10:uidLastSave="{B75F5FE0-791E-46FD-9227-54432E0C272D}"/>
  <bookViews>
    <workbookView xWindow="-12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L25" i="2"/>
  <c r="I22" i="2"/>
  <c r="K19" i="2"/>
  <c r="L19" i="2" s="1"/>
  <c r="K16" i="2"/>
  <c r="L16" i="2" s="1"/>
  <c r="K15" i="2"/>
  <c r="L15" i="2" s="1"/>
  <c r="K23" i="2"/>
  <c r="L23" i="2" s="1"/>
  <c r="K17" i="2"/>
  <c r="L17" i="2" s="1"/>
  <c r="K20" i="2"/>
  <c r="L20" i="2" s="1"/>
  <c r="K21" i="2"/>
  <c r="L21" i="2" s="1"/>
  <c r="K18" i="2"/>
  <c r="L18" i="2" s="1"/>
  <c r="I14" i="2"/>
  <c r="I13" i="2"/>
  <c r="I12" i="2"/>
  <c r="K12" i="2"/>
  <c r="L12" i="2" s="1"/>
  <c r="K8" i="2"/>
  <c r="I19" i="2" l="1"/>
  <c r="K22" i="2"/>
  <c r="L22" i="2" s="1"/>
  <c r="I21" i="2"/>
  <c r="K13" i="2"/>
  <c r="L13" i="2" s="1"/>
  <c r="I15" i="2"/>
  <c r="I23" i="2"/>
  <c r="I18" i="2"/>
  <c r="I20" i="2"/>
  <c r="I17" i="2"/>
  <c r="I16" i="2"/>
  <c r="K14" i="2"/>
  <c r="L14" i="2" s="1"/>
  <c r="I5" i="2"/>
  <c r="I8" i="2"/>
  <c r="L8" i="2" s="1"/>
  <c r="K10" i="2" l="1"/>
  <c r="K6" i="2"/>
  <c r="L6" i="2"/>
  <c r="I10" i="2"/>
  <c r="K5" i="2" l="1"/>
  <c r="L10" i="2"/>
  <c r="L5" i="2" s="1"/>
</calcChain>
</file>

<file path=xl/sharedStrings.xml><?xml version="1.0" encoding="utf-8"?>
<sst xmlns="http://schemas.openxmlformats.org/spreadsheetml/2006/main" count="119" uniqueCount="66">
  <si>
    <t>Device:</t>
  </si>
  <si>
    <t>Adaptive Utensils</t>
  </si>
  <si>
    <t>Version:</t>
  </si>
  <si>
    <t xml:space="preserve"> V2.0.0</t>
  </si>
  <si>
    <t>Last Updated:</t>
  </si>
  <si>
    <t>Total filament (g)</t>
  </si>
  <si>
    <t>Unit Cost</t>
  </si>
  <si>
    <t>Total Estimated Cost</t>
  </si>
  <si>
    <t>ID</t>
  </si>
  <si>
    <t>Commercial Parts</t>
  </si>
  <si>
    <t>Part</t>
  </si>
  <si>
    <t>Description</t>
  </si>
  <si>
    <t>Manufacturer</t>
  </si>
  <si>
    <t>Supplier</t>
  </si>
  <si>
    <t>QTY / Device</t>
  </si>
  <si>
    <t>QTY / PKG</t>
  </si>
  <si>
    <t>PKGs</t>
  </si>
  <si>
    <t>$/ PKG</t>
  </si>
  <si>
    <t>$ / Device</t>
  </si>
  <si>
    <t>Link</t>
  </si>
  <si>
    <t>IDENTITET Spoon and Fork</t>
  </si>
  <si>
    <t>16-piece cutlery set. Stainless steel, dishwasher safe. Includes: Fork, knife, spoon, and teaspoon, 4 of each.</t>
  </si>
  <si>
    <t>IKEA</t>
  </si>
  <si>
    <t>https://www.ikea.com/ca/en/p/identitet-16-piece-cutlery-set-stainless-steel-50578174/</t>
  </si>
  <si>
    <t>3D Printed Parts</t>
  </si>
  <si>
    <t>Filament Type</t>
  </si>
  <si>
    <t>Filament</t>
  </si>
  <si>
    <t>Color</t>
  </si>
  <si>
    <t>Mass (g) / Part</t>
  </si>
  <si>
    <t>Total Mass</t>
  </si>
  <si>
    <t>$ / kg</t>
  </si>
  <si>
    <t xml:space="preserve">Core that wraps around the IKEA IDENTITET large fork. Allows the fork to be swapped and locked between handle types. Commonly printed in black PETG.  </t>
  </si>
  <si>
    <t>PetG</t>
  </si>
  <si>
    <t>Black</t>
  </si>
  <si>
    <t xml:space="preserve">Core that wraps around the IKEA IDENTITET large spoon. Allows the spoon to be swapped and locked between handle types. Commonly printed in white PETG. </t>
  </si>
  <si>
    <t>White</t>
  </si>
  <si>
    <t xml:space="preserve">Outer shell slides around the fork and spoon cores to hold them closed. The outer shell is interchangeable between fork and spoon cores. </t>
  </si>
  <si>
    <t>Any</t>
  </si>
  <si>
    <t>Cylinder handle with an oval cross section shape.</t>
  </si>
  <si>
    <t>PLA</t>
  </si>
  <si>
    <t xml:space="preserve">Handle with finger groove indentations. </t>
  </si>
  <si>
    <t>Has rigid support around the fingers and thumb. The larger version has a 33mm spacing for the finger support.</t>
  </si>
  <si>
    <t xml:space="preserve">Has rigid support around the fingers and thumb. The smaller version has a 27mm spacing for the finger support. </t>
  </si>
  <si>
    <t xml:space="preserve">Rounded handle that is thickest in the middle and tapers thinner at the top and bottom. </t>
  </si>
  <si>
    <t xml:space="preserve">Spherical handle. The larger version has a 70 mm diameter sphere. </t>
  </si>
  <si>
    <t xml:space="preserve">Spherical handle. The smaller version has a 52 mm diameter sphere. </t>
  </si>
  <si>
    <t xml:space="preserve">Cylinder handle with a circular cross section. The larger version has a 42 mm diameter cross section. </t>
  </si>
  <si>
    <t xml:space="preserve">Cylinder handle with a circular cross section. The smaller version has a 27 mm diameter cross section. </t>
  </si>
  <si>
    <t>Custom PCB</t>
  </si>
  <si>
    <t>Tools</t>
  </si>
  <si>
    <t>Tool</t>
  </si>
  <si>
    <t>Alternatives</t>
  </si>
  <si>
    <t>IKEA_Core-Fork</t>
  </si>
  <si>
    <t>IKEA_Core-Spoon</t>
  </si>
  <si>
    <t>IKEA_Shell</t>
  </si>
  <si>
    <t>IKEA_Ellipse</t>
  </si>
  <si>
    <t>IKEA_FingerGrip</t>
  </si>
  <si>
    <t>IKEA_FingerSupport-Large</t>
  </si>
  <si>
    <t>IKEA_FingerSupport-Small</t>
  </si>
  <si>
    <t>IKEA_RoundedGrip</t>
  </si>
  <si>
    <t>IKEA_Sphere-Large</t>
  </si>
  <si>
    <t>IKEA_Sphere-Small</t>
  </si>
  <si>
    <t>IKEA_Straight-Large</t>
  </si>
  <si>
    <t>IKEA_Straight-Small</t>
  </si>
  <si>
    <t>N/A</t>
  </si>
  <si>
    <t>2025-May-28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</si>
</sst>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6" borderId="6" xfId="5" applyBorder="1"/>
    <xf numFmtId="44" fontId="1" fillId="6" borderId="6" xfId="5" applyNumberFormat="1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6" borderId="8" xfId="5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  <xf numFmtId="14" fontId="0" fillId="0" borderId="4" xfId="0" applyNumberFormat="1" applyBorder="1"/>
    <xf numFmtId="0" fontId="7" fillId="6" borderId="6" xfId="14" applyFill="1" applyBorder="1"/>
    <xf numFmtId="2" fontId="1" fillId="13" borderId="2" xfId="12" applyNumberFormat="1" applyBorder="1"/>
    <xf numFmtId="0" fontId="1" fillId="6" borderId="6" xfId="5" applyBorder="1" applyAlignment="1">
      <alignment wrapText="1"/>
    </xf>
    <xf numFmtId="0" fontId="1" fillId="13" borderId="6" xfId="12" applyBorder="1" applyAlignment="1">
      <alignment wrapText="1"/>
    </xf>
    <xf numFmtId="0" fontId="1" fillId="13" borderId="2" xfId="12" applyBorder="1" applyAlignment="1">
      <alignment wrapText="1"/>
    </xf>
    <xf numFmtId="44" fontId="0" fillId="0" borderId="0" xfId="0" applyNumberFormat="1"/>
    <xf numFmtId="0" fontId="4" fillId="0" borderId="0" xfId="0" applyFont="1" applyAlignment="1">
      <alignment horizontal="left"/>
    </xf>
  </cellXfs>
  <cellStyles count="15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Accent2" xfId="1" builtinId="33"/>
    <cellStyle name="Accent4" xfId="9" builtinId="41"/>
    <cellStyle name="Hyperlink" xfId="1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kea.com/ca/en/p/identitet-16-piece-cutlery-set-stainless-steel-505781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O40"/>
  <sheetViews>
    <sheetView tabSelected="1" workbookViewId="0">
      <selection activeCell="C2" sqref="C2"/>
    </sheetView>
  </sheetViews>
  <sheetFormatPr defaultRowHeight="15" x14ac:dyDescent="0.25"/>
  <cols>
    <col min="1" max="1" width="19.28515625" customWidth="1"/>
    <col min="2" max="2" width="31.140625" bestFit="1" customWidth="1"/>
    <col min="3" max="3" width="50.28515625" customWidth="1"/>
    <col min="4" max="4" width="12.85546875" customWidth="1"/>
    <col min="5" max="5" width="13.1406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5" ht="35.25" x14ac:dyDescent="0.5">
      <c r="A1" s="2" t="s">
        <v>0</v>
      </c>
      <c r="B1" s="73" t="s">
        <v>1</v>
      </c>
      <c r="C1" s="73"/>
      <c r="D1" s="73"/>
      <c r="E1" s="73"/>
      <c r="F1" s="73"/>
      <c r="G1" s="73"/>
      <c r="H1" s="73"/>
      <c r="I1" s="73"/>
      <c r="J1" s="73"/>
    </row>
    <row r="2" spans="1:15" x14ac:dyDescent="0.25">
      <c r="A2" s="1" t="s">
        <v>2</v>
      </c>
      <c r="B2" t="s">
        <v>3</v>
      </c>
    </row>
    <row r="3" spans="1:15" s="3" customFormat="1" ht="15.75" thickBot="1" x14ac:dyDescent="0.3">
      <c r="A3" s="4" t="s">
        <v>4</v>
      </c>
      <c r="B3" s="66" t="s">
        <v>65</v>
      </c>
    </row>
    <row r="4" spans="1:15" x14ac:dyDescent="0.25">
      <c r="I4" s="57" t="s">
        <v>5</v>
      </c>
      <c r="J4" s="51"/>
      <c r="K4" s="52" t="s">
        <v>6</v>
      </c>
      <c r="L4" s="53" t="s">
        <v>7</v>
      </c>
    </row>
    <row r="5" spans="1:15" s="3" customFormat="1" ht="15.75" thickBot="1" x14ac:dyDescent="0.3">
      <c r="C5" s="4"/>
      <c r="D5" s="4"/>
      <c r="E5" s="4"/>
      <c r="F5" s="4"/>
      <c r="I5" s="58">
        <f>SUM(H12:H24)</f>
        <v>351.74</v>
      </c>
      <c r="J5" s="54"/>
      <c r="K5" s="55">
        <f>K6+K25+K10</f>
        <v>11.506550000000002</v>
      </c>
      <c r="L5" s="56">
        <f>L6+L25+L10</f>
        <v>18.999050000000004</v>
      </c>
    </row>
    <row r="6" spans="1:15" ht="15.75" thickBot="1" x14ac:dyDescent="0.3">
      <c r="A6" s="5" t="s">
        <v>8</v>
      </c>
      <c r="B6" s="46" t="s">
        <v>9</v>
      </c>
      <c r="C6" s="6"/>
      <c r="D6" s="6"/>
      <c r="E6" s="6"/>
      <c r="F6" s="6"/>
      <c r="G6" s="6"/>
      <c r="H6" s="6"/>
      <c r="I6" s="6"/>
      <c r="J6" s="6"/>
      <c r="K6" s="59">
        <f>SUM(K8:K9)</f>
        <v>2.4975000000000001</v>
      </c>
      <c r="L6" s="7">
        <f>SUM(L8:L9)</f>
        <v>9.99</v>
      </c>
      <c r="M6" s="6"/>
      <c r="N6" s="6"/>
    </row>
    <row r="7" spans="1:15" ht="15.75" thickBot="1" x14ac:dyDescent="0.3">
      <c r="A7" s="8"/>
      <c r="B7" s="8" t="s">
        <v>10</v>
      </c>
      <c r="C7" s="8" t="s">
        <v>11</v>
      </c>
      <c r="D7" s="8"/>
      <c r="E7" s="8" t="s">
        <v>12</v>
      </c>
      <c r="F7" s="8" t="s">
        <v>13</v>
      </c>
      <c r="G7" s="8" t="s">
        <v>14</v>
      </c>
      <c r="H7" s="8" t="s">
        <v>15</v>
      </c>
      <c r="I7" s="8" t="s">
        <v>16</v>
      </c>
      <c r="J7" s="8" t="s">
        <v>17</v>
      </c>
      <c r="K7" s="8" t="s">
        <v>18</v>
      </c>
      <c r="L7" s="8" t="s">
        <v>7</v>
      </c>
      <c r="M7" s="8"/>
      <c r="N7" s="8" t="s">
        <v>19</v>
      </c>
    </row>
    <row r="8" spans="1:15" ht="30" x14ac:dyDescent="0.25">
      <c r="A8" s="19"/>
      <c r="B8" s="19" t="s">
        <v>20</v>
      </c>
      <c r="C8" s="69" t="s">
        <v>21</v>
      </c>
      <c r="D8" s="19"/>
      <c r="E8" s="19" t="s">
        <v>22</v>
      </c>
      <c r="F8" s="19" t="s">
        <v>22</v>
      </c>
      <c r="G8" s="19">
        <v>1</v>
      </c>
      <c r="H8" s="19">
        <v>4</v>
      </c>
      <c r="I8" s="19">
        <f t="shared" ref="I8" si="0">IF(G8&gt;0,CEILING(G8/H8,1),0)</f>
        <v>1</v>
      </c>
      <c r="J8" s="20">
        <v>9.99</v>
      </c>
      <c r="K8" s="20">
        <f>IF(G8&gt;0,J8/H8*G8,0)</f>
        <v>2.4975000000000001</v>
      </c>
      <c r="L8" s="20">
        <f>I8*J8</f>
        <v>9.99</v>
      </c>
      <c r="M8" s="19"/>
      <c r="N8" s="67" t="s">
        <v>23</v>
      </c>
    </row>
    <row r="9" spans="1:15" s="3" customFormat="1" ht="15.75" thickBo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5" ht="15.75" thickBot="1" x14ac:dyDescent="0.3">
      <c r="A10" s="33"/>
      <c r="B10" s="48" t="s">
        <v>24</v>
      </c>
      <c r="C10" s="34"/>
      <c r="D10" s="34"/>
      <c r="E10" s="34"/>
      <c r="F10" s="34"/>
      <c r="G10" s="34"/>
      <c r="H10" s="34"/>
      <c r="I10" s="12">
        <f>SUM(I12:I30)</f>
        <v>355.32000000000005</v>
      </c>
      <c r="J10" s="35"/>
      <c r="K10" s="11">
        <f>SUM(K12:K24)</f>
        <v>9.009050000000002</v>
      </c>
      <c r="L10" s="11">
        <f>SUM(L12:L24)</f>
        <v>9.009050000000002</v>
      </c>
      <c r="M10" s="34"/>
      <c r="N10" s="36"/>
    </row>
    <row r="11" spans="1:15" ht="15.75" thickBot="1" x14ac:dyDescent="0.3">
      <c r="A11" s="37"/>
      <c r="B11" s="12" t="s">
        <v>10</v>
      </c>
      <c r="C11" s="12" t="s">
        <v>11</v>
      </c>
      <c r="D11" s="12" t="s">
        <v>25</v>
      </c>
      <c r="E11" s="12" t="s">
        <v>26</v>
      </c>
      <c r="F11" s="12" t="s">
        <v>27</v>
      </c>
      <c r="G11" s="12" t="s">
        <v>14</v>
      </c>
      <c r="H11" s="12" t="s">
        <v>28</v>
      </c>
      <c r="I11" s="12" t="s">
        <v>29</v>
      </c>
      <c r="J11" s="12" t="s">
        <v>30</v>
      </c>
      <c r="K11" s="12" t="s">
        <v>18</v>
      </c>
      <c r="L11" s="12" t="s">
        <v>7</v>
      </c>
      <c r="M11" s="12"/>
      <c r="N11" s="12" t="s">
        <v>19</v>
      </c>
    </row>
    <row r="12" spans="1:15" ht="45" x14ac:dyDescent="0.25">
      <c r="A12" s="23"/>
      <c r="B12" s="23" t="s">
        <v>52</v>
      </c>
      <c r="C12" s="70" t="s">
        <v>31</v>
      </c>
      <c r="D12" s="16" t="s">
        <v>32</v>
      </c>
      <c r="E12" s="16"/>
      <c r="F12" s="16" t="s">
        <v>33</v>
      </c>
      <c r="G12" s="16">
        <v>1</v>
      </c>
      <c r="H12" s="68">
        <v>9.06</v>
      </c>
      <c r="I12" s="68">
        <f t="shared" ref="I12:I23" si="1">G12*H12</f>
        <v>9.06</v>
      </c>
      <c r="J12" s="13">
        <v>30</v>
      </c>
      <c r="K12" s="13">
        <f t="shared" ref="K12:K23" si="2">IF(G12&gt;0,(J12/1000)*G12*H12,0)</f>
        <v>0.27179999999999999</v>
      </c>
      <c r="L12" s="13">
        <f t="shared" ref="L12:L23" si="3">K12</f>
        <v>0.27179999999999999</v>
      </c>
      <c r="M12" s="23"/>
      <c r="N12" s="23"/>
      <c r="O12" s="72"/>
    </row>
    <row r="13" spans="1:15" ht="60" x14ac:dyDescent="0.25">
      <c r="A13" s="16"/>
      <c r="B13" s="16" t="s">
        <v>53</v>
      </c>
      <c r="C13" s="71" t="s">
        <v>34</v>
      </c>
      <c r="D13" s="16" t="s">
        <v>32</v>
      </c>
      <c r="E13" s="16"/>
      <c r="F13" s="16" t="s">
        <v>35</v>
      </c>
      <c r="G13" s="16">
        <v>1</v>
      </c>
      <c r="H13" s="68">
        <v>8.99</v>
      </c>
      <c r="I13" s="68">
        <f t="shared" si="1"/>
        <v>8.99</v>
      </c>
      <c r="J13" s="13">
        <v>30</v>
      </c>
      <c r="K13" s="13">
        <f t="shared" si="2"/>
        <v>0.2697</v>
      </c>
      <c r="L13" s="13">
        <f t="shared" si="3"/>
        <v>0.2697</v>
      </c>
      <c r="M13" s="16"/>
      <c r="N13" s="16"/>
    </row>
    <row r="14" spans="1:15" ht="45" x14ac:dyDescent="0.25">
      <c r="A14" s="16"/>
      <c r="B14" s="16" t="s">
        <v>54</v>
      </c>
      <c r="C14" s="71" t="s">
        <v>36</v>
      </c>
      <c r="D14" s="16" t="s">
        <v>32</v>
      </c>
      <c r="E14" s="16"/>
      <c r="F14" s="16" t="s">
        <v>37</v>
      </c>
      <c r="G14" s="16">
        <v>2</v>
      </c>
      <c r="H14" s="68">
        <v>3.58</v>
      </c>
      <c r="I14" s="68">
        <f t="shared" si="1"/>
        <v>7.16</v>
      </c>
      <c r="J14" s="13">
        <v>30</v>
      </c>
      <c r="K14" s="13">
        <f t="shared" si="2"/>
        <v>0.21479999999999999</v>
      </c>
      <c r="L14" s="13">
        <f t="shared" si="3"/>
        <v>0.21479999999999999</v>
      </c>
      <c r="M14" s="16"/>
      <c r="N14" s="16"/>
    </row>
    <row r="15" spans="1:15" x14ac:dyDescent="0.25">
      <c r="A15" s="16"/>
      <c r="B15" s="16" t="s">
        <v>55</v>
      </c>
      <c r="C15" s="71" t="s">
        <v>38</v>
      </c>
      <c r="D15" s="23" t="s">
        <v>39</v>
      </c>
      <c r="E15" s="16"/>
      <c r="F15" s="23" t="s">
        <v>37</v>
      </c>
      <c r="G15" s="16">
        <v>1</v>
      </c>
      <c r="H15" s="68">
        <v>32.78</v>
      </c>
      <c r="I15" s="68">
        <f t="shared" si="1"/>
        <v>32.78</v>
      </c>
      <c r="J15" s="13">
        <v>25</v>
      </c>
      <c r="K15" s="13">
        <f t="shared" si="2"/>
        <v>0.81950000000000012</v>
      </c>
      <c r="L15" s="13">
        <f t="shared" si="3"/>
        <v>0.81950000000000012</v>
      </c>
      <c r="M15" s="16"/>
      <c r="N15" s="16"/>
    </row>
    <row r="16" spans="1:15" x14ac:dyDescent="0.25">
      <c r="A16" s="16"/>
      <c r="B16" s="16" t="s">
        <v>56</v>
      </c>
      <c r="C16" s="71" t="s">
        <v>40</v>
      </c>
      <c r="D16" s="23" t="s">
        <v>39</v>
      </c>
      <c r="E16" s="16"/>
      <c r="F16" s="23" t="s">
        <v>37</v>
      </c>
      <c r="G16" s="16">
        <v>1</v>
      </c>
      <c r="H16" s="68">
        <v>25.65</v>
      </c>
      <c r="I16" s="68">
        <f t="shared" si="1"/>
        <v>25.65</v>
      </c>
      <c r="J16" s="13">
        <v>25</v>
      </c>
      <c r="K16" s="13">
        <f t="shared" si="2"/>
        <v>0.64124999999999999</v>
      </c>
      <c r="L16" s="13">
        <f t="shared" si="3"/>
        <v>0.64124999999999999</v>
      </c>
      <c r="M16" s="16"/>
      <c r="N16" s="16"/>
    </row>
    <row r="17" spans="1:14" ht="45" x14ac:dyDescent="0.25">
      <c r="A17" s="16"/>
      <c r="B17" s="16" t="s">
        <v>57</v>
      </c>
      <c r="C17" s="71" t="s">
        <v>41</v>
      </c>
      <c r="D17" s="23" t="s">
        <v>39</v>
      </c>
      <c r="E17" s="16"/>
      <c r="F17" s="23" t="s">
        <v>37</v>
      </c>
      <c r="G17" s="16">
        <v>1</v>
      </c>
      <c r="H17" s="68">
        <v>50.84</v>
      </c>
      <c r="I17" s="68">
        <f t="shared" si="1"/>
        <v>50.84</v>
      </c>
      <c r="J17" s="13">
        <v>25</v>
      </c>
      <c r="K17" s="13">
        <f t="shared" si="2"/>
        <v>1.2710000000000001</v>
      </c>
      <c r="L17" s="13">
        <f t="shared" si="3"/>
        <v>1.2710000000000001</v>
      </c>
      <c r="M17" s="16"/>
      <c r="N17" s="16"/>
    </row>
    <row r="18" spans="1:14" ht="45" x14ac:dyDescent="0.25">
      <c r="A18" s="16"/>
      <c r="B18" s="16" t="s">
        <v>58</v>
      </c>
      <c r="C18" s="71" t="s">
        <v>42</v>
      </c>
      <c r="D18" s="23" t="s">
        <v>39</v>
      </c>
      <c r="E18" s="16"/>
      <c r="F18" s="23" t="s">
        <v>37</v>
      </c>
      <c r="G18" s="16">
        <v>1</v>
      </c>
      <c r="H18" s="68">
        <v>50.19</v>
      </c>
      <c r="I18" s="68">
        <f t="shared" si="1"/>
        <v>50.19</v>
      </c>
      <c r="J18" s="13">
        <v>25</v>
      </c>
      <c r="K18" s="13">
        <f t="shared" si="2"/>
        <v>1.25475</v>
      </c>
      <c r="L18" s="13">
        <f t="shared" si="3"/>
        <v>1.25475</v>
      </c>
      <c r="M18" s="16"/>
      <c r="N18" s="16"/>
    </row>
    <row r="19" spans="1:14" ht="30" x14ac:dyDescent="0.25">
      <c r="A19" s="16"/>
      <c r="B19" s="16" t="s">
        <v>59</v>
      </c>
      <c r="C19" s="71" t="s">
        <v>43</v>
      </c>
      <c r="D19" s="23" t="s">
        <v>39</v>
      </c>
      <c r="E19" s="16"/>
      <c r="F19" s="23" t="s">
        <v>37</v>
      </c>
      <c r="G19" s="16">
        <v>1</v>
      </c>
      <c r="H19" s="68">
        <v>30.29</v>
      </c>
      <c r="I19" s="68">
        <f t="shared" si="1"/>
        <v>30.29</v>
      </c>
      <c r="J19" s="13">
        <v>25</v>
      </c>
      <c r="K19" s="13">
        <f t="shared" si="2"/>
        <v>0.75724999999999998</v>
      </c>
      <c r="L19" s="13">
        <f t="shared" si="3"/>
        <v>0.75724999999999998</v>
      </c>
      <c r="M19" s="16"/>
      <c r="N19" s="16"/>
    </row>
    <row r="20" spans="1:14" ht="30" x14ac:dyDescent="0.25">
      <c r="A20" s="16"/>
      <c r="B20" s="16" t="s">
        <v>60</v>
      </c>
      <c r="C20" s="71" t="s">
        <v>44</v>
      </c>
      <c r="D20" s="23" t="s">
        <v>39</v>
      </c>
      <c r="E20" s="16"/>
      <c r="F20" s="23" t="s">
        <v>37</v>
      </c>
      <c r="G20" s="16">
        <v>1</v>
      </c>
      <c r="H20" s="68">
        <v>45.38</v>
      </c>
      <c r="I20" s="68">
        <f t="shared" si="1"/>
        <v>45.38</v>
      </c>
      <c r="J20" s="13">
        <v>25</v>
      </c>
      <c r="K20" s="13">
        <f t="shared" si="2"/>
        <v>1.1345000000000001</v>
      </c>
      <c r="L20" s="13">
        <f t="shared" si="3"/>
        <v>1.1345000000000001</v>
      </c>
      <c r="M20" s="16"/>
      <c r="N20" s="16"/>
    </row>
    <row r="21" spans="1:14" ht="30" x14ac:dyDescent="0.25">
      <c r="A21" s="16"/>
      <c r="B21" s="16" t="s">
        <v>61</v>
      </c>
      <c r="C21" s="71" t="s">
        <v>45</v>
      </c>
      <c r="D21" s="23" t="s">
        <v>39</v>
      </c>
      <c r="E21" s="16"/>
      <c r="F21" s="23" t="s">
        <v>37</v>
      </c>
      <c r="G21" s="16">
        <v>1</v>
      </c>
      <c r="H21" s="68">
        <v>20.85</v>
      </c>
      <c r="I21" s="68">
        <f t="shared" si="1"/>
        <v>20.85</v>
      </c>
      <c r="J21" s="13">
        <v>25</v>
      </c>
      <c r="K21" s="13">
        <f t="shared" si="2"/>
        <v>0.5212500000000001</v>
      </c>
      <c r="L21" s="13">
        <f t="shared" si="3"/>
        <v>0.5212500000000001</v>
      </c>
      <c r="M21" s="16"/>
      <c r="N21" s="16"/>
    </row>
    <row r="22" spans="1:14" ht="30" x14ac:dyDescent="0.25">
      <c r="A22" s="16"/>
      <c r="B22" s="16" t="s">
        <v>62</v>
      </c>
      <c r="C22" s="71" t="s">
        <v>46</v>
      </c>
      <c r="D22" s="23" t="s">
        <v>39</v>
      </c>
      <c r="E22" s="16"/>
      <c r="F22" s="23" t="s">
        <v>37</v>
      </c>
      <c r="G22" s="16">
        <v>1</v>
      </c>
      <c r="H22" s="68">
        <v>48.98</v>
      </c>
      <c r="I22" s="68">
        <f t="shared" si="1"/>
        <v>48.98</v>
      </c>
      <c r="J22" s="13">
        <v>25</v>
      </c>
      <c r="K22" s="13">
        <f t="shared" si="2"/>
        <v>1.2244999999999999</v>
      </c>
      <c r="L22" s="13">
        <f t="shared" si="3"/>
        <v>1.2244999999999999</v>
      </c>
      <c r="M22" s="16"/>
      <c r="N22" s="16"/>
    </row>
    <row r="23" spans="1:14" ht="30" x14ac:dyDescent="0.25">
      <c r="A23" s="16"/>
      <c r="B23" s="16" t="s">
        <v>63</v>
      </c>
      <c r="C23" s="71" t="s">
        <v>47</v>
      </c>
      <c r="D23" s="23" t="s">
        <v>39</v>
      </c>
      <c r="E23" s="16"/>
      <c r="F23" s="23" t="s">
        <v>37</v>
      </c>
      <c r="G23" s="16">
        <v>1</v>
      </c>
      <c r="H23" s="68">
        <v>25.15</v>
      </c>
      <c r="I23" s="68">
        <f t="shared" si="1"/>
        <v>25.15</v>
      </c>
      <c r="J23" s="13">
        <v>25</v>
      </c>
      <c r="K23" s="13">
        <f t="shared" si="2"/>
        <v>0.62875000000000003</v>
      </c>
      <c r="L23" s="13">
        <f t="shared" si="3"/>
        <v>0.62875000000000003</v>
      </c>
      <c r="M23" s="16"/>
      <c r="N23" s="16"/>
    </row>
    <row r="24" spans="1:14" x14ac:dyDescent="0.25">
      <c r="A24" s="16"/>
      <c r="B24" s="16"/>
      <c r="C24" s="16"/>
      <c r="D24" s="16"/>
      <c r="E24" s="16"/>
      <c r="F24" s="16"/>
      <c r="G24" s="16"/>
      <c r="H24" s="68"/>
      <c r="I24" s="68"/>
      <c r="J24" s="13"/>
      <c r="K24" s="13"/>
      <c r="L24" s="13"/>
      <c r="M24" s="16"/>
      <c r="N24" s="16"/>
    </row>
    <row r="25" spans="1:14" x14ac:dyDescent="0.25">
      <c r="A25" s="28"/>
      <c r="B25" s="47" t="s">
        <v>48</v>
      </c>
      <c r="C25" s="29"/>
      <c r="D25" s="29"/>
      <c r="E25" s="29"/>
      <c r="F25" s="29"/>
      <c r="G25" s="29"/>
      <c r="H25" s="29"/>
      <c r="I25" s="29"/>
      <c r="J25" s="29"/>
      <c r="K25" s="9">
        <f>SUM(K27:K29)</f>
        <v>0</v>
      </c>
      <c r="L25" s="9">
        <f>SUM(L27:L29)</f>
        <v>0</v>
      </c>
      <c r="M25" s="29"/>
      <c r="N25" s="30"/>
    </row>
    <row r="26" spans="1:14" x14ac:dyDescent="0.25">
      <c r="A26" s="31"/>
      <c r="B26" s="10" t="s">
        <v>10</v>
      </c>
      <c r="C26" s="10" t="s">
        <v>11</v>
      </c>
      <c r="D26" s="10"/>
      <c r="E26" s="10" t="s">
        <v>12</v>
      </c>
      <c r="F26" s="10" t="s">
        <v>13</v>
      </c>
      <c r="G26" s="10" t="s">
        <v>14</v>
      </c>
      <c r="H26" s="10" t="s">
        <v>15</v>
      </c>
      <c r="I26" s="10" t="s">
        <v>16</v>
      </c>
      <c r="J26" s="10" t="s">
        <v>17</v>
      </c>
      <c r="K26" s="10" t="s">
        <v>18</v>
      </c>
      <c r="L26" s="10" t="s">
        <v>7</v>
      </c>
      <c r="M26" s="10"/>
      <c r="N26" s="10" t="s">
        <v>19</v>
      </c>
    </row>
    <row r="27" spans="1:14" x14ac:dyDescent="0.25">
      <c r="A27" s="21"/>
      <c r="B27" s="21" t="s">
        <v>64</v>
      </c>
      <c r="C27" s="21"/>
      <c r="D27" s="21"/>
      <c r="E27" s="21"/>
      <c r="F27" s="21"/>
      <c r="G27" s="21"/>
      <c r="H27" s="21"/>
      <c r="I27" s="21"/>
      <c r="J27" s="22"/>
      <c r="K27" s="22"/>
      <c r="L27" s="22"/>
      <c r="M27" s="21"/>
      <c r="N27" s="21"/>
    </row>
    <row r="28" spans="1:14" x14ac:dyDescent="0.25">
      <c r="A28" s="15"/>
      <c r="B28" s="15"/>
      <c r="C28" s="15"/>
      <c r="D28" s="15"/>
      <c r="E28" s="15"/>
      <c r="F28" s="15"/>
      <c r="G28" s="15"/>
      <c r="H28" s="15"/>
      <c r="I28" s="21"/>
      <c r="J28" s="22"/>
      <c r="K28" s="22"/>
      <c r="L28" s="22"/>
      <c r="M28" s="15"/>
      <c r="N28" s="15"/>
    </row>
    <row r="29" spans="1:14" s="3" customForma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4" s="65" customForma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4"/>
      <c r="K30" s="64"/>
      <c r="L30" s="64"/>
      <c r="M30" s="63"/>
      <c r="N30" s="63"/>
    </row>
    <row r="31" spans="1:14" x14ac:dyDescent="0.25">
      <c r="A31" s="38"/>
      <c r="B31" s="49" t="s">
        <v>49</v>
      </c>
      <c r="C31" s="39"/>
      <c r="D31" s="39"/>
      <c r="E31" s="39"/>
      <c r="F31" s="39"/>
      <c r="G31" s="39"/>
      <c r="H31" s="39"/>
      <c r="I31" s="39"/>
      <c r="J31" s="40"/>
      <c r="K31" s="39"/>
      <c r="L31" s="39"/>
      <c r="M31" s="39"/>
      <c r="N31" s="41"/>
    </row>
    <row r="32" spans="1:14" x14ac:dyDescent="0.25">
      <c r="A32" s="42"/>
      <c r="B32" s="60" t="s">
        <v>50</v>
      </c>
      <c r="C32" s="60" t="s">
        <v>11</v>
      </c>
      <c r="D32" s="25"/>
      <c r="E32" s="60" t="s">
        <v>12</v>
      </c>
      <c r="F32" s="60" t="s">
        <v>13</v>
      </c>
      <c r="G32" s="25"/>
      <c r="H32" s="25"/>
      <c r="I32" s="25"/>
      <c r="J32" s="25"/>
      <c r="K32" s="25"/>
      <c r="L32" s="25"/>
      <c r="M32" s="25"/>
      <c r="N32" s="60" t="s">
        <v>19</v>
      </c>
    </row>
    <row r="33" spans="1:14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43"/>
      <c r="B36" s="50" t="s">
        <v>51</v>
      </c>
      <c r="C36" s="4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2"/>
    </row>
    <row r="37" spans="1:14" x14ac:dyDescent="0.25">
      <c r="A37" s="45"/>
      <c r="B37" s="14" t="s">
        <v>10</v>
      </c>
      <c r="C37" s="14" t="s">
        <v>11</v>
      </c>
      <c r="D37" s="14"/>
      <c r="E37" s="14" t="s">
        <v>12</v>
      </c>
      <c r="F37" s="14" t="s">
        <v>13</v>
      </c>
      <c r="G37" s="14" t="s">
        <v>14</v>
      </c>
      <c r="H37" s="14" t="s">
        <v>15</v>
      </c>
      <c r="I37" s="14" t="s">
        <v>16</v>
      </c>
      <c r="J37" s="14" t="s">
        <v>17</v>
      </c>
      <c r="K37" s="14" t="s">
        <v>18</v>
      </c>
      <c r="L37" s="14" t="s">
        <v>7</v>
      </c>
      <c r="M37" s="14"/>
      <c r="N37" s="14" t="s">
        <v>19</v>
      </c>
    </row>
    <row r="38" spans="1:14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1:14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sortState xmlns:xlrd2="http://schemas.microsoft.com/office/spreadsheetml/2017/richdata2" ref="B15:L23">
    <sortCondition ref="B15:B23"/>
  </sortState>
  <mergeCells count="1">
    <mergeCell ref="B1:J1"/>
  </mergeCells>
  <hyperlinks>
    <hyperlink ref="N8" r:id="rId1" xr:uid="{E3A35FB4-AC80-4309-9DA9-1C04ECCAD803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15913e6-4bf0-458f-8160-f18e142d04ff"/>
    <ds:schemaRef ds:uri="e718a8af-5d48-45b1-a7fb-cef00c107a7a"/>
  </ds:schemaRefs>
</ds:datastoreItem>
</file>

<file path=customXml/itemProps3.xml><?xml version="1.0" encoding="utf-8"?>
<ds:datastoreItem xmlns:ds="http://schemas.openxmlformats.org/officeDocument/2006/customXml" ds:itemID="{76822B2C-5D46-4533-9890-3F3E9F231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2025-05-28T18:40:08Z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