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5 OpenAT Joysticks/Designs/Active Projects/Sliding Analog Thumbstick/Birch_Sliding_USB_Joystick_v1.0/Birch_Sliding_USB_Joystick/Documentation/Working_Documents/"/>
    </mc:Choice>
  </mc:AlternateContent>
  <xr:revisionPtr revIDLastSave="454" documentId="8_{D1ACC7FE-7ADC-4EEC-8600-EF428734F107}" xr6:coauthVersionLast="47" xr6:coauthVersionMax="47" xr10:uidLastSave="{8E3E6773-2553-4B3E-9C45-537FCA49D34A}"/>
  <bookViews>
    <workbookView xWindow="-120" yWindow="-120" windowWidth="29040" windowHeight="15840" xr2:uid="{00000000-000D-0000-FFFF-FFFF00000000}"/>
  </bookViews>
  <sheets>
    <sheet name="BOM" sheetId="1" r:id="rId1"/>
    <sheet name="BOM - Bulk (3)" sheetId="2" r:id="rId2"/>
    <sheet name="BOM - Bulk (6)" sheetId="3" r:id="rId3"/>
    <sheet name="BOM - Bulk (10)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6" l="1"/>
  <c r="K22" i="6" s="1"/>
  <c r="E22" i="6"/>
  <c r="I22" i="6" s="1"/>
  <c r="J22" i="3"/>
  <c r="K22" i="3" s="1"/>
  <c r="E22" i="3"/>
  <c r="I22" i="3" s="1"/>
  <c r="J23" i="6"/>
  <c r="K23" i="6" s="1"/>
  <c r="E23" i="6"/>
  <c r="I23" i="6" s="1"/>
  <c r="J23" i="3"/>
  <c r="K23" i="3" s="1"/>
  <c r="E23" i="3"/>
  <c r="I23" i="3" s="1"/>
  <c r="J23" i="2"/>
  <c r="J22" i="2"/>
  <c r="K22" i="2" s="1"/>
  <c r="I22" i="2"/>
  <c r="E23" i="2"/>
  <c r="I23" i="2" s="1"/>
  <c r="H19" i="1"/>
  <c r="H20" i="1"/>
  <c r="H21" i="1"/>
  <c r="H22" i="1"/>
  <c r="H23" i="1"/>
  <c r="J23" i="1"/>
  <c r="I23" i="1"/>
  <c r="I53" i="6"/>
  <c r="J53" i="6" s="1"/>
  <c r="H53" i="6"/>
  <c r="K53" i="6" s="1"/>
  <c r="I52" i="6"/>
  <c r="J52" i="6" s="1"/>
  <c r="H52" i="6"/>
  <c r="K52" i="6" s="1"/>
  <c r="I51" i="6"/>
  <c r="J51" i="6" s="1"/>
  <c r="H51" i="6"/>
  <c r="K51" i="6" s="1"/>
  <c r="I50" i="6"/>
  <c r="J50" i="6" s="1"/>
  <c r="H50" i="6"/>
  <c r="K50" i="6" s="1"/>
  <c r="J49" i="6"/>
  <c r="I49" i="6"/>
  <c r="H49" i="6"/>
  <c r="K49" i="6" s="1"/>
  <c r="I48" i="6"/>
  <c r="J48" i="6" s="1"/>
  <c r="H48" i="6"/>
  <c r="K48" i="6" s="1"/>
  <c r="I47" i="6"/>
  <c r="J47" i="6" s="1"/>
  <c r="H47" i="6"/>
  <c r="K47" i="6" s="1"/>
  <c r="I46" i="6"/>
  <c r="J46" i="6" s="1"/>
  <c r="H46" i="6"/>
  <c r="K46" i="6" s="1"/>
  <c r="I45" i="6"/>
  <c r="J45" i="6" s="1"/>
  <c r="H45" i="6"/>
  <c r="K45" i="6" s="1"/>
  <c r="I44" i="6"/>
  <c r="J44" i="6" s="1"/>
  <c r="H44" i="6"/>
  <c r="K44" i="6" s="1"/>
  <c r="J30" i="6"/>
  <c r="K30" i="6" s="1"/>
  <c r="J29" i="6"/>
  <c r="I29" i="6"/>
  <c r="E29" i="6"/>
  <c r="J28" i="6"/>
  <c r="I28" i="6"/>
  <c r="E28" i="6"/>
  <c r="J27" i="6"/>
  <c r="I27" i="6"/>
  <c r="E27" i="6"/>
  <c r="J26" i="6"/>
  <c r="I26" i="6"/>
  <c r="E26" i="6"/>
  <c r="K26" i="6" s="1"/>
  <c r="J25" i="6"/>
  <c r="I25" i="6"/>
  <c r="E25" i="6"/>
  <c r="J24" i="6"/>
  <c r="I24" i="6"/>
  <c r="E24" i="6"/>
  <c r="J21" i="6"/>
  <c r="I21" i="6"/>
  <c r="E21" i="6"/>
  <c r="J20" i="6"/>
  <c r="I20" i="6"/>
  <c r="E20" i="6"/>
  <c r="J19" i="6"/>
  <c r="I19" i="6"/>
  <c r="E19" i="6"/>
  <c r="I15" i="6"/>
  <c r="D15" i="6"/>
  <c r="E15" i="6" s="1"/>
  <c r="H15" i="6" s="1"/>
  <c r="K15" i="6" s="1"/>
  <c r="I14" i="6"/>
  <c r="J14" i="6" s="1"/>
  <c r="E14" i="6"/>
  <c r="H14" i="6" s="1"/>
  <c r="K14" i="6" s="1"/>
  <c r="I13" i="6"/>
  <c r="E13" i="6"/>
  <c r="H13" i="6" s="1"/>
  <c r="K13" i="6" s="1"/>
  <c r="I12" i="6"/>
  <c r="E12" i="6"/>
  <c r="H12" i="6" s="1"/>
  <c r="K12" i="6" s="1"/>
  <c r="I11" i="6"/>
  <c r="E11" i="6"/>
  <c r="H11" i="6" s="1"/>
  <c r="K11" i="6" s="1"/>
  <c r="I10" i="6"/>
  <c r="E10" i="6"/>
  <c r="H10" i="6" s="1"/>
  <c r="K10" i="6" s="1"/>
  <c r="I9" i="6"/>
  <c r="H9" i="6"/>
  <c r="K9" i="6" s="1"/>
  <c r="E9" i="6"/>
  <c r="I8" i="6"/>
  <c r="E8" i="6"/>
  <c r="H8" i="6" s="1"/>
  <c r="K8" i="6" s="1"/>
  <c r="I7" i="6"/>
  <c r="E7" i="6"/>
  <c r="H7" i="6" s="1"/>
  <c r="K7" i="6" s="1"/>
  <c r="I6" i="6"/>
  <c r="E6" i="6"/>
  <c r="H6" i="6" s="1"/>
  <c r="K6" i="6" s="1"/>
  <c r="I5" i="6"/>
  <c r="E5" i="6"/>
  <c r="H5" i="6" s="1"/>
  <c r="K5" i="6" s="1"/>
  <c r="N2" i="6"/>
  <c r="I11" i="3"/>
  <c r="E11" i="3"/>
  <c r="H11" i="3" s="1"/>
  <c r="K11" i="3" s="1"/>
  <c r="I6" i="3"/>
  <c r="I7" i="3"/>
  <c r="I8" i="3"/>
  <c r="I9" i="3"/>
  <c r="I10" i="3"/>
  <c r="I12" i="3"/>
  <c r="I13" i="3"/>
  <c r="J13" i="3" s="1"/>
  <c r="I14" i="3"/>
  <c r="J14" i="3" s="1"/>
  <c r="I15" i="3"/>
  <c r="J15" i="3" s="1"/>
  <c r="E13" i="3"/>
  <c r="H13" i="3" s="1"/>
  <c r="K13" i="3" s="1"/>
  <c r="E12" i="3"/>
  <c r="H12" i="3" s="1"/>
  <c r="K12" i="3" s="1"/>
  <c r="H12" i="2"/>
  <c r="K12" i="2" s="1"/>
  <c r="H14" i="2"/>
  <c r="K14" i="2" s="1"/>
  <c r="I6" i="2"/>
  <c r="I7" i="2"/>
  <c r="I8" i="2"/>
  <c r="I9" i="2"/>
  <c r="J9" i="2" s="1"/>
  <c r="I10" i="2"/>
  <c r="J10" i="2" s="1"/>
  <c r="I11" i="2"/>
  <c r="J11" i="2" s="1"/>
  <c r="I12" i="2"/>
  <c r="I13" i="2"/>
  <c r="J13" i="2" s="1"/>
  <c r="I14" i="2"/>
  <c r="J14" i="2" s="1"/>
  <c r="I15" i="2"/>
  <c r="J15" i="2" s="1"/>
  <c r="J20" i="3"/>
  <c r="J21" i="3"/>
  <c r="J24" i="3"/>
  <c r="K24" i="3" s="1"/>
  <c r="J25" i="3"/>
  <c r="K25" i="3" s="1"/>
  <c r="J26" i="3"/>
  <c r="J27" i="3"/>
  <c r="K27" i="3" s="1"/>
  <c r="J28" i="3"/>
  <c r="J29" i="3"/>
  <c r="J30" i="3"/>
  <c r="K30" i="3" s="1"/>
  <c r="J19" i="3"/>
  <c r="I29" i="3"/>
  <c r="E29" i="3"/>
  <c r="I28" i="3"/>
  <c r="E28" i="3"/>
  <c r="I27" i="3"/>
  <c r="E27" i="3"/>
  <c r="I26" i="3"/>
  <c r="E26" i="3"/>
  <c r="I25" i="3"/>
  <c r="E25" i="3"/>
  <c r="I24" i="3"/>
  <c r="E24" i="3"/>
  <c r="I21" i="3"/>
  <c r="E21" i="3"/>
  <c r="I20" i="3"/>
  <c r="E20" i="3"/>
  <c r="I19" i="3"/>
  <c r="E19" i="3"/>
  <c r="K30" i="2"/>
  <c r="K19" i="2"/>
  <c r="E20" i="2"/>
  <c r="E21" i="2"/>
  <c r="E22" i="2"/>
  <c r="E24" i="2"/>
  <c r="E25" i="2"/>
  <c r="E26" i="2"/>
  <c r="E27" i="2"/>
  <c r="E28" i="2"/>
  <c r="E29" i="2"/>
  <c r="E19" i="2"/>
  <c r="I19" i="2"/>
  <c r="J19" i="2"/>
  <c r="I20" i="2"/>
  <c r="J20" i="2"/>
  <c r="K20" i="2" s="1"/>
  <c r="I21" i="2"/>
  <c r="J21" i="2"/>
  <c r="K21" i="2" s="1"/>
  <c r="H55" i="1"/>
  <c r="I55" i="1" s="1"/>
  <c r="G55" i="1"/>
  <c r="J55" i="1" s="1"/>
  <c r="I22" i="1"/>
  <c r="J22" i="1" s="1"/>
  <c r="I54" i="2"/>
  <c r="J54" i="2" s="1"/>
  <c r="H54" i="2"/>
  <c r="K54" i="2" s="1"/>
  <c r="E12" i="2"/>
  <c r="E13" i="2"/>
  <c r="H13" i="2" s="1"/>
  <c r="K13" i="2" s="1"/>
  <c r="H54" i="1"/>
  <c r="I54" i="1" s="1"/>
  <c r="G54" i="1"/>
  <c r="J54" i="1" s="1"/>
  <c r="H13" i="1"/>
  <c r="I13" i="1" s="1"/>
  <c r="G13" i="1"/>
  <c r="J13" i="1" s="1"/>
  <c r="H12" i="1"/>
  <c r="I12" i="1" s="1"/>
  <c r="G12" i="1"/>
  <c r="J12" i="1" s="1"/>
  <c r="I53" i="3"/>
  <c r="J53" i="3" s="1"/>
  <c r="H53" i="3"/>
  <c r="K53" i="3" s="1"/>
  <c r="I52" i="3"/>
  <c r="J52" i="3" s="1"/>
  <c r="H52" i="3"/>
  <c r="K52" i="3" s="1"/>
  <c r="I51" i="3"/>
  <c r="J51" i="3" s="1"/>
  <c r="H51" i="3"/>
  <c r="K51" i="3" s="1"/>
  <c r="I50" i="3"/>
  <c r="J50" i="3" s="1"/>
  <c r="H50" i="3"/>
  <c r="K50" i="3" s="1"/>
  <c r="I49" i="3"/>
  <c r="J49" i="3" s="1"/>
  <c r="H49" i="3"/>
  <c r="K49" i="3" s="1"/>
  <c r="I48" i="3"/>
  <c r="J48" i="3" s="1"/>
  <c r="H48" i="3"/>
  <c r="K48" i="3" s="1"/>
  <c r="I47" i="3"/>
  <c r="J47" i="3" s="1"/>
  <c r="H47" i="3"/>
  <c r="K47" i="3" s="1"/>
  <c r="I46" i="3"/>
  <c r="J46" i="3" s="1"/>
  <c r="H46" i="3"/>
  <c r="K46" i="3" s="1"/>
  <c r="I45" i="3"/>
  <c r="J45" i="3" s="1"/>
  <c r="H45" i="3"/>
  <c r="K45" i="3" s="1"/>
  <c r="I44" i="3"/>
  <c r="J44" i="3" s="1"/>
  <c r="H44" i="3"/>
  <c r="K44" i="3" s="1"/>
  <c r="E15" i="3"/>
  <c r="H15" i="3" s="1"/>
  <c r="K15" i="3" s="1"/>
  <c r="E14" i="3"/>
  <c r="H14" i="3" s="1"/>
  <c r="K14" i="3" s="1"/>
  <c r="E10" i="3"/>
  <c r="H10" i="3" s="1"/>
  <c r="K10" i="3" s="1"/>
  <c r="E9" i="3"/>
  <c r="H9" i="3" s="1"/>
  <c r="K9" i="3" s="1"/>
  <c r="E8" i="3"/>
  <c r="H8" i="3" s="1"/>
  <c r="K8" i="3" s="1"/>
  <c r="E7" i="3"/>
  <c r="H7" i="3" s="1"/>
  <c r="K7" i="3" s="1"/>
  <c r="E6" i="3"/>
  <c r="H6" i="3" s="1"/>
  <c r="K6" i="3" s="1"/>
  <c r="I5" i="3"/>
  <c r="E5" i="3"/>
  <c r="H5" i="3" s="1"/>
  <c r="K5" i="3" s="1"/>
  <c r="N2" i="3"/>
  <c r="E14" i="2"/>
  <c r="D15" i="2"/>
  <c r="E15" i="2" s="1"/>
  <c r="H15" i="2" s="1"/>
  <c r="K15" i="2" s="1"/>
  <c r="H5" i="2"/>
  <c r="K5" i="2" s="1"/>
  <c r="E6" i="2"/>
  <c r="H6" i="2" s="1"/>
  <c r="K6" i="2" s="1"/>
  <c r="E7" i="2"/>
  <c r="H7" i="2" s="1"/>
  <c r="K7" i="2" s="1"/>
  <c r="E8" i="2"/>
  <c r="H8" i="2" s="1"/>
  <c r="K8" i="2" s="1"/>
  <c r="E9" i="2"/>
  <c r="H9" i="2" s="1"/>
  <c r="K9" i="2" s="1"/>
  <c r="E10" i="2"/>
  <c r="H10" i="2" s="1"/>
  <c r="K10" i="2" s="1"/>
  <c r="E11" i="2"/>
  <c r="H11" i="2" s="1"/>
  <c r="K11" i="2" s="1"/>
  <c r="E5" i="2"/>
  <c r="I53" i="2"/>
  <c r="J53" i="2" s="1"/>
  <c r="H53" i="2"/>
  <c r="K53" i="2" s="1"/>
  <c r="I52" i="2"/>
  <c r="J52" i="2" s="1"/>
  <c r="H52" i="2"/>
  <c r="K52" i="2" s="1"/>
  <c r="I51" i="2"/>
  <c r="J51" i="2" s="1"/>
  <c r="H51" i="2"/>
  <c r="K51" i="2" s="1"/>
  <c r="I50" i="2"/>
  <c r="J50" i="2" s="1"/>
  <c r="H50" i="2"/>
  <c r="K50" i="2" s="1"/>
  <c r="I49" i="2"/>
  <c r="J49" i="2" s="1"/>
  <c r="H49" i="2"/>
  <c r="K49" i="2" s="1"/>
  <c r="I48" i="2"/>
  <c r="J48" i="2" s="1"/>
  <c r="H48" i="2"/>
  <c r="K48" i="2" s="1"/>
  <c r="I47" i="2"/>
  <c r="J47" i="2" s="1"/>
  <c r="H47" i="2"/>
  <c r="K47" i="2" s="1"/>
  <c r="I46" i="2"/>
  <c r="J46" i="2" s="1"/>
  <c r="H46" i="2"/>
  <c r="K46" i="2" s="1"/>
  <c r="I45" i="2"/>
  <c r="J45" i="2" s="1"/>
  <c r="H45" i="2"/>
  <c r="K45" i="2" s="1"/>
  <c r="I44" i="2"/>
  <c r="J44" i="2" s="1"/>
  <c r="H44" i="2"/>
  <c r="K44" i="2" s="1"/>
  <c r="J30" i="2"/>
  <c r="J29" i="2"/>
  <c r="K29" i="2" s="1"/>
  <c r="I29" i="2"/>
  <c r="J28" i="2"/>
  <c r="K28" i="2" s="1"/>
  <c r="I28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I5" i="2"/>
  <c r="N2" i="2"/>
  <c r="G53" i="1"/>
  <c r="J53" i="1" s="1"/>
  <c r="H53" i="1"/>
  <c r="I53" i="1" s="1"/>
  <c r="K23" i="2" l="1"/>
  <c r="J5" i="6"/>
  <c r="K21" i="6"/>
  <c r="M2" i="6"/>
  <c r="K29" i="6"/>
  <c r="J8" i="6"/>
  <c r="K20" i="3"/>
  <c r="J8" i="3"/>
  <c r="J7" i="3"/>
  <c r="J6" i="3"/>
  <c r="J9" i="3"/>
  <c r="J11" i="3"/>
  <c r="K19" i="3"/>
  <c r="K2" i="3" s="1"/>
  <c r="L2" i="3" s="1"/>
  <c r="J12" i="3"/>
  <c r="J10" i="3"/>
  <c r="J8" i="2"/>
  <c r="J7" i="2"/>
  <c r="J6" i="2"/>
  <c r="J15" i="6"/>
  <c r="J12" i="6"/>
  <c r="K19" i="6"/>
  <c r="K27" i="6"/>
  <c r="J9" i="6"/>
  <c r="J10" i="6"/>
  <c r="K20" i="6"/>
  <c r="K28" i="6"/>
  <c r="J11" i="6"/>
  <c r="J7" i="6"/>
  <c r="J6" i="6"/>
  <c r="J13" i="6"/>
  <c r="K24" i="6"/>
  <c r="K25" i="6"/>
  <c r="K2" i="6"/>
  <c r="L2" i="6" s="1"/>
  <c r="M2" i="3"/>
  <c r="K29" i="3"/>
  <c r="K28" i="3"/>
  <c r="K21" i="3"/>
  <c r="J12" i="2"/>
  <c r="K26" i="3"/>
  <c r="J5" i="2"/>
  <c r="J5" i="3"/>
  <c r="M2" i="2"/>
  <c r="K2" i="2"/>
  <c r="L2" i="2" s="1"/>
  <c r="H15" i="1"/>
  <c r="I15" i="1" s="1"/>
  <c r="G15" i="1"/>
  <c r="J15" i="1" s="1"/>
  <c r="J2" i="6" l="1"/>
  <c r="I2" i="6" s="1"/>
  <c r="J2" i="2"/>
  <c r="I2" i="2" s="1"/>
  <c r="J2" i="3"/>
  <c r="I2" i="3" s="1"/>
  <c r="H52" i="1"/>
  <c r="I52" i="1" s="1"/>
  <c r="G52" i="1"/>
  <c r="J52" i="1" s="1"/>
  <c r="H14" i="1"/>
  <c r="I14" i="1" s="1"/>
  <c r="G14" i="1"/>
  <c r="J14" i="1" s="1"/>
  <c r="G51" i="1" l="1"/>
  <c r="J51" i="1" s="1"/>
  <c r="H51" i="1"/>
  <c r="I51" i="1" s="1"/>
  <c r="H50" i="1"/>
  <c r="I50" i="1" s="1"/>
  <c r="G50" i="1"/>
  <c r="J50" i="1" s="1"/>
  <c r="H48" i="1"/>
  <c r="I48" i="1" s="1"/>
  <c r="G48" i="1"/>
  <c r="J48" i="1" s="1"/>
  <c r="I29" i="1"/>
  <c r="J29" i="1" s="1"/>
  <c r="I28" i="1"/>
  <c r="J28" i="1" s="1"/>
  <c r="I27" i="1"/>
  <c r="J27" i="1" s="1"/>
  <c r="I26" i="1"/>
  <c r="J26" i="1" s="1"/>
  <c r="H25" i="1"/>
  <c r="H26" i="1"/>
  <c r="H27" i="1"/>
  <c r="H28" i="1"/>
  <c r="H29" i="1"/>
  <c r="H24" i="1"/>
  <c r="J21" i="1"/>
  <c r="I19" i="1"/>
  <c r="J19" i="1" s="1"/>
  <c r="I20" i="1"/>
  <c r="J20" i="1" s="1"/>
  <c r="I21" i="1"/>
  <c r="I24" i="1"/>
  <c r="J24" i="1" s="1"/>
  <c r="I25" i="1"/>
  <c r="J25" i="1" s="1"/>
  <c r="H49" i="1"/>
  <c r="I49" i="1" s="1"/>
  <c r="G49" i="1"/>
  <c r="J49" i="1" s="1"/>
  <c r="G47" i="1"/>
  <c r="J47" i="1" s="1"/>
  <c r="H47" i="1"/>
  <c r="I47" i="1" s="1"/>
  <c r="G45" i="1"/>
  <c r="J45" i="1" s="1"/>
  <c r="G46" i="1"/>
  <c r="J46" i="1" s="1"/>
  <c r="H46" i="1"/>
  <c r="I46" i="1" s="1"/>
  <c r="H45" i="1"/>
  <c r="I45" i="1" s="1"/>
  <c r="H44" i="1"/>
  <c r="I44" i="1" s="1"/>
  <c r="G44" i="1"/>
  <c r="J44" i="1" s="1"/>
  <c r="K2" i="1" l="1"/>
  <c r="I30" i="1"/>
  <c r="J30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5" i="1"/>
  <c r="J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5" i="1"/>
  <c r="J2" i="1" l="1"/>
  <c r="L2" i="1"/>
  <c r="I5" i="1" l="1"/>
  <c r="I2" i="1" s="1"/>
</calcChain>
</file>

<file path=xl/sharedStrings.xml><?xml version="1.0" encoding="utf-8"?>
<sst xmlns="http://schemas.openxmlformats.org/spreadsheetml/2006/main" count="576" uniqueCount="105">
  <si>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</si>
  <si>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</si>
  <si>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</si>
  <si>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</si>
  <si>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</si>
  <si>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</si>
  <si>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</si>
  <si>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</si>
  <si>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</si>
  <si>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</si>
  <si>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</si>
  <si>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</si>
  <si>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</si>
  <si>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</si>
  <si>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</si>
  <si>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</si>
  <si>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</si>
  <si>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</si>
  <si>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</si>
  <si>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</si>
  <si>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</si>
  <si>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</si>
  <si>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</si>
  <si>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</si>
  <si>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</si>
  <si>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</si>
  <si>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</si>
  <si>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</si>
  <si>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</si>
  <si>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</si>
  <si>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Mini 2-Axis Analog Thumbstick</t>
  </si>
  <si>
    <t>Analog Mini Thumbstick Breakout Board</t>
  </si>
  <si>
    <t>Universal Proto-board PCB 4cm x 6cm</t>
  </si>
  <si>
    <t>SeeedStudio XAIO RP2040</t>
  </si>
  <si>
    <t>24 Gauge Wire</t>
  </si>
  <si>
    <t>USB C cable - 6 ft</t>
  </si>
  <si>
    <t>(Optional) Joystick_Camera_Mount</t>
  </si>
  <si>
    <t>Flush cutters</t>
  </si>
  <si>
    <t>Wire strippers</t>
  </si>
  <si>
    <t>Soldering iron</t>
  </si>
  <si>
    <t>Philips head screw driver</t>
  </si>
  <si>
    <t>3D printer</t>
  </si>
  <si>
    <t>https://www.digikey.ca/en/products/detail/adafruit-industries-llc/2765/6193582</t>
  </si>
  <si>
    <t>https://www.digikey.ca/en/products/detail/adafruit-industries-llc/3246/6193594</t>
  </si>
  <si>
    <t>https://www.digikey.ca/en/products/detail/adafruit-industries-llc/4785/13617529</t>
  </si>
  <si>
    <t>https://www.digikey.ca/en/products/detail/seeed-technology-co-ltd/102010428/14672129</t>
  </si>
  <si>
    <t xml:space="preserve">https://www.jameco.com/z/803-3-25-Jameco-Valuepro-Hookup-Wire-24AWG-Solid-Tinned-Copper-Orange-0-052-Inch-OD-PVC-25-Foot-Roll_2300031.html </t>
  </si>
  <si>
    <t xml:space="preserve">https://a.co/d/ftDJjYV </t>
  </si>
  <si>
    <t>Universal Proto-board PCB 4cm x 6cm - Amazon</t>
  </si>
  <si>
    <t>Analog Mini Thumbstick Breakout Board - Adafruit</t>
  </si>
  <si>
    <t xml:space="preserve">https://www.adafruit.com/product/3246 </t>
  </si>
  <si>
    <t xml:space="preserve">https://www.adafruit.com/product/2765 </t>
  </si>
  <si>
    <t>24 Guage wire</t>
  </si>
  <si>
    <t xml:space="preserve">https://a.co/d/0x1zLnq </t>
  </si>
  <si>
    <t xml:space="preserve">https://a.co/d/i4QJhrz </t>
  </si>
  <si>
    <t>Jumper wire kit - varying lengths</t>
  </si>
  <si>
    <t xml:space="preserve">https://a.co/d/0B9sK8N </t>
  </si>
  <si>
    <t xml:space="preserve">https://a.co/d/1mQQYbU </t>
  </si>
  <si>
    <t xml:space="preserve">https://a.co/d/hniaVjO </t>
  </si>
  <si>
    <t>(Optional) Topper - small dome</t>
  </si>
  <si>
    <t>(Optional) Topper - medium dome</t>
  </si>
  <si>
    <t>(Optional) Topper - large dome</t>
  </si>
  <si>
    <t>(Optional) Topper - ring</t>
  </si>
  <si>
    <t>(Optional) Topper - concave</t>
  </si>
  <si>
    <t>Estimated Unit Price</t>
  </si>
  <si>
    <t>Total Price</t>
  </si>
  <si>
    <t>(Optional for mount) Tee nut</t>
  </si>
  <si>
    <t>24 AWG Wire, 1 foot</t>
  </si>
  <si>
    <t xml:space="preserve">https://www.digikey.ca/en/products/detail/global-specialties/WK-3/5231342 </t>
  </si>
  <si>
    <t>https://a.co/d/e5IVoxq</t>
  </si>
  <si>
    <t xml:space="preserve">https://www.digikey.ca/en/products/detail/cnc-tech/3122-24-1-0500-001-1-TS/16396742 </t>
  </si>
  <si>
    <t xml:space="preserve">https://www.homedepot.ca/product/paulin-1-4-inch-20-tee-nuts-4-prong-5-16-inch-barrel-length/1000129429 </t>
  </si>
  <si>
    <t>Tee nuts - 100 pack</t>
  </si>
  <si>
    <t xml:space="preserve">https://a.co/d/bvtz0On </t>
  </si>
  <si>
    <t>Shipping</t>
  </si>
  <si>
    <t xml:space="preserve">2 mm self tapping screws </t>
  </si>
  <si>
    <t xml:space="preserve">https://a.co/d/3IzWcJa </t>
  </si>
  <si>
    <t>Digikey shipping (if spending less than $100)</t>
  </si>
  <si>
    <t>M2 x 6 mm Self Tapping Screws</t>
  </si>
  <si>
    <t>(Optional for mount) M3 x 10-12mm screws and nuts x2</t>
  </si>
  <si>
    <t xml:space="preserve">(Optional for mount adapter) 1/4-20 screw or hex bolt, at least 1/2" long </t>
  </si>
  <si>
    <t xml:space="preserve">https://www.homedepot.ca/product/paulin-1-4-20-x-1-2-inch-hex-head-cap-screw-18-8-stainless-steel-unc/1000142251 </t>
  </si>
  <si>
    <t>Unit Cost (for 1 Joystick)</t>
  </si>
  <si>
    <t>Cost of materials for 3 joysticks</t>
  </si>
  <si>
    <t>Unit QTY</t>
  </si>
  <si>
    <t>Number of joysticks</t>
  </si>
  <si>
    <t xml:space="preserve">https://www.digikey.ca/en/products/detail/apm-hexseal/RM3X12MM-2701/2063201 </t>
  </si>
  <si>
    <t>(Optional for mount) M3x12mm screw x2</t>
  </si>
  <si>
    <t>Maker cost per joystick</t>
  </si>
  <si>
    <t>Cost for 6 joysticks</t>
  </si>
  <si>
    <t>Cost for 10 joysticks</t>
  </si>
  <si>
    <t>(Bulk order: 10)</t>
  </si>
  <si>
    <t>(Bulk order: 3)</t>
  </si>
  <si>
    <t>(Bulk order: 6)</t>
  </si>
  <si>
    <t>Birch Sliding USB Joystick</t>
  </si>
  <si>
    <t>Last Updated: 2024-June-18</t>
  </si>
  <si>
    <t xml:space="preserve">https://www.digikey.ca/en/products/detail/cnc-tech/1007-24-1-2000-007-1-TD/17799170 </t>
  </si>
  <si>
    <t xml:space="preserve">https://www.digikey.ca/en/products/detail/cvilux-usa/DH-20M50053/13177348 </t>
  </si>
  <si>
    <t>M3 hex nut x2</t>
  </si>
  <si>
    <t xml:space="preserve">https://www.digikey.ca/en/products/detail/keystone-electronics/4708/4499301 </t>
  </si>
  <si>
    <t>(Optional) Joystick_RAM_B_Mount_Adapter</t>
  </si>
  <si>
    <t>Birch_Enclosure_Bottom</t>
  </si>
  <si>
    <t>Birch_Enclosure_Top</t>
  </si>
  <si>
    <t>Inner cover disk</t>
  </si>
  <si>
    <t xml:space="preserve">Overlay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</si>
</sst>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Roboto Black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5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44" fontId="0" fillId="0" borderId="0" xfId="0" applyNumberFormat="1"/>
    <xf numFmtId="44" fontId="0" fillId="6" borderId="6" xfId="1" applyFont="1" applyFill="1" applyBorder="1"/>
    <xf numFmtId="44" fontId="0" fillId="9" borderId="0" xfId="0" applyNumberFormat="1" applyFill="1"/>
    <xf numFmtId="44" fontId="0" fillId="8" borderId="7" xfId="1" applyFont="1" applyFill="1" applyBorder="1"/>
    <xf numFmtId="0" fontId="0" fillId="0" borderId="4" xfId="0" applyBorder="1"/>
    <xf numFmtId="0" fontId="3" fillId="0" borderId="10" xfId="0" applyFont="1" applyBorder="1"/>
    <xf numFmtId="0" fontId="0" fillId="0" borderId="10" xfId="0" applyBorder="1"/>
    <xf numFmtId="0" fontId="0" fillId="0" borderId="7" xfId="0" applyBorder="1"/>
    <xf numFmtId="0" fontId="0" fillId="8" borderId="5" xfId="0" applyFill="1" applyBorder="1"/>
    <xf numFmtId="44" fontId="0" fillId="6" borderId="0" xfId="1" applyFont="1" applyFill="1" applyBorder="1"/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6" fillId="0" borderId="0" xfId="5" applyFill="1"/>
    <xf numFmtId="44" fontId="0" fillId="0" borderId="0" xfId="1" applyFont="1" applyFill="1" applyBorder="1"/>
    <xf numFmtId="1" fontId="0" fillId="0" borderId="0" xfId="1" applyNumberFormat="1" applyFont="1" applyFill="1" applyBorder="1"/>
    <xf numFmtId="44" fontId="0" fillId="6" borderId="11" xfId="1" applyFont="1" applyFill="1" applyBorder="1"/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2" fillId="2" borderId="0" xfId="2" applyFont="1" applyAlignment="1">
      <alignment vertical="center" wrapText="1"/>
    </xf>
    <xf numFmtId="0" fontId="12" fillId="0" borderId="0" xfId="0" applyFont="1"/>
    <xf numFmtId="0" fontId="0" fillId="5" borderId="4" xfId="0" applyFill="1" applyBorder="1"/>
    <xf numFmtId="0" fontId="0" fillId="5" borderId="7" xfId="0" applyFill="1" applyBorder="1"/>
    <xf numFmtId="0" fontId="5" fillId="0" borderId="0" xfId="0" applyFont="1" applyAlignment="1">
      <alignment horizontal="left"/>
    </xf>
    <xf numFmtId="0" fontId="7" fillId="5" borderId="4" xfId="0" applyFont="1" applyFill="1" applyBorder="1"/>
    <xf numFmtId="0" fontId="7" fillId="5" borderId="7" xfId="0" applyFont="1" applyFill="1" applyBorder="1"/>
    <xf numFmtId="0" fontId="3" fillId="5" borderId="4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0" fillId="0" borderId="0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3C74236-660C-4AB7-9735-2A94EF5609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0x1zLnq" TargetMode="External"/><Relationship Id="rId13" Type="http://schemas.openxmlformats.org/officeDocument/2006/relationships/hyperlink" Target="https://www.homedepot.ca/product/paulin-1-4-inch-20-tee-nuts-4-prong-5-16-inch-barrel-length/1000129429" TargetMode="External"/><Relationship Id="rId18" Type="http://schemas.openxmlformats.org/officeDocument/2006/relationships/hyperlink" Target="https://a.co/d/0B9sK8N" TargetMode="External"/><Relationship Id="rId3" Type="http://schemas.openxmlformats.org/officeDocument/2006/relationships/hyperlink" Target="https://www.digikey.ca/en/products/detail/adafruit-industries-llc/2765/6193582" TargetMode="External"/><Relationship Id="rId21" Type="http://schemas.openxmlformats.org/officeDocument/2006/relationships/hyperlink" Target="https://a.co/d/hniaVjO" TargetMode="External"/><Relationship Id="rId7" Type="http://schemas.openxmlformats.org/officeDocument/2006/relationships/hyperlink" Target="https://www.adafruit.com/product/2765" TargetMode="External"/><Relationship Id="rId12" Type="http://schemas.openxmlformats.org/officeDocument/2006/relationships/hyperlink" Target="https://www.digikey.ca/en/products/detail/global-specialties/WK-3/5231342" TargetMode="External"/><Relationship Id="rId17" Type="http://schemas.openxmlformats.org/officeDocument/2006/relationships/hyperlink" Target="https://www.digikey.ca/en/products/detail/apm-hexseal/RM3X12MM-2701/2063201" TargetMode="External"/><Relationship Id="rId2" Type="http://schemas.openxmlformats.org/officeDocument/2006/relationships/hyperlink" Target="https://www.digikey.ca/en/products/detail/adafruit-industries-llc/4785/13617529" TargetMode="External"/><Relationship Id="rId16" Type="http://schemas.openxmlformats.org/officeDocument/2006/relationships/hyperlink" Target="https://www.homedepot.ca/product/paulin-1-4-20-x-1-2-inch-hex-head-cap-screw-18-8-stainless-steel-unc/1000142251" TargetMode="External"/><Relationship Id="rId20" Type="http://schemas.openxmlformats.org/officeDocument/2006/relationships/hyperlink" Target="https://www.digikey.ca/en/products/detail/cvilux-usa/DH-20M50053/13177348" TargetMode="External"/><Relationship Id="rId1" Type="http://schemas.openxmlformats.org/officeDocument/2006/relationships/hyperlink" Target="https://www.digikey.ca/en/products/detail/seeed-technology-co-ltd/102010428/14672129" TargetMode="External"/><Relationship Id="rId6" Type="http://schemas.openxmlformats.org/officeDocument/2006/relationships/hyperlink" Target="https://www.adafruit.com/product/3246" TargetMode="External"/><Relationship Id="rId11" Type="http://schemas.openxmlformats.org/officeDocument/2006/relationships/hyperlink" Target="https://www.jameco.com/z/803-3-25-Jameco-Valuepro-Hookup-Wire-24AWG-Solid-Tinned-Copper-Orange-0-052-Inch-OD-PVC-25-Foot-Roll_2300031.html" TargetMode="External"/><Relationship Id="rId5" Type="http://schemas.openxmlformats.org/officeDocument/2006/relationships/hyperlink" Target="https://a.co/d/ftDJjYV" TargetMode="External"/><Relationship Id="rId15" Type="http://schemas.openxmlformats.org/officeDocument/2006/relationships/hyperlink" Target="https://a.co/d/3IzWcJa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a.co/d/1mQQYbU" TargetMode="External"/><Relationship Id="rId19" Type="http://schemas.openxmlformats.org/officeDocument/2006/relationships/hyperlink" Target="https://www.digikey.ca/en/products/detail/cnc-tech/1007-24-1-2000-007-1-TD/17799170" TargetMode="External"/><Relationship Id="rId4" Type="http://schemas.openxmlformats.org/officeDocument/2006/relationships/hyperlink" Target="https://www.digikey.ca/en/products/detail/adafruit-industries-llc/3246/6193594" TargetMode="External"/><Relationship Id="rId9" Type="http://schemas.openxmlformats.org/officeDocument/2006/relationships/hyperlink" Target="https://a.co/d/i4QJhrz" TargetMode="External"/><Relationship Id="rId14" Type="http://schemas.openxmlformats.org/officeDocument/2006/relationships/hyperlink" Target="https://a.co/d/bvtz0On" TargetMode="External"/><Relationship Id="rId22" Type="http://schemas.openxmlformats.org/officeDocument/2006/relationships/hyperlink" Target="https://www.digikey.ca/en/products/detail/keystone-electronics/4708/449930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0x1zLnq" TargetMode="External"/><Relationship Id="rId13" Type="http://schemas.openxmlformats.org/officeDocument/2006/relationships/hyperlink" Target="https://www.homedepot.ca/product/paulin-1-4-inch-20-tee-nuts-4-prong-5-16-inch-barrel-length/1000129429" TargetMode="External"/><Relationship Id="rId18" Type="http://schemas.openxmlformats.org/officeDocument/2006/relationships/hyperlink" Target="https://a.co/d/0B9sK8N" TargetMode="External"/><Relationship Id="rId3" Type="http://schemas.openxmlformats.org/officeDocument/2006/relationships/hyperlink" Target="https://www.digikey.ca/en/products/detail/adafruit-industries-llc/2765/6193582" TargetMode="External"/><Relationship Id="rId21" Type="http://schemas.openxmlformats.org/officeDocument/2006/relationships/hyperlink" Target="https://www.digikey.ca/en/products/detail/cnc-tech/1007-24-1-2000-007-1-TD/17799170" TargetMode="External"/><Relationship Id="rId7" Type="http://schemas.openxmlformats.org/officeDocument/2006/relationships/hyperlink" Target="https://www.adafruit.com/product/2765" TargetMode="External"/><Relationship Id="rId12" Type="http://schemas.openxmlformats.org/officeDocument/2006/relationships/hyperlink" Target="https://www.digikey.ca/en/products/detail/global-specialties/WK-3/5231342" TargetMode="External"/><Relationship Id="rId17" Type="http://schemas.openxmlformats.org/officeDocument/2006/relationships/hyperlink" Target="https://www.digikey.ca/en/products/detail/apm-hexseal/RM3X12MM-2701/2063201" TargetMode="External"/><Relationship Id="rId2" Type="http://schemas.openxmlformats.org/officeDocument/2006/relationships/hyperlink" Target="https://www.digikey.ca/en/products/detail/adafruit-industries-llc/4785/13617529" TargetMode="External"/><Relationship Id="rId16" Type="http://schemas.openxmlformats.org/officeDocument/2006/relationships/hyperlink" Target="https://www.homedepot.ca/product/paulin-1-4-20-x-1-2-inch-hex-head-cap-screw-18-8-stainless-steel-unc/1000142251" TargetMode="External"/><Relationship Id="rId20" Type="http://schemas.openxmlformats.org/officeDocument/2006/relationships/hyperlink" Target="https://www.digikey.ca/en/products/detail/keystone-electronics/4708/4499301" TargetMode="External"/><Relationship Id="rId1" Type="http://schemas.openxmlformats.org/officeDocument/2006/relationships/hyperlink" Target="https://www.digikey.ca/en/products/detail/seeed-technology-co-ltd/102010428/14672129" TargetMode="External"/><Relationship Id="rId6" Type="http://schemas.openxmlformats.org/officeDocument/2006/relationships/hyperlink" Target="https://www.adafruit.com/product/3246" TargetMode="External"/><Relationship Id="rId11" Type="http://schemas.openxmlformats.org/officeDocument/2006/relationships/hyperlink" Target="https://www.jameco.com/z/803-3-25-Jameco-Valuepro-Hookup-Wire-24AWG-Solid-Tinned-Copper-Orange-0-052-Inch-OD-PVC-25-Foot-Roll_2300031.html" TargetMode="External"/><Relationship Id="rId5" Type="http://schemas.openxmlformats.org/officeDocument/2006/relationships/hyperlink" Target="https://a.co/d/ftDJjYV" TargetMode="External"/><Relationship Id="rId15" Type="http://schemas.openxmlformats.org/officeDocument/2006/relationships/hyperlink" Target="https://a.co/d/3IzWcJa" TargetMode="External"/><Relationship Id="rId10" Type="http://schemas.openxmlformats.org/officeDocument/2006/relationships/hyperlink" Target="https://a.co/d/1mQQYbU" TargetMode="External"/><Relationship Id="rId19" Type="http://schemas.openxmlformats.org/officeDocument/2006/relationships/hyperlink" Target="https://www.digikey.ca/en/products/detail/cvilux-usa/DH-20M50053/13177348" TargetMode="External"/><Relationship Id="rId4" Type="http://schemas.openxmlformats.org/officeDocument/2006/relationships/hyperlink" Target="https://www.digikey.ca/en/products/detail/adafruit-industries-llc/3246/6193594" TargetMode="External"/><Relationship Id="rId9" Type="http://schemas.openxmlformats.org/officeDocument/2006/relationships/hyperlink" Target="https://a.co/d/i4QJhrz" TargetMode="External"/><Relationship Id="rId14" Type="http://schemas.openxmlformats.org/officeDocument/2006/relationships/hyperlink" Target="https://a.co/d/bvtz0On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0x1zLnq" TargetMode="External"/><Relationship Id="rId13" Type="http://schemas.openxmlformats.org/officeDocument/2006/relationships/hyperlink" Target="https://www.digikey.ca/en/products/detail/cnc-tech/3122-24-1-0500-001-1-TS/16396742" TargetMode="External"/><Relationship Id="rId18" Type="http://schemas.openxmlformats.org/officeDocument/2006/relationships/hyperlink" Target="https://www.digikey.ca/en/products/detail/apm-hexseal/RM3X12MM-2701/2063201" TargetMode="External"/><Relationship Id="rId3" Type="http://schemas.openxmlformats.org/officeDocument/2006/relationships/hyperlink" Target="https://www.digikey.ca/en/products/detail/adafruit-industries-llc/2765/6193582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adafruit.com/product/2765" TargetMode="External"/><Relationship Id="rId12" Type="http://schemas.openxmlformats.org/officeDocument/2006/relationships/hyperlink" Target="https://www.digikey.ca/en/products/detail/global-specialties/WK-3/5231342" TargetMode="External"/><Relationship Id="rId17" Type="http://schemas.openxmlformats.org/officeDocument/2006/relationships/hyperlink" Target="https://www.homedepot.ca/product/paulin-1-4-20-x-1-2-inch-hex-head-cap-screw-18-8-stainless-steel-unc/1000142251" TargetMode="External"/><Relationship Id="rId2" Type="http://schemas.openxmlformats.org/officeDocument/2006/relationships/hyperlink" Target="https://www.digikey.ca/en/products/detail/adafruit-industries-llc/4785/13617529" TargetMode="External"/><Relationship Id="rId16" Type="http://schemas.openxmlformats.org/officeDocument/2006/relationships/hyperlink" Target="https://a.co/d/3IzWcJa" TargetMode="External"/><Relationship Id="rId20" Type="http://schemas.openxmlformats.org/officeDocument/2006/relationships/hyperlink" Target="https://www.digikey.ca/en/products/detail/cvilux-usa/DH-20M50053/13177348" TargetMode="External"/><Relationship Id="rId1" Type="http://schemas.openxmlformats.org/officeDocument/2006/relationships/hyperlink" Target="https://www.digikey.ca/en/products/detail/seeed-technology-co-ltd/102010428/14672129" TargetMode="External"/><Relationship Id="rId6" Type="http://schemas.openxmlformats.org/officeDocument/2006/relationships/hyperlink" Target="https://www.adafruit.com/product/3246" TargetMode="External"/><Relationship Id="rId11" Type="http://schemas.openxmlformats.org/officeDocument/2006/relationships/hyperlink" Target="https://www.jameco.com/z/803-3-25-Jameco-Valuepro-Hookup-Wire-24AWG-Solid-Tinned-Copper-Orange-0-052-Inch-OD-PVC-25-Foot-Roll_2300031.html" TargetMode="External"/><Relationship Id="rId5" Type="http://schemas.openxmlformats.org/officeDocument/2006/relationships/hyperlink" Target="https://a.co/d/ftDJjYV" TargetMode="External"/><Relationship Id="rId15" Type="http://schemas.openxmlformats.org/officeDocument/2006/relationships/hyperlink" Target="https://a.co/d/bvtz0On" TargetMode="External"/><Relationship Id="rId10" Type="http://schemas.openxmlformats.org/officeDocument/2006/relationships/hyperlink" Target="https://a.co/d/1mQQYbU" TargetMode="External"/><Relationship Id="rId19" Type="http://schemas.openxmlformats.org/officeDocument/2006/relationships/hyperlink" Target="https://www.digikey.ca/en/products/detail/keystone-electronics/4708/4499301" TargetMode="External"/><Relationship Id="rId4" Type="http://schemas.openxmlformats.org/officeDocument/2006/relationships/hyperlink" Target="https://www.digikey.ca/en/products/detail/adafruit-industries-llc/3246/6193594" TargetMode="External"/><Relationship Id="rId9" Type="http://schemas.openxmlformats.org/officeDocument/2006/relationships/hyperlink" Target="https://a.co/d/i4QJhrz" TargetMode="External"/><Relationship Id="rId14" Type="http://schemas.openxmlformats.org/officeDocument/2006/relationships/hyperlink" Target="https://www.homedepot.ca/product/paulin-1-4-inch-20-tee-nuts-4-prong-5-16-inch-barrel-length/100012942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0x1zLnq" TargetMode="External"/><Relationship Id="rId13" Type="http://schemas.openxmlformats.org/officeDocument/2006/relationships/hyperlink" Target="https://www.digikey.ca/en/products/detail/cnc-tech/3122-24-1-0500-001-1-TS/16396742" TargetMode="External"/><Relationship Id="rId18" Type="http://schemas.openxmlformats.org/officeDocument/2006/relationships/hyperlink" Target="https://www.digikey.ca/en/products/detail/apm-hexseal/RM3X12MM-2701/2063201" TargetMode="External"/><Relationship Id="rId3" Type="http://schemas.openxmlformats.org/officeDocument/2006/relationships/hyperlink" Target="https://www.digikey.ca/en/products/detail/adafruit-industries-llc/2765/6193582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www.adafruit.com/product/2765" TargetMode="External"/><Relationship Id="rId12" Type="http://schemas.openxmlformats.org/officeDocument/2006/relationships/hyperlink" Target="https://www.digikey.ca/en/products/detail/global-specialties/WK-3/5231342" TargetMode="External"/><Relationship Id="rId17" Type="http://schemas.openxmlformats.org/officeDocument/2006/relationships/hyperlink" Target="https://www.homedepot.ca/product/paulin-1-4-20-x-1-2-inch-hex-head-cap-screw-18-8-stainless-steel-unc/1000142251" TargetMode="External"/><Relationship Id="rId2" Type="http://schemas.openxmlformats.org/officeDocument/2006/relationships/hyperlink" Target="https://www.digikey.ca/en/products/detail/adafruit-industries-llc/4785/13617529" TargetMode="External"/><Relationship Id="rId16" Type="http://schemas.openxmlformats.org/officeDocument/2006/relationships/hyperlink" Target="https://a.co/d/3IzWcJa" TargetMode="External"/><Relationship Id="rId20" Type="http://schemas.openxmlformats.org/officeDocument/2006/relationships/hyperlink" Target="https://www.digikey.ca/en/products/detail/cvilux-usa/DH-20M50053/13177348" TargetMode="External"/><Relationship Id="rId1" Type="http://schemas.openxmlformats.org/officeDocument/2006/relationships/hyperlink" Target="https://www.digikey.ca/en/products/detail/seeed-technology-co-ltd/102010428/14672129" TargetMode="External"/><Relationship Id="rId6" Type="http://schemas.openxmlformats.org/officeDocument/2006/relationships/hyperlink" Target="https://www.adafruit.com/product/3246" TargetMode="External"/><Relationship Id="rId11" Type="http://schemas.openxmlformats.org/officeDocument/2006/relationships/hyperlink" Target="https://www.jameco.com/z/803-3-25-Jameco-Valuepro-Hookup-Wire-24AWG-Solid-Tinned-Copper-Orange-0-052-Inch-OD-PVC-25-Foot-Roll_2300031.html" TargetMode="External"/><Relationship Id="rId5" Type="http://schemas.openxmlformats.org/officeDocument/2006/relationships/hyperlink" Target="https://a.co/d/ftDJjYV" TargetMode="External"/><Relationship Id="rId15" Type="http://schemas.openxmlformats.org/officeDocument/2006/relationships/hyperlink" Target="https://a.co/d/bvtz0On" TargetMode="External"/><Relationship Id="rId10" Type="http://schemas.openxmlformats.org/officeDocument/2006/relationships/hyperlink" Target="https://a.co/d/1mQQYbU" TargetMode="External"/><Relationship Id="rId19" Type="http://schemas.openxmlformats.org/officeDocument/2006/relationships/hyperlink" Target="https://www.digikey.ca/en/products/detail/keystone-electronics/4708/4499301" TargetMode="External"/><Relationship Id="rId4" Type="http://schemas.openxmlformats.org/officeDocument/2006/relationships/hyperlink" Target="https://www.digikey.ca/en/products/detail/adafruit-industries-llc/3246/6193594" TargetMode="External"/><Relationship Id="rId9" Type="http://schemas.openxmlformats.org/officeDocument/2006/relationships/hyperlink" Target="https://a.co/d/i4QJhrz" TargetMode="External"/><Relationship Id="rId14" Type="http://schemas.openxmlformats.org/officeDocument/2006/relationships/hyperlink" Target="https://www.homedepot.ca/product/paulin-1-4-inch-20-tee-nuts-4-prong-5-16-inch-barrel-length/10001294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sqref="A1:B1"/>
    </sheetView>
  </sheetViews>
  <sheetFormatPr defaultRowHeight="15" x14ac:dyDescent="0.25"/>
  <cols>
    <col min="2" max="2" width="58.140625" customWidth="1"/>
    <col min="3" max="3" width="37.28515625" bestFit="1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9" customWidth="1"/>
    <col min="10" max="10" width="11.5703125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4.5" customHeight="1" x14ac:dyDescent="0.5">
      <c r="A1" s="41" t="s">
        <v>94</v>
      </c>
      <c r="B1" s="41"/>
      <c r="I1" s="17" t="s">
        <v>0</v>
      </c>
      <c r="J1" s="1" t="s">
        <v>1</v>
      </c>
      <c r="K1" s="2" t="s">
        <v>2</v>
      </c>
      <c r="L1" s="3" t="s">
        <v>3</v>
      </c>
    </row>
    <row r="2" spans="1:13" ht="19.5" thickBot="1" x14ac:dyDescent="0.35">
      <c r="A2" s="11" t="s">
        <v>4</v>
      </c>
      <c r="C2" s="10" t="s">
        <v>95</v>
      </c>
      <c r="I2" s="21">
        <f>SUM(I5:I17,J19:J30)</f>
        <v>27.496420000000001</v>
      </c>
      <c r="J2" s="4">
        <f>SUM(J5:J17,J19:J30)</f>
        <v>42.802500000000009</v>
      </c>
      <c r="K2" s="14">
        <f>SUM(H19:H30)/60</f>
        <v>3.65</v>
      </c>
      <c r="L2" s="5">
        <f>SUM(E19:E25)</f>
        <v>46.1</v>
      </c>
    </row>
    <row r="3" spans="1:13" ht="16.5" thickBot="1" x14ac:dyDescent="0.3">
      <c r="A3" s="42" t="s">
        <v>5</v>
      </c>
      <c r="B3" s="43"/>
    </row>
    <row r="4" spans="1:13" ht="15.75" thickBot="1" x14ac:dyDescent="0.3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/>
      <c r="M4" s="6"/>
    </row>
    <row r="5" spans="1:13" x14ac:dyDescent="0.25">
      <c r="B5" t="s">
        <v>30</v>
      </c>
      <c r="C5" t="s">
        <v>18</v>
      </c>
      <c r="D5">
        <v>1</v>
      </c>
      <c r="E5">
        <v>1</v>
      </c>
      <c r="F5" s="8">
        <v>3.87</v>
      </c>
      <c r="G5" s="18">
        <f>IF(E5&gt;0,ROUNDUP(D5/E5,0),0)</f>
        <v>1</v>
      </c>
      <c r="H5" s="20">
        <f>IF(E5&gt;0,F5/E5,0)</f>
        <v>3.87</v>
      </c>
      <c r="I5" s="20">
        <f>H5*D5</f>
        <v>3.87</v>
      </c>
      <c r="J5" s="19">
        <f>G5*F5</f>
        <v>3.87</v>
      </c>
      <c r="K5" s="7" t="s">
        <v>42</v>
      </c>
    </row>
    <row r="6" spans="1:13" x14ac:dyDescent="0.25">
      <c r="B6" t="s">
        <v>31</v>
      </c>
      <c r="C6" t="s">
        <v>18</v>
      </c>
      <c r="D6">
        <v>1</v>
      </c>
      <c r="E6">
        <v>1</v>
      </c>
      <c r="F6" s="29">
        <v>2.1800000000000002</v>
      </c>
      <c r="G6" s="18">
        <f t="shared" ref="G6:G15" si="0">IF(E6&gt;0,ROUNDUP(D6/E6,0),0)</f>
        <v>1</v>
      </c>
      <c r="H6" s="12">
        <f t="shared" ref="H6:H15" si="1">IF(E6&gt;0,F6/E6,0)</f>
        <v>2.1800000000000002</v>
      </c>
      <c r="I6" s="12">
        <f t="shared" ref="I6:I15" si="2">H6*D6</f>
        <v>2.1800000000000002</v>
      </c>
      <c r="J6" s="19">
        <f t="shared" ref="J6:J15" si="3">G6*F6</f>
        <v>2.1800000000000002</v>
      </c>
      <c r="K6" s="7" t="s">
        <v>43</v>
      </c>
    </row>
    <row r="7" spans="1:13" x14ac:dyDescent="0.25">
      <c r="B7" t="s">
        <v>32</v>
      </c>
      <c r="C7" t="s">
        <v>18</v>
      </c>
      <c r="D7">
        <v>1</v>
      </c>
      <c r="E7">
        <v>3</v>
      </c>
      <c r="F7" s="29">
        <v>3.63</v>
      </c>
      <c r="G7" s="18">
        <f t="shared" si="0"/>
        <v>1</v>
      </c>
      <c r="H7" s="12">
        <f t="shared" si="1"/>
        <v>1.21</v>
      </c>
      <c r="I7" s="12">
        <f t="shared" si="2"/>
        <v>1.21</v>
      </c>
      <c r="J7" s="19">
        <f t="shared" si="3"/>
        <v>3.63</v>
      </c>
      <c r="K7" s="7" t="s">
        <v>44</v>
      </c>
    </row>
    <row r="8" spans="1:13" x14ac:dyDescent="0.25">
      <c r="B8" t="s">
        <v>33</v>
      </c>
      <c r="C8" t="s">
        <v>18</v>
      </c>
      <c r="D8">
        <v>1</v>
      </c>
      <c r="E8">
        <v>1</v>
      </c>
      <c r="F8" s="29">
        <v>6.8</v>
      </c>
      <c r="G8" s="18">
        <f t="shared" si="0"/>
        <v>1</v>
      </c>
      <c r="H8" s="12">
        <f t="shared" si="1"/>
        <v>6.8</v>
      </c>
      <c r="I8" s="12">
        <f t="shared" si="2"/>
        <v>6.8</v>
      </c>
      <c r="J8" s="19">
        <f t="shared" si="3"/>
        <v>6.8</v>
      </c>
      <c r="K8" s="7" t="s">
        <v>45</v>
      </c>
    </row>
    <row r="9" spans="1:13" x14ac:dyDescent="0.25">
      <c r="B9" t="s">
        <v>67</v>
      </c>
      <c r="C9" t="s">
        <v>18</v>
      </c>
      <c r="D9">
        <v>1</v>
      </c>
      <c r="E9">
        <v>1</v>
      </c>
      <c r="F9" s="29">
        <v>0.8</v>
      </c>
      <c r="G9" s="18">
        <f t="shared" si="0"/>
        <v>1</v>
      </c>
      <c r="H9" s="12">
        <f t="shared" si="1"/>
        <v>0.8</v>
      </c>
      <c r="I9" s="12">
        <f t="shared" si="2"/>
        <v>0.8</v>
      </c>
      <c r="J9" s="19">
        <f t="shared" si="3"/>
        <v>0.8</v>
      </c>
      <c r="K9" s="7" t="s">
        <v>96</v>
      </c>
    </row>
    <row r="10" spans="1:13" x14ac:dyDescent="0.25">
      <c r="B10" t="s">
        <v>78</v>
      </c>
      <c r="C10" t="s">
        <v>17</v>
      </c>
      <c r="D10">
        <v>8</v>
      </c>
      <c r="E10">
        <v>1000</v>
      </c>
      <c r="F10" s="30">
        <v>12.99</v>
      </c>
      <c r="G10" s="18">
        <f t="shared" si="0"/>
        <v>1</v>
      </c>
      <c r="H10" s="12">
        <f t="shared" si="1"/>
        <v>1.299E-2</v>
      </c>
      <c r="I10" s="12">
        <f t="shared" si="2"/>
        <v>0.10392</v>
      </c>
      <c r="J10" s="19">
        <f t="shared" si="3"/>
        <v>12.99</v>
      </c>
      <c r="K10" s="31" t="s">
        <v>57</v>
      </c>
    </row>
    <row r="11" spans="1:13" x14ac:dyDescent="0.25">
      <c r="B11" t="s">
        <v>35</v>
      </c>
      <c r="C11" t="s">
        <v>18</v>
      </c>
      <c r="D11">
        <v>1</v>
      </c>
      <c r="E11">
        <v>1</v>
      </c>
      <c r="F11" s="29">
        <v>3.28</v>
      </c>
      <c r="G11" s="18">
        <f t="shared" si="0"/>
        <v>1</v>
      </c>
      <c r="H11" s="12">
        <f t="shared" si="1"/>
        <v>3.28</v>
      </c>
      <c r="I11" s="12">
        <f t="shared" si="2"/>
        <v>3.28</v>
      </c>
      <c r="J11" s="19">
        <f t="shared" si="3"/>
        <v>3.28</v>
      </c>
      <c r="K11" s="7" t="s">
        <v>97</v>
      </c>
    </row>
    <row r="12" spans="1:13" x14ac:dyDescent="0.25">
      <c r="B12" t="s">
        <v>98</v>
      </c>
      <c r="C12" t="s">
        <v>17</v>
      </c>
      <c r="D12">
        <v>2</v>
      </c>
      <c r="E12">
        <v>1</v>
      </c>
      <c r="F12" s="32">
        <v>0.28000000000000003</v>
      </c>
      <c r="G12" s="33">
        <f t="shared" si="0"/>
        <v>2</v>
      </c>
      <c r="H12" s="12">
        <f t="shared" si="1"/>
        <v>0.28000000000000003</v>
      </c>
      <c r="I12" s="12">
        <f t="shared" si="2"/>
        <v>0.56000000000000005</v>
      </c>
      <c r="J12" s="19">
        <f t="shared" si="3"/>
        <v>0.56000000000000005</v>
      </c>
      <c r="K12" s="7" t="s">
        <v>99</v>
      </c>
    </row>
    <row r="13" spans="1:13" x14ac:dyDescent="0.25">
      <c r="B13" t="s">
        <v>87</v>
      </c>
      <c r="C13" t="s">
        <v>17</v>
      </c>
      <c r="D13">
        <v>0</v>
      </c>
      <c r="E13">
        <v>1</v>
      </c>
      <c r="F13" s="32">
        <v>1.1100000000000001</v>
      </c>
      <c r="G13" s="33">
        <f t="shared" si="0"/>
        <v>0</v>
      </c>
      <c r="H13" s="12">
        <f t="shared" si="1"/>
        <v>1.1100000000000001</v>
      </c>
      <c r="I13" s="12">
        <f t="shared" si="2"/>
        <v>0</v>
      </c>
      <c r="J13" s="19">
        <f t="shared" si="3"/>
        <v>0</v>
      </c>
      <c r="K13" s="7" t="s">
        <v>86</v>
      </c>
    </row>
    <row r="14" spans="1:13" x14ac:dyDescent="0.25">
      <c r="B14" t="s">
        <v>66</v>
      </c>
      <c r="C14" t="s">
        <v>17</v>
      </c>
      <c r="D14">
        <v>0</v>
      </c>
      <c r="E14">
        <v>1</v>
      </c>
      <c r="F14" s="29">
        <v>0.48</v>
      </c>
      <c r="G14" s="18">
        <f t="shared" si="0"/>
        <v>0</v>
      </c>
      <c r="H14" s="12">
        <f t="shared" si="1"/>
        <v>0.48</v>
      </c>
      <c r="I14" s="12">
        <f t="shared" si="2"/>
        <v>0</v>
      </c>
      <c r="J14" s="19">
        <f t="shared" si="3"/>
        <v>0</v>
      </c>
      <c r="K14" s="7" t="s">
        <v>71</v>
      </c>
    </row>
    <row r="15" spans="1:13" x14ac:dyDescent="0.25">
      <c r="B15" t="s">
        <v>77</v>
      </c>
      <c r="C15" t="s">
        <v>74</v>
      </c>
      <c r="D15">
        <v>1</v>
      </c>
      <c r="E15">
        <v>1</v>
      </c>
      <c r="F15" s="29">
        <v>8</v>
      </c>
      <c r="G15" s="18">
        <f t="shared" si="0"/>
        <v>1</v>
      </c>
      <c r="H15" s="12">
        <f t="shared" si="1"/>
        <v>8</v>
      </c>
      <c r="I15" s="12">
        <f t="shared" si="2"/>
        <v>8</v>
      </c>
      <c r="J15" s="19">
        <f t="shared" si="3"/>
        <v>8</v>
      </c>
      <c r="K15" s="7"/>
    </row>
    <row r="16" spans="1:13" ht="15.75" thickBot="1" x14ac:dyDescent="0.3">
      <c r="G16" s="18"/>
      <c r="H16" s="28"/>
      <c r="I16" s="28"/>
      <c r="J16" s="19"/>
    </row>
    <row r="17" spans="1:14" ht="15.75" thickBot="1" x14ac:dyDescent="0.3">
      <c r="A17" s="44" t="s">
        <v>19</v>
      </c>
      <c r="B17" s="45"/>
      <c r="C17" s="22">
        <v>25</v>
      </c>
      <c r="F17" s="8"/>
      <c r="G17" s="8"/>
      <c r="H17" s="13"/>
      <c r="I17" s="13"/>
      <c r="N17" s="7"/>
    </row>
    <row r="18" spans="1:14" ht="15.75" thickBot="1" x14ac:dyDescent="0.3">
      <c r="A18" t="s">
        <v>6</v>
      </c>
      <c r="B18" s="6" t="s">
        <v>20</v>
      </c>
      <c r="C18" s="15" t="s">
        <v>21</v>
      </c>
      <c r="D18" s="6" t="s">
        <v>9</v>
      </c>
      <c r="E18" s="6" t="s">
        <v>22</v>
      </c>
      <c r="F18" s="6" t="s">
        <v>23</v>
      </c>
      <c r="G18" s="6"/>
      <c r="H18" s="6" t="s">
        <v>24</v>
      </c>
      <c r="I18" s="6" t="s">
        <v>64</v>
      </c>
      <c r="J18" s="6" t="s">
        <v>65</v>
      </c>
      <c r="K18" s="6" t="s">
        <v>16</v>
      </c>
    </row>
    <row r="19" spans="1:14" x14ac:dyDescent="0.25">
      <c r="B19" t="s">
        <v>101</v>
      </c>
      <c r="C19" t="s">
        <v>25</v>
      </c>
      <c r="D19">
        <v>1</v>
      </c>
      <c r="E19">
        <v>14.9</v>
      </c>
      <c r="F19">
        <v>127</v>
      </c>
      <c r="H19">
        <f t="shared" ref="H19:H29" si="4">F19*D19</f>
        <v>127</v>
      </c>
      <c r="I19" s="12">
        <f t="shared" ref="I19:I30" si="5">(E19/1000)*$C$17</f>
        <v>0.3725</v>
      </c>
      <c r="J19" s="19">
        <f>I19*D19</f>
        <v>0.3725</v>
      </c>
    </row>
    <row r="20" spans="1:14" x14ac:dyDescent="0.25">
      <c r="B20" t="s">
        <v>102</v>
      </c>
      <c r="C20" t="s">
        <v>25</v>
      </c>
      <c r="D20">
        <v>1</v>
      </c>
      <c r="E20">
        <v>10.6</v>
      </c>
      <c r="F20">
        <v>74</v>
      </c>
      <c r="H20">
        <f t="shared" si="4"/>
        <v>74</v>
      </c>
      <c r="I20" s="12">
        <f t="shared" si="5"/>
        <v>0.26500000000000001</v>
      </c>
      <c r="J20" s="19">
        <f t="shared" ref="J20:J23" si="6">I20*D20</f>
        <v>0.26500000000000001</v>
      </c>
    </row>
    <row r="21" spans="1:14" x14ac:dyDescent="0.25">
      <c r="B21" t="s">
        <v>103</v>
      </c>
      <c r="C21" t="s">
        <v>25</v>
      </c>
      <c r="D21">
        <v>1</v>
      </c>
      <c r="E21">
        <v>0.5</v>
      </c>
      <c r="F21">
        <v>4</v>
      </c>
      <c r="H21">
        <f t="shared" si="4"/>
        <v>4</v>
      </c>
      <c r="I21" s="12">
        <f t="shared" si="5"/>
        <v>1.2500000000000001E-2</v>
      </c>
      <c r="J21" s="19">
        <f t="shared" si="6"/>
        <v>1.2500000000000001E-2</v>
      </c>
    </row>
    <row r="22" spans="1:14" x14ac:dyDescent="0.25">
      <c r="B22" t="s">
        <v>104</v>
      </c>
      <c r="C22" t="s">
        <v>25</v>
      </c>
      <c r="D22">
        <v>1</v>
      </c>
      <c r="E22">
        <v>1.7</v>
      </c>
      <c r="F22">
        <v>14</v>
      </c>
      <c r="H22">
        <f t="shared" si="4"/>
        <v>14</v>
      </c>
      <c r="I22" s="12">
        <f t="shared" si="5"/>
        <v>4.2499999999999996E-2</v>
      </c>
      <c r="J22" s="19">
        <f t="shared" si="6"/>
        <v>4.2499999999999996E-2</v>
      </c>
    </row>
    <row r="23" spans="1:14" x14ac:dyDescent="0.25">
      <c r="B23" t="s">
        <v>100</v>
      </c>
      <c r="C23" t="s">
        <v>25</v>
      </c>
      <c r="D23">
        <v>0</v>
      </c>
      <c r="E23">
        <v>9.3000000000000007</v>
      </c>
      <c r="F23">
        <v>61</v>
      </c>
      <c r="H23">
        <f t="shared" si="4"/>
        <v>0</v>
      </c>
      <c r="I23" s="12">
        <f t="shared" si="5"/>
        <v>0.23250000000000001</v>
      </c>
      <c r="J23" s="19">
        <f t="shared" si="6"/>
        <v>0</v>
      </c>
    </row>
    <row r="24" spans="1:14" x14ac:dyDescent="0.25">
      <c r="B24" t="s">
        <v>36</v>
      </c>
      <c r="C24" t="s">
        <v>25</v>
      </c>
      <c r="D24">
        <v>0</v>
      </c>
      <c r="E24">
        <v>8.5</v>
      </c>
      <c r="F24">
        <v>54</v>
      </c>
      <c r="H24">
        <f t="shared" si="4"/>
        <v>0</v>
      </c>
      <c r="I24" s="12">
        <f t="shared" si="5"/>
        <v>0.21250000000000002</v>
      </c>
      <c r="J24" s="19">
        <f>I24*D24</f>
        <v>0</v>
      </c>
    </row>
    <row r="25" spans="1:14" x14ac:dyDescent="0.25">
      <c r="B25" t="s">
        <v>59</v>
      </c>
      <c r="C25" t="s">
        <v>25</v>
      </c>
      <c r="D25">
        <v>0</v>
      </c>
      <c r="E25">
        <v>0.6</v>
      </c>
      <c r="F25">
        <v>8</v>
      </c>
      <c r="H25">
        <f t="shared" si="4"/>
        <v>0</v>
      </c>
      <c r="I25" s="12">
        <f t="shared" si="5"/>
        <v>1.4999999999999999E-2</v>
      </c>
      <c r="J25" s="19">
        <f>I25*D25</f>
        <v>0</v>
      </c>
    </row>
    <row r="26" spans="1:14" x14ac:dyDescent="0.25">
      <c r="B26" t="s">
        <v>60</v>
      </c>
      <c r="C26" t="s">
        <v>25</v>
      </c>
      <c r="D26">
        <v>0</v>
      </c>
      <c r="E26">
        <v>1.7</v>
      </c>
      <c r="F26">
        <v>17</v>
      </c>
      <c r="H26">
        <f t="shared" si="4"/>
        <v>0</v>
      </c>
      <c r="I26" s="12">
        <f t="shared" si="5"/>
        <v>4.2499999999999996E-2</v>
      </c>
      <c r="J26" s="19">
        <f>I26*D26</f>
        <v>0</v>
      </c>
    </row>
    <row r="27" spans="1:14" x14ac:dyDescent="0.25">
      <c r="B27" t="s">
        <v>61</v>
      </c>
      <c r="C27" t="s">
        <v>25</v>
      </c>
      <c r="D27">
        <v>0</v>
      </c>
      <c r="E27">
        <v>4.9000000000000004</v>
      </c>
      <c r="F27">
        <v>37</v>
      </c>
      <c r="H27">
        <f t="shared" si="4"/>
        <v>0</v>
      </c>
      <c r="I27" s="12">
        <f t="shared" si="5"/>
        <v>0.12250000000000001</v>
      </c>
      <c r="J27" s="19">
        <f>I27*D27</f>
        <v>0</v>
      </c>
    </row>
    <row r="28" spans="1:14" x14ac:dyDescent="0.25">
      <c r="B28" t="s">
        <v>62</v>
      </c>
      <c r="C28" t="s">
        <v>25</v>
      </c>
      <c r="D28">
        <v>0</v>
      </c>
      <c r="E28">
        <v>1.5</v>
      </c>
      <c r="F28">
        <v>16</v>
      </c>
      <c r="H28">
        <f t="shared" si="4"/>
        <v>0</v>
      </c>
      <c r="I28" s="12">
        <f t="shared" si="5"/>
        <v>3.7499999999999999E-2</v>
      </c>
      <c r="J28" s="19">
        <f>I28*D28</f>
        <v>0</v>
      </c>
    </row>
    <row r="29" spans="1:14" x14ac:dyDescent="0.25">
      <c r="B29" t="s">
        <v>63</v>
      </c>
      <c r="C29" t="s">
        <v>25</v>
      </c>
      <c r="D29">
        <v>0</v>
      </c>
      <c r="E29">
        <v>1</v>
      </c>
      <c r="F29">
        <v>10</v>
      </c>
      <c r="H29">
        <f t="shared" si="4"/>
        <v>0</v>
      </c>
      <c r="I29" s="12">
        <f t="shared" si="5"/>
        <v>2.5000000000000001E-2</v>
      </c>
      <c r="J29" s="19">
        <f>I29*D29</f>
        <v>0</v>
      </c>
    </row>
    <row r="30" spans="1:14" ht="15.75" thickBot="1" x14ac:dyDescent="0.3">
      <c r="B30" s="10"/>
      <c r="I30" s="12">
        <f t="shared" si="5"/>
        <v>0</v>
      </c>
      <c r="J30" s="19">
        <f>I30*D30</f>
        <v>0</v>
      </c>
    </row>
    <row r="31" spans="1:14" ht="15.75" thickBot="1" x14ac:dyDescent="0.3">
      <c r="A31" s="46" t="s">
        <v>26</v>
      </c>
      <c r="B31" s="47"/>
    </row>
    <row r="32" spans="1:14" ht="15.75" thickBot="1" x14ac:dyDescent="0.3">
      <c r="A32" s="23" t="s">
        <v>6</v>
      </c>
      <c r="B32" s="24" t="s">
        <v>20</v>
      </c>
      <c r="C32" s="25"/>
      <c r="D32" s="25" t="s">
        <v>9</v>
      </c>
      <c r="E32" s="25"/>
      <c r="F32" s="25"/>
      <c r="G32" s="25"/>
      <c r="H32" s="25"/>
      <c r="I32" s="25"/>
      <c r="J32" s="25"/>
      <c r="K32" s="26"/>
    </row>
    <row r="33" spans="1:14" ht="15.75" thickBot="1" x14ac:dyDescent="0.3">
      <c r="B33" s="10"/>
    </row>
    <row r="34" spans="1:14" ht="15.75" thickBot="1" x14ac:dyDescent="0.3">
      <c r="A34" s="44" t="s">
        <v>27</v>
      </c>
      <c r="B34" s="45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5">
      <c r="B35" t="s">
        <v>37</v>
      </c>
    </row>
    <row r="36" spans="1:14" x14ac:dyDescent="0.25">
      <c r="B36" t="s">
        <v>38</v>
      </c>
    </row>
    <row r="37" spans="1:14" x14ac:dyDescent="0.25">
      <c r="B37" t="s">
        <v>39</v>
      </c>
    </row>
    <row r="38" spans="1:14" x14ac:dyDescent="0.25">
      <c r="B38" t="s">
        <v>40</v>
      </c>
    </row>
    <row r="39" spans="1:14" x14ac:dyDescent="0.25">
      <c r="B39" t="s">
        <v>41</v>
      </c>
    </row>
    <row r="40" spans="1:14" x14ac:dyDescent="0.25">
      <c r="B40" t="s">
        <v>80</v>
      </c>
      <c r="K40" s="7" t="s">
        <v>81</v>
      </c>
    </row>
    <row r="41" spans="1:14" ht="15.75" thickBot="1" x14ac:dyDescent="0.3"/>
    <row r="42" spans="1:14" ht="15.75" thickBot="1" x14ac:dyDescent="0.3">
      <c r="A42" s="39" t="s">
        <v>28</v>
      </c>
      <c r="B42" s="4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ht="15.75" thickBot="1" x14ac:dyDescent="0.3">
      <c r="A43" s="16" t="s">
        <v>6</v>
      </c>
      <c r="B43" s="27" t="s">
        <v>29</v>
      </c>
      <c r="C43" s="6" t="s">
        <v>8</v>
      </c>
      <c r="D43" s="6" t="s">
        <v>9</v>
      </c>
      <c r="E43" s="6" t="s">
        <v>10</v>
      </c>
      <c r="F43" s="6" t="s">
        <v>11</v>
      </c>
      <c r="G43" s="6" t="s">
        <v>12</v>
      </c>
      <c r="H43" s="6" t="s">
        <v>13</v>
      </c>
      <c r="I43" s="6" t="s">
        <v>14</v>
      </c>
      <c r="J43" s="6" t="s">
        <v>15</v>
      </c>
      <c r="K43" s="16" t="s">
        <v>16</v>
      </c>
    </row>
    <row r="44" spans="1:14" x14ac:dyDescent="0.25">
      <c r="B44" t="s">
        <v>48</v>
      </c>
      <c r="C44" t="s">
        <v>18</v>
      </c>
      <c r="D44">
        <v>1</v>
      </c>
      <c r="E44">
        <v>10</v>
      </c>
      <c r="F44" s="8">
        <v>11.31</v>
      </c>
      <c r="G44" s="18">
        <f>IF(E44&gt;0,ROUNDUP(D44/E44,0),0)</f>
        <v>1</v>
      </c>
      <c r="H44" s="20">
        <f t="shared" ref="H44:H49" si="7">IF(E44&gt;0,F44/E44,0)</f>
        <v>1.131</v>
      </c>
      <c r="I44" s="20">
        <f t="shared" ref="I44:I49" si="8">H44*D44</f>
        <v>1.131</v>
      </c>
      <c r="J44" s="19">
        <f t="shared" ref="J44:J49" si="9">G44*F44</f>
        <v>11.31</v>
      </c>
      <c r="K44" s="7" t="s">
        <v>47</v>
      </c>
    </row>
    <row r="45" spans="1:14" x14ac:dyDescent="0.25">
      <c r="B45" t="s">
        <v>49</v>
      </c>
      <c r="C45" t="s">
        <v>18</v>
      </c>
      <c r="D45">
        <v>1</v>
      </c>
      <c r="E45">
        <v>1</v>
      </c>
      <c r="F45" s="8">
        <v>1.5</v>
      </c>
      <c r="G45" s="18">
        <f t="shared" ref="G45:G46" si="10">IF(E45&gt;0,ROUNDUP(D45/E45,0),0)</f>
        <v>1</v>
      </c>
      <c r="H45" s="20">
        <f t="shared" si="7"/>
        <v>1.5</v>
      </c>
      <c r="I45" s="20">
        <f t="shared" si="8"/>
        <v>1.5</v>
      </c>
      <c r="J45" s="19">
        <f t="shared" si="9"/>
        <v>1.5</v>
      </c>
      <c r="K45" s="7" t="s">
        <v>50</v>
      </c>
    </row>
    <row r="46" spans="1:14" x14ac:dyDescent="0.25">
      <c r="B46" t="s">
        <v>30</v>
      </c>
      <c r="C46" t="s">
        <v>18</v>
      </c>
      <c r="D46">
        <v>1</v>
      </c>
      <c r="E46">
        <v>1</v>
      </c>
      <c r="F46" s="8">
        <v>2.5</v>
      </c>
      <c r="G46" s="18">
        <f t="shared" si="10"/>
        <v>1</v>
      </c>
      <c r="H46" s="20">
        <f t="shared" si="7"/>
        <v>2.5</v>
      </c>
      <c r="I46" s="20">
        <f t="shared" si="8"/>
        <v>2.5</v>
      </c>
      <c r="J46" s="19">
        <f t="shared" si="9"/>
        <v>2.5</v>
      </c>
      <c r="K46" s="7" t="s">
        <v>51</v>
      </c>
    </row>
    <row r="47" spans="1:14" x14ac:dyDescent="0.25">
      <c r="B47" t="s">
        <v>52</v>
      </c>
      <c r="C47" t="s">
        <v>18</v>
      </c>
      <c r="D47">
        <v>1</v>
      </c>
      <c r="E47">
        <v>6</v>
      </c>
      <c r="F47" s="32">
        <v>22.99</v>
      </c>
      <c r="G47" s="18">
        <f t="shared" ref="G47:G55" si="11">IF(E47&gt;0,ROUNDUP(D47/E47,0),0)</f>
        <v>1</v>
      </c>
      <c r="H47" s="20">
        <f t="shared" si="7"/>
        <v>3.8316666666666666</v>
      </c>
      <c r="I47" s="20">
        <f t="shared" si="8"/>
        <v>3.8316666666666666</v>
      </c>
      <c r="J47" s="19">
        <f t="shared" si="9"/>
        <v>22.99</v>
      </c>
      <c r="K47" s="7" t="s">
        <v>53</v>
      </c>
    </row>
    <row r="48" spans="1:14" x14ac:dyDescent="0.25">
      <c r="B48" t="s">
        <v>52</v>
      </c>
      <c r="C48" t="s">
        <v>18</v>
      </c>
      <c r="D48">
        <v>1</v>
      </c>
      <c r="E48">
        <v>3</v>
      </c>
      <c r="F48" s="32">
        <v>13.99</v>
      </c>
      <c r="G48" s="18">
        <f t="shared" si="11"/>
        <v>1</v>
      </c>
      <c r="H48" s="20">
        <f t="shared" si="7"/>
        <v>4.6633333333333331</v>
      </c>
      <c r="I48" s="20">
        <f t="shared" si="8"/>
        <v>4.6633333333333331</v>
      </c>
      <c r="J48" s="19">
        <f t="shared" si="9"/>
        <v>13.99</v>
      </c>
      <c r="K48" s="7" t="s">
        <v>69</v>
      </c>
    </row>
    <row r="49" spans="2:12" x14ac:dyDescent="0.25">
      <c r="B49" t="s">
        <v>55</v>
      </c>
      <c r="C49" t="s">
        <v>18</v>
      </c>
      <c r="D49">
        <v>10</v>
      </c>
      <c r="E49">
        <v>560</v>
      </c>
      <c r="F49" s="32">
        <v>18.989999999999998</v>
      </c>
      <c r="G49" s="33">
        <f t="shared" si="11"/>
        <v>1</v>
      </c>
      <c r="H49" s="12">
        <f t="shared" si="7"/>
        <v>3.391071428571428E-2</v>
      </c>
      <c r="I49" s="12">
        <f t="shared" si="8"/>
        <v>0.33910714285714283</v>
      </c>
      <c r="J49" s="19">
        <f t="shared" si="9"/>
        <v>18.989999999999998</v>
      </c>
      <c r="K49" s="7" t="s">
        <v>54</v>
      </c>
    </row>
    <row r="50" spans="2:12" x14ac:dyDescent="0.25">
      <c r="B50" t="s">
        <v>34</v>
      </c>
      <c r="C50" t="s">
        <v>18</v>
      </c>
      <c r="D50">
        <v>1</v>
      </c>
      <c r="E50">
        <v>3</v>
      </c>
      <c r="F50" s="29">
        <v>3.95</v>
      </c>
      <c r="G50" s="18">
        <f t="shared" si="11"/>
        <v>1</v>
      </c>
      <c r="H50" s="12">
        <f t="shared" ref="H50:H55" si="12">IF(E50&gt;0,F50/E50,0)</f>
        <v>1.3166666666666667</v>
      </c>
      <c r="I50" s="12">
        <f t="shared" ref="I50:I55" si="13">H50*D50</f>
        <v>1.3166666666666667</v>
      </c>
      <c r="J50" s="19">
        <f t="shared" ref="J50:J55" si="14">G50*F50</f>
        <v>3.95</v>
      </c>
      <c r="K50" s="7" t="s">
        <v>46</v>
      </c>
    </row>
    <row r="51" spans="2:12" x14ac:dyDescent="0.25">
      <c r="B51" t="s">
        <v>55</v>
      </c>
      <c r="C51" t="s">
        <v>18</v>
      </c>
      <c r="D51">
        <v>10</v>
      </c>
      <c r="E51">
        <v>70</v>
      </c>
      <c r="F51" s="32">
        <v>6.6</v>
      </c>
      <c r="G51" s="18">
        <f t="shared" si="11"/>
        <v>1</v>
      </c>
      <c r="H51" s="12">
        <f t="shared" si="12"/>
        <v>9.4285714285714278E-2</v>
      </c>
      <c r="I51" s="12">
        <f t="shared" si="13"/>
        <v>0.94285714285714284</v>
      </c>
      <c r="J51" s="19">
        <f t="shared" si="14"/>
        <v>6.6</v>
      </c>
      <c r="K51" s="7" t="s">
        <v>68</v>
      </c>
    </row>
    <row r="52" spans="2:12" x14ac:dyDescent="0.25">
      <c r="B52" t="s">
        <v>72</v>
      </c>
      <c r="C52" t="s">
        <v>17</v>
      </c>
      <c r="D52">
        <v>1</v>
      </c>
      <c r="E52">
        <v>100</v>
      </c>
      <c r="F52" s="32">
        <v>14.99</v>
      </c>
      <c r="G52" s="18">
        <f t="shared" si="11"/>
        <v>1</v>
      </c>
      <c r="H52" s="12">
        <f t="shared" si="12"/>
        <v>0.14990000000000001</v>
      </c>
      <c r="I52" s="12">
        <f t="shared" si="13"/>
        <v>0.14990000000000001</v>
      </c>
      <c r="J52" s="19">
        <f t="shared" si="14"/>
        <v>14.99</v>
      </c>
      <c r="K52" s="7" t="s">
        <v>73</v>
      </c>
    </row>
    <row r="53" spans="2:12" x14ac:dyDescent="0.25">
      <c r="B53" t="s">
        <v>75</v>
      </c>
      <c r="C53" t="s">
        <v>17</v>
      </c>
      <c r="D53">
        <v>8</v>
      </c>
      <c r="E53">
        <v>750</v>
      </c>
      <c r="F53" s="32">
        <v>20.99</v>
      </c>
      <c r="G53" s="18">
        <f t="shared" si="11"/>
        <v>1</v>
      </c>
      <c r="H53" s="12">
        <f t="shared" si="12"/>
        <v>2.7986666666666663E-2</v>
      </c>
      <c r="I53" s="12">
        <f t="shared" si="13"/>
        <v>0.22389333333333331</v>
      </c>
      <c r="J53" s="19">
        <f t="shared" si="14"/>
        <v>20.99</v>
      </c>
      <c r="K53" s="7" t="s">
        <v>76</v>
      </c>
    </row>
    <row r="54" spans="2:12" x14ac:dyDescent="0.25">
      <c r="B54" t="s">
        <v>79</v>
      </c>
      <c r="C54" t="s">
        <v>17</v>
      </c>
      <c r="D54">
        <v>0</v>
      </c>
      <c r="E54">
        <v>340</v>
      </c>
      <c r="F54" s="29">
        <v>22.14</v>
      </c>
      <c r="G54" s="18">
        <f t="shared" si="11"/>
        <v>0</v>
      </c>
      <c r="H54" s="12">
        <f t="shared" si="12"/>
        <v>6.511764705882353E-2</v>
      </c>
      <c r="I54" s="12">
        <f t="shared" si="13"/>
        <v>0</v>
      </c>
      <c r="J54" s="19">
        <f t="shared" si="14"/>
        <v>0</v>
      </c>
      <c r="K54" s="7" t="s">
        <v>56</v>
      </c>
    </row>
    <row r="55" spans="2:12" x14ac:dyDescent="0.25">
      <c r="B55" t="s">
        <v>35</v>
      </c>
      <c r="C55" t="s">
        <v>18</v>
      </c>
      <c r="D55">
        <v>1</v>
      </c>
      <c r="E55">
        <v>1</v>
      </c>
      <c r="F55" s="29">
        <v>11.09</v>
      </c>
      <c r="G55" s="18">
        <f t="shared" si="11"/>
        <v>1</v>
      </c>
      <c r="H55" s="12">
        <f t="shared" si="12"/>
        <v>11.09</v>
      </c>
      <c r="I55" s="12">
        <f t="shared" si="13"/>
        <v>11.09</v>
      </c>
      <c r="J55" s="19">
        <f t="shared" si="14"/>
        <v>11.09</v>
      </c>
      <c r="K55" s="7" t="s">
        <v>58</v>
      </c>
      <c r="L55" s="19"/>
    </row>
  </sheetData>
  <mergeCells count="6">
    <mergeCell ref="A42:B42"/>
    <mergeCell ref="A1:B1"/>
    <mergeCell ref="A3:B3"/>
    <mergeCell ref="A17:B17"/>
    <mergeCell ref="A31:B31"/>
    <mergeCell ref="A34:B34"/>
  </mergeCells>
  <phoneticPr fontId="11" type="noConversion"/>
  <hyperlinks>
    <hyperlink ref="K8" r:id="rId1" xr:uid="{24DDE464-E819-45BB-961B-6680A12EBB69}"/>
    <hyperlink ref="K7" r:id="rId2" xr:uid="{A278B03D-0EBC-414B-AE24-B57FB1162F10}"/>
    <hyperlink ref="K5" r:id="rId3" xr:uid="{2BDEC5B6-9C5C-4DF3-B048-251F8DB1F9AA}"/>
    <hyperlink ref="K6" r:id="rId4" xr:uid="{D2382A15-9AC3-4E43-BA16-A9ED529FF8B4}"/>
    <hyperlink ref="K44" r:id="rId5" xr:uid="{8EA31219-66A1-4A67-834C-6655B274B7A0}"/>
    <hyperlink ref="K45" r:id="rId6" xr:uid="{96DE242E-188A-4B6A-88C9-4BD647E2C8E7}"/>
    <hyperlink ref="K46" r:id="rId7" xr:uid="{329487A5-33CB-43A8-87AE-830E4120192A}"/>
    <hyperlink ref="K47" r:id="rId8" xr:uid="{16A0E09E-B43B-4E47-BAEC-BC8E323B3AA9}"/>
    <hyperlink ref="K49" r:id="rId9" xr:uid="{E89D88CD-90CE-4A6F-8E68-5C51E1C2BD35}"/>
    <hyperlink ref="K10" r:id="rId10" xr:uid="{2E8C7422-36E6-4344-A182-F218C084F9E9}"/>
    <hyperlink ref="K50" r:id="rId11" xr:uid="{7C251199-EAAF-43E7-8725-FB3D5C563F2E}"/>
    <hyperlink ref="K51" r:id="rId12" xr:uid="{448EE816-A7E6-42DC-B500-314941F36418}"/>
    <hyperlink ref="K14" r:id="rId13" xr:uid="{E03CCF2E-23F5-4444-AFC2-301858A43731}"/>
    <hyperlink ref="K52" r:id="rId14" xr:uid="{E19A589C-6E08-4599-BE66-DB3B2F72FCE3}"/>
    <hyperlink ref="K53" r:id="rId15" xr:uid="{6C2A99E5-5988-45DB-B335-152CEAE76682}"/>
    <hyperlink ref="K40" r:id="rId16" xr:uid="{A6DA3A3C-0E58-4102-9E9D-14BFE2E26F6B}"/>
    <hyperlink ref="K13" r:id="rId17" xr:uid="{8D00B6BD-6A05-4B1B-B7D3-3AA04677EE96}"/>
    <hyperlink ref="K54" r:id="rId18" xr:uid="{B6443332-5C21-4117-8F97-80ED8FE816E4}"/>
    <hyperlink ref="K9" r:id="rId19" xr:uid="{4DCE1895-68DF-4C34-BCE1-9CAF5EF9DE57}"/>
    <hyperlink ref="K11" r:id="rId20" xr:uid="{0736CD23-DF78-41BC-9C6B-0A76F09D43B4}"/>
    <hyperlink ref="K55" r:id="rId21" xr:uid="{59934E6B-5295-48D7-937E-5A04D82EF37B}"/>
    <hyperlink ref="K12" r:id="rId22" xr:uid="{A66E5148-F533-4E78-A1D7-F029ED1E7E2A}"/>
  </hyperlinks>
  <printOptions gridLines="1"/>
  <pageMargins left="0.25" right="0.25" top="0.75" bottom="0.75" header="0.3" footer="0.3"/>
  <pageSetup paperSize="5" scale="70" orientation="landscape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877D-8E4A-4699-AE41-BE4465319410}">
  <dimension ref="A1:P54"/>
  <sheetViews>
    <sheetView workbookViewId="0">
      <selection activeCell="B22" sqref="B22:K22"/>
    </sheetView>
  </sheetViews>
  <sheetFormatPr defaultRowHeight="15" x14ac:dyDescent="0.25"/>
  <cols>
    <col min="2" max="2" width="58.140625" customWidth="1"/>
    <col min="3" max="3" width="37.28515625" bestFit="1" customWidth="1"/>
    <col min="4" max="4" width="8.7109375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9" customWidth="1"/>
    <col min="11" max="12" width="11.5703125" customWidth="1"/>
    <col min="13" max="13" width="17.42578125" bestFit="1" customWidth="1"/>
    <col min="14" max="14" width="17.7109375" bestFit="1" customWidth="1"/>
    <col min="15" max="15" width="12.28515625" bestFit="1" customWidth="1"/>
    <col min="16" max="16" width="89.85546875" bestFit="1" customWidth="1"/>
  </cols>
  <sheetData>
    <row r="1" spans="1:15" ht="34.5" customHeight="1" x14ac:dyDescent="0.5">
      <c r="A1" s="41" t="s">
        <v>94</v>
      </c>
      <c r="B1" s="41"/>
      <c r="C1" s="38" t="s">
        <v>92</v>
      </c>
      <c r="D1" t="s">
        <v>85</v>
      </c>
      <c r="I1" s="35" t="s">
        <v>82</v>
      </c>
      <c r="J1" s="36" t="s">
        <v>83</v>
      </c>
      <c r="K1" s="1" t="s">
        <v>1</v>
      </c>
      <c r="L1" s="37" t="s">
        <v>88</v>
      </c>
      <c r="M1" s="2" t="s">
        <v>2</v>
      </c>
      <c r="N1" s="3" t="s">
        <v>3</v>
      </c>
    </row>
    <row r="2" spans="1:15" ht="19.5" thickBot="1" x14ac:dyDescent="0.35">
      <c r="A2" s="11" t="s">
        <v>4</v>
      </c>
      <c r="C2" s="10" t="s">
        <v>95</v>
      </c>
      <c r="D2">
        <v>3</v>
      </c>
      <c r="I2" s="19">
        <f>J2/D2</f>
        <v>22.198086666666658</v>
      </c>
      <c r="J2" s="21">
        <f>SUM(J5:J17,K19:K30)</f>
        <v>66.594259999999977</v>
      </c>
      <c r="K2" s="4">
        <f>SUM(K5:K17,K19:K30)</f>
        <v>79.272499999999994</v>
      </c>
      <c r="L2" s="4">
        <f>K2/D2</f>
        <v>26.424166666666665</v>
      </c>
      <c r="M2" s="14">
        <f>SUM(I19:I30)/60</f>
        <v>4.1166666666666663</v>
      </c>
      <c r="N2" s="5">
        <f>SUM(F19:F25)</f>
        <v>50</v>
      </c>
    </row>
    <row r="3" spans="1:15" ht="16.5" thickBot="1" x14ac:dyDescent="0.3">
      <c r="A3" s="42" t="s">
        <v>5</v>
      </c>
      <c r="B3" s="43"/>
    </row>
    <row r="4" spans="1:15" ht="15.75" thickBot="1" x14ac:dyDescent="0.3">
      <c r="A4" s="6" t="s">
        <v>6</v>
      </c>
      <c r="B4" s="6" t="s">
        <v>7</v>
      </c>
      <c r="C4" s="6" t="s">
        <v>8</v>
      </c>
      <c r="D4" s="6" t="s">
        <v>84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5" x14ac:dyDescent="0.25">
      <c r="B5" t="s">
        <v>30</v>
      </c>
      <c r="C5" t="s">
        <v>18</v>
      </c>
      <c r="D5">
        <v>1</v>
      </c>
      <c r="E5">
        <f>D5*$D$2</f>
        <v>3</v>
      </c>
      <c r="F5">
        <v>1</v>
      </c>
      <c r="G5" s="8">
        <v>3.87</v>
      </c>
      <c r="H5" s="18">
        <f>IF(F5&gt;0,ROUNDUP(E5/F5,0),0)</f>
        <v>3</v>
      </c>
      <c r="I5" s="20">
        <f>IF(F5&gt;0,G5/F5,0)</f>
        <v>3.87</v>
      </c>
      <c r="J5" s="20">
        <f>I5*E5</f>
        <v>11.61</v>
      </c>
      <c r="K5" s="19">
        <f>H5*G5</f>
        <v>11.61</v>
      </c>
      <c r="L5" s="19"/>
      <c r="M5" s="7" t="s">
        <v>42</v>
      </c>
    </row>
    <row r="6" spans="1:15" x14ac:dyDescent="0.25">
      <c r="B6" t="s">
        <v>31</v>
      </c>
      <c r="C6" t="s">
        <v>18</v>
      </c>
      <c r="D6">
        <v>1</v>
      </c>
      <c r="E6">
        <f t="shared" ref="E6:E15" si="0">D6*$D$2</f>
        <v>3</v>
      </c>
      <c r="F6">
        <v>1</v>
      </c>
      <c r="G6" s="29">
        <v>2.1800000000000002</v>
      </c>
      <c r="H6" s="18">
        <f t="shared" ref="H6:H15" si="1">IF(F6&gt;0,ROUNDUP(E6/F6,0),0)</f>
        <v>3</v>
      </c>
      <c r="I6" s="20">
        <f t="shared" ref="I6:I15" si="2">IF(F6&gt;0,G6/F6,0)</f>
        <v>2.1800000000000002</v>
      </c>
      <c r="J6" s="20">
        <f t="shared" ref="J6:J15" si="3">I6*E6</f>
        <v>6.5400000000000009</v>
      </c>
      <c r="K6" s="19">
        <f t="shared" ref="K6:K15" si="4">H6*G6</f>
        <v>6.5400000000000009</v>
      </c>
      <c r="L6" s="19"/>
      <c r="M6" s="7" t="s">
        <v>43</v>
      </c>
    </row>
    <row r="7" spans="1:15" x14ac:dyDescent="0.25">
      <c r="B7" t="s">
        <v>32</v>
      </c>
      <c r="C7" t="s">
        <v>18</v>
      </c>
      <c r="D7">
        <v>1</v>
      </c>
      <c r="E7">
        <f t="shared" si="0"/>
        <v>3</v>
      </c>
      <c r="F7">
        <v>3</v>
      </c>
      <c r="G7" s="29">
        <v>3.63</v>
      </c>
      <c r="H7" s="18">
        <f t="shared" si="1"/>
        <v>1</v>
      </c>
      <c r="I7" s="20">
        <f t="shared" si="2"/>
        <v>1.21</v>
      </c>
      <c r="J7" s="20">
        <f t="shared" si="3"/>
        <v>3.63</v>
      </c>
      <c r="K7" s="19">
        <f t="shared" si="4"/>
        <v>3.63</v>
      </c>
      <c r="L7" s="19"/>
      <c r="M7" s="7" t="s">
        <v>44</v>
      </c>
    </row>
    <row r="8" spans="1:15" x14ac:dyDescent="0.25">
      <c r="B8" t="s">
        <v>33</v>
      </c>
      <c r="C8" t="s">
        <v>18</v>
      </c>
      <c r="D8">
        <v>1</v>
      </c>
      <c r="E8">
        <f t="shared" si="0"/>
        <v>3</v>
      </c>
      <c r="F8">
        <v>1</v>
      </c>
      <c r="G8" s="29">
        <v>6.8</v>
      </c>
      <c r="H8" s="18">
        <f t="shared" si="1"/>
        <v>3</v>
      </c>
      <c r="I8" s="20">
        <f t="shared" si="2"/>
        <v>6.8</v>
      </c>
      <c r="J8" s="20">
        <f t="shared" si="3"/>
        <v>20.399999999999999</v>
      </c>
      <c r="K8" s="19">
        <f t="shared" si="4"/>
        <v>20.399999999999999</v>
      </c>
      <c r="L8" s="19"/>
      <c r="M8" s="7" t="s">
        <v>45</v>
      </c>
    </row>
    <row r="9" spans="1:15" x14ac:dyDescent="0.25">
      <c r="B9" t="s">
        <v>67</v>
      </c>
      <c r="C9" t="s">
        <v>18</v>
      </c>
      <c r="D9">
        <v>1</v>
      </c>
      <c r="E9">
        <f t="shared" si="0"/>
        <v>3</v>
      </c>
      <c r="F9">
        <v>1</v>
      </c>
      <c r="G9" s="29">
        <v>0.74</v>
      </c>
      <c r="H9" s="18">
        <f t="shared" si="1"/>
        <v>3</v>
      </c>
      <c r="I9" s="20">
        <f t="shared" si="2"/>
        <v>0.74</v>
      </c>
      <c r="J9" s="20">
        <f t="shared" si="3"/>
        <v>2.2199999999999998</v>
      </c>
      <c r="K9" s="19">
        <f t="shared" si="4"/>
        <v>2.2199999999999998</v>
      </c>
      <c r="L9" s="19"/>
      <c r="M9" s="7" t="s">
        <v>96</v>
      </c>
    </row>
    <row r="10" spans="1:15" x14ac:dyDescent="0.25">
      <c r="B10" t="s">
        <v>78</v>
      </c>
      <c r="C10" t="s">
        <v>17</v>
      </c>
      <c r="D10">
        <v>8</v>
      </c>
      <c r="E10">
        <f t="shared" si="0"/>
        <v>24</v>
      </c>
      <c r="F10">
        <v>1000</v>
      </c>
      <c r="G10" s="30">
        <v>12.99</v>
      </c>
      <c r="H10" s="18">
        <f t="shared" si="1"/>
        <v>1</v>
      </c>
      <c r="I10" s="20">
        <f t="shared" si="2"/>
        <v>1.299E-2</v>
      </c>
      <c r="J10" s="20">
        <f t="shared" si="3"/>
        <v>0.31175999999999998</v>
      </c>
      <c r="K10" s="19">
        <f t="shared" si="4"/>
        <v>12.99</v>
      </c>
      <c r="L10" s="19"/>
      <c r="M10" s="31" t="s">
        <v>57</v>
      </c>
    </row>
    <row r="11" spans="1:15" x14ac:dyDescent="0.25">
      <c r="B11" t="s">
        <v>35</v>
      </c>
      <c r="C11" t="s">
        <v>18</v>
      </c>
      <c r="D11">
        <v>1</v>
      </c>
      <c r="E11">
        <f t="shared" si="0"/>
        <v>3</v>
      </c>
      <c r="F11">
        <v>1</v>
      </c>
      <c r="G11" s="29">
        <v>3.28</v>
      </c>
      <c r="H11" s="18">
        <f t="shared" si="1"/>
        <v>3</v>
      </c>
      <c r="I11" s="20">
        <f t="shared" si="2"/>
        <v>3.28</v>
      </c>
      <c r="J11" s="20">
        <f t="shared" si="3"/>
        <v>9.84</v>
      </c>
      <c r="K11" s="19">
        <f t="shared" si="4"/>
        <v>9.84</v>
      </c>
      <c r="M11" s="7" t="s">
        <v>97</v>
      </c>
    </row>
    <row r="12" spans="1:15" x14ac:dyDescent="0.25">
      <c r="B12" t="s">
        <v>98</v>
      </c>
      <c r="C12" t="s">
        <v>17</v>
      </c>
      <c r="D12">
        <v>2</v>
      </c>
      <c r="E12">
        <f t="shared" si="0"/>
        <v>6</v>
      </c>
      <c r="F12">
        <v>1</v>
      </c>
      <c r="G12" s="32">
        <v>0.28000000000000003</v>
      </c>
      <c r="H12" s="18">
        <f t="shared" si="1"/>
        <v>6</v>
      </c>
      <c r="I12" s="20">
        <f t="shared" si="2"/>
        <v>0.28000000000000003</v>
      </c>
      <c r="J12" s="20">
        <f t="shared" si="3"/>
        <v>1.6800000000000002</v>
      </c>
      <c r="K12" s="19">
        <f t="shared" si="4"/>
        <v>1.6800000000000002</v>
      </c>
      <c r="M12" s="7" t="s">
        <v>99</v>
      </c>
    </row>
    <row r="13" spans="1:15" x14ac:dyDescent="0.25">
      <c r="B13" t="s">
        <v>87</v>
      </c>
      <c r="C13" t="s">
        <v>17</v>
      </c>
      <c r="D13">
        <v>0</v>
      </c>
      <c r="E13">
        <f t="shared" si="0"/>
        <v>0</v>
      </c>
      <c r="F13">
        <v>1</v>
      </c>
      <c r="G13" s="32">
        <v>1.1100000000000001</v>
      </c>
      <c r="H13" s="18">
        <f t="shared" si="1"/>
        <v>0</v>
      </c>
      <c r="I13" s="20">
        <f t="shared" si="2"/>
        <v>1.1100000000000001</v>
      </c>
      <c r="J13" s="20">
        <f t="shared" si="3"/>
        <v>0</v>
      </c>
      <c r="K13" s="19">
        <f t="shared" si="4"/>
        <v>0</v>
      </c>
      <c r="M13" s="7" t="s">
        <v>86</v>
      </c>
    </row>
    <row r="14" spans="1:15" x14ac:dyDescent="0.25">
      <c r="B14" t="s">
        <v>66</v>
      </c>
      <c r="C14" t="s">
        <v>17</v>
      </c>
      <c r="D14">
        <v>0</v>
      </c>
      <c r="E14">
        <f t="shared" si="0"/>
        <v>0</v>
      </c>
      <c r="F14">
        <v>1</v>
      </c>
      <c r="G14" s="29">
        <v>0.48</v>
      </c>
      <c r="H14" s="18">
        <f t="shared" si="1"/>
        <v>0</v>
      </c>
      <c r="I14" s="20">
        <f t="shared" si="2"/>
        <v>0.48</v>
      </c>
      <c r="J14" s="20">
        <f t="shared" si="3"/>
        <v>0</v>
      </c>
      <c r="K14" s="19">
        <f t="shared" si="4"/>
        <v>0</v>
      </c>
      <c r="L14" s="19"/>
      <c r="M14" s="7" t="s">
        <v>71</v>
      </c>
    </row>
    <row r="15" spans="1:15" x14ac:dyDescent="0.25">
      <c r="B15" t="s">
        <v>77</v>
      </c>
      <c r="C15" t="s">
        <v>74</v>
      </c>
      <c r="D15">
        <f>1/$D$2</f>
        <v>0.33333333333333331</v>
      </c>
      <c r="E15">
        <f t="shared" si="0"/>
        <v>1</v>
      </c>
      <c r="F15">
        <v>1</v>
      </c>
      <c r="G15" s="29">
        <v>8</v>
      </c>
      <c r="H15" s="18">
        <f t="shared" si="1"/>
        <v>1</v>
      </c>
      <c r="I15" s="20">
        <f t="shared" si="2"/>
        <v>8</v>
      </c>
      <c r="J15" s="20">
        <f t="shared" si="3"/>
        <v>8</v>
      </c>
      <c r="K15" s="19">
        <f t="shared" si="4"/>
        <v>8</v>
      </c>
      <c r="L15" s="19"/>
      <c r="M15" s="7"/>
    </row>
    <row r="16" spans="1:15" ht="15.75" thickBot="1" x14ac:dyDescent="0.3">
      <c r="H16" s="18"/>
      <c r="I16" s="28"/>
      <c r="J16" s="28"/>
      <c r="K16" s="19"/>
      <c r="L16" s="19"/>
    </row>
    <row r="17" spans="1:16" ht="15.75" thickBot="1" x14ac:dyDescent="0.3">
      <c r="A17" s="44" t="s">
        <v>19</v>
      </c>
      <c r="B17" s="45"/>
      <c r="C17" s="22">
        <v>25</v>
      </c>
      <c r="G17" s="8"/>
      <c r="H17" s="8"/>
      <c r="I17" s="13"/>
      <c r="J17" s="13"/>
      <c r="P17" s="7"/>
    </row>
    <row r="18" spans="1:16" ht="15.75" thickBot="1" x14ac:dyDescent="0.3">
      <c r="A18" t="s">
        <v>6</v>
      </c>
      <c r="B18" s="6" t="s">
        <v>20</v>
      </c>
      <c r="C18" s="15" t="s">
        <v>21</v>
      </c>
      <c r="D18" s="6" t="s">
        <v>9</v>
      </c>
      <c r="E18" s="6"/>
      <c r="F18" s="6" t="s">
        <v>22</v>
      </c>
      <c r="G18" s="6" t="s">
        <v>23</v>
      </c>
      <c r="H18" s="6"/>
      <c r="I18" s="6" t="s">
        <v>24</v>
      </c>
      <c r="J18" s="6" t="s">
        <v>64</v>
      </c>
      <c r="K18" s="6" t="s">
        <v>65</v>
      </c>
      <c r="L18" s="6"/>
      <c r="M18" s="6" t="s">
        <v>16</v>
      </c>
      <c r="N18" s="19"/>
    </row>
    <row r="19" spans="1:16" x14ac:dyDescent="0.25">
      <c r="B19" t="s">
        <v>101</v>
      </c>
      <c r="C19" t="s">
        <v>25</v>
      </c>
      <c r="D19">
        <v>1</v>
      </c>
      <c r="E19">
        <f>D19*$D$2</f>
        <v>3</v>
      </c>
      <c r="F19">
        <v>17.399999999999999</v>
      </c>
      <c r="G19">
        <v>127</v>
      </c>
      <c r="I19">
        <f>G19*D19</f>
        <v>127</v>
      </c>
      <c r="J19" s="12">
        <f t="shared" ref="J19:J30" si="5">(F19/1000)*$C$17</f>
        <v>0.43499999999999994</v>
      </c>
      <c r="K19" s="19">
        <f>J19*E19</f>
        <v>1.3049999999999997</v>
      </c>
      <c r="L19" s="19"/>
    </row>
    <row r="20" spans="1:16" x14ac:dyDescent="0.25">
      <c r="B20" t="s">
        <v>102</v>
      </c>
      <c r="C20" t="s">
        <v>25</v>
      </c>
      <c r="D20">
        <v>1</v>
      </c>
      <c r="E20">
        <f t="shared" ref="E20:E29" si="6">D20*$D$2</f>
        <v>3</v>
      </c>
      <c r="F20">
        <v>11.9</v>
      </c>
      <c r="G20">
        <v>74</v>
      </c>
      <c r="I20">
        <f t="shared" ref="I20:I29" si="7">G20*D20</f>
        <v>74</v>
      </c>
      <c r="J20" s="12">
        <f t="shared" si="5"/>
        <v>0.29750000000000004</v>
      </c>
      <c r="K20" s="19">
        <f t="shared" ref="K20:K30" si="8">J20*E20</f>
        <v>0.89250000000000007</v>
      </c>
      <c r="L20" s="19"/>
    </row>
    <row r="21" spans="1:16" x14ac:dyDescent="0.25">
      <c r="B21" t="s">
        <v>103</v>
      </c>
      <c r="C21" t="s">
        <v>25</v>
      </c>
      <c r="D21">
        <v>1</v>
      </c>
      <c r="E21">
        <f t="shared" si="6"/>
        <v>3</v>
      </c>
      <c r="F21">
        <v>0.5</v>
      </c>
      <c r="G21">
        <v>4</v>
      </c>
      <c r="I21">
        <f t="shared" si="7"/>
        <v>4</v>
      </c>
      <c r="J21" s="12">
        <f t="shared" si="5"/>
        <v>1.2500000000000001E-2</v>
      </c>
      <c r="K21" s="19">
        <f t="shared" si="8"/>
        <v>3.7500000000000006E-2</v>
      </c>
      <c r="L21" s="19"/>
    </row>
    <row r="22" spans="1:16" x14ac:dyDescent="0.25">
      <c r="B22" t="s">
        <v>104</v>
      </c>
      <c r="C22" t="s">
        <v>25</v>
      </c>
      <c r="D22">
        <v>1</v>
      </c>
      <c r="E22">
        <f t="shared" si="6"/>
        <v>3</v>
      </c>
      <c r="F22">
        <v>1.7</v>
      </c>
      <c r="G22">
        <v>14</v>
      </c>
      <c r="I22">
        <f t="shared" ref="I22:I23" si="9">G22*E22</f>
        <v>42</v>
      </c>
      <c r="J22" s="12">
        <f t="shared" si="5"/>
        <v>4.2499999999999996E-2</v>
      </c>
      <c r="K22" s="19">
        <f t="shared" si="8"/>
        <v>0.1275</v>
      </c>
      <c r="L22" s="19"/>
    </row>
    <row r="23" spans="1:16" x14ac:dyDescent="0.25">
      <c r="B23" t="s">
        <v>100</v>
      </c>
      <c r="C23" t="s">
        <v>25</v>
      </c>
      <c r="D23">
        <v>0</v>
      </c>
      <c r="E23" s="48">
        <f t="shared" si="6"/>
        <v>0</v>
      </c>
      <c r="F23">
        <v>9.3000000000000007</v>
      </c>
      <c r="G23">
        <v>61</v>
      </c>
      <c r="I23">
        <f t="shared" si="9"/>
        <v>0</v>
      </c>
      <c r="J23" s="12">
        <f t="shared" si="5"/>
        <v>0.23250000000000001</v>
      </c>
      <c r="K23" s="19">
        <f t="shared" si="8"/>
        <v>0</v>
      </c>
      <c r="L23" s="19"/>
    </row>
    <row r="24" spans="1:16" x14ac:dyDescent="0.25">
      <c r="B24" t="s">
        <v>36</v>
      </c>
      <c r="C24" t="s">
        <v>25</v>
      </c>
      <c r="D24">
        <v>0</v>
      </c>
      <c r="E24">
        <f t="shared" si="6"/>
        <v>0</v>
      </c>
      <c r="F24">
        <v>8.5</v>
      </c>
      <c r="G24">
        <v>54</v>
      </c>
      <c r="I24">
        <f t="shared" si="7"/>
        <v>0</v>
      </c>
      <c r="J24" s="12">
        <f t="shared" si="5"/>
        <v>0.21250000000000002</v>
      </c>
      <c r="K24" s="19">
        <f t="shared" si="8"/>
        <v>0</v>
      </c>
      <c r="L24" s="19"/>
    </row>
    <row r="25" spans="1:16" x14ac:dyDescent="0.25">
      <c r="B25" t="s">
        <v>59</v>
      </c>
      <c r="C25" t="s">
        <v>25</v>
      </c>
      <c r="D25">
        <v>0</v>
      </c>
      <c r="E25">
        <f t="shared" si="6"/>
        <v>0</v>
      </c>
      <c r="F25">
        <v>0.7</v>
      </c>
      <c r="G25">
        <v>8</v>
      </c>
      <c r="I25">
        <f t="shared" si="7"/>
        <v>0</v>
      </c>
      <c r="J25" s="12">
        <f t="shared" si="5"/>
        <v>1.7499999999999998E-2</v>
      </c>
      <c r="K25" s="19">
        <f t="shared" si="8"/>
        <v>0</v>
      </c>
      <c r="L25" s="19"/>
    </row>
    <row r="26" spans="1:16" x14ac:dyDescent="0.25">
      <c r="B26" t="s">
        <v>60</v>
      </c>
      <c r="C26" t="s">
        <v>25</v>
      </c>
      <c r="D26">
        <v>0</v>
      </c>
      <c r="E26">
        <f t="shared" si="6"/>
        <v>0</v>
      </c>
      <c r="F26">
        <v>1.8</v>
      </c>
      <c r="G26">
        <v>18</v>
      </c>
      <c r="I26">
        <f t="shared" si="7"/>
        <v>0</v>
      </c>
      <c r="J26" s="12">
        <f t="shared" si="5"/>
        <v>4.4999999999999998E-2</v>
      </c>
      <c r="K26" s="19">
        <f t="shared" si="8"/>
        <v>0</v>
      </c>
      <c r="L26" s="19"/>
    </row>
    <row r="27" spans="1:16" x14ac:dyDescent="0.25">
      <c r="B27" t="s">
        <v>61</v>
      </c>
      <c r="C27" t="s">
        <v>25</v>
      </c>
      <c r="D27">
        <v>0</v>
      </c>
      <c r="E27">
        <f t="shared" si="6"/>
        <v>0</v>
      </c>
      <c r="F27">
        <v>5.5</v>
      </c>
      <c r="G27">
        <v>39</v>
      </c>
      <c r="I27">
        <f t="shared" si="7"/>
        <v>0</v>
      </c>
      <c r="J27" s="12">
        <f t="shared" si="5"/>
        <v>0.13749999999999998</v>
      </c>
      <c r="K27" s="19">
        <f t="shared" si="8"/>
        <v>0</v>
      </c>
      <c r="L27" s="19"/>
    </row>
    <row r="28" spans="1:16" x14ac:dyDescent="0.25">
      <c r="B28" t="s">
        <v>62</v>
      </c>
      <c r="C28" t="s">
        <v>25</v>
      </c>
      <c r="D28">
        <v>0</v>
      </c>
      <c r="E28">
        <f t="shared" si="6"/>
        <v>0</v>
      </c>
      <c r="F28">
        <v>1.7</v>
      </c>
      <c r="G28">
        <v>16</v>
      </c>
      <c r="I28">
        <f t="shared" si="7"/>
        <v>0</v>
      </c>
      <c r="J28" s="12">
        <f t="shared" si="5"/>
        <v>4.2499999999999996E-2</v>
      </c>
      <c r="K28" s="19">
        <f t="shared" si="8"/>
        <v>0</v>
      </c>
      <c r="L28" s="19"/>
    </row>
    <row r="29" spans="1:16" x14ac:dyDescent="0.25">
      <c r="B29" t="s">
        <v>63</v>
      </c>
      <c r="C29" t="s">
        <v>25</v>
      </c>
      <c r="D29">
        <v>0</v>
      </c>
      <c r="E29">
        <f t="shared" si="6"/>
        <v>0</v>
      </c>
      <c r="F29">
        <v>1</v>
      </c>
      <c r="G29">
        <v>11</v>
      </c>
      <c r="I29">
        <f t="shared" si="7"/>
        <v>0</v>
      </c>
      <c r="J29" s="12">
        <f t="shared" si="5"/>
        <v>2.5000000000000001E-2</v>
      </c>
      <c r="K29" s="19">
        <f t="shared" si="8"/>
        <v>0</v>
      </c>
      <c r="L29" s="19"/>
    </row>
    <row r="30" spans="1:16" ht="15.75" thickBot="1" x14ac:dyDescent="0.3">
      <c r="B30" s="10"/>
      <c r="J30" s="12">
        <f t="shared" si="5"/>
        <v>0</v>
      </c>
      <c r="K30" s="19">
        <f t="shared" si="8"/>
        <v>0</v>
      </c>
      <c r="L30" s="19"/>
    </row>
    <row r="31" spans="1:16" ht="15.75" thickBot="1" x14ac:dyDescent="0.3">
      <c r="A31" s="46" t="s">
        <v>26</v>
      </c>
      <c r="B31" s="47"/>
    </row>
    <row r="32" spans="1:16" ht="15.75" thickBot="1" x14ac:dyDescent="0.3">
      <c r="A32" s="23" t="s">
        <v>6</v>
      </c>
      <c r="B32" s="24" t="s">
        <v>20</v>
      </c>
      <c r="C32" s="25"/>
      <c r="D32" s="25" t="s">
        <v>9</v>
      </c>
      <c r="E32" s="25"/>
      <c r="F32" s="25"/>
      <c r="G32" s="25"/>
      <c r="H32" s="25"/>
      <c r="I32" s="25"/>
      <c r="J32" s="25"/>
      <c r="K32" s="25"/>
      <c r="L32" s="25"/>
      <c r="M32" s="26"/>
    </row>
    <row r="33" spans="1:16" ht="15.75" thickBot="1" x14ac:dyDescent="0.3">
      <c r="B33" s="10"/>
    </row>
    <row r="34" spans="1:16" ht="15.75" thickBot="1" x14ac:dyDescent="0.3">
      <c r="A34" s="44" t="s">
        <v>27</v>
      </c>
      <c r="B34" s="45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B35" t="s">
        <v>37</v>
      </c>
    </row>
    <row r="36" spans="1:16" x14ac:dyDescent="0.25">
      <c r="B36" t="s">
        <v>38</v>
      </c>
    </row>
    <row r="37" spans="1:16" x14ac:dyDescent="0.25">
      <c r="B37" t="s">
        <v>39</v>
      </c>
    </row>
    <row r="38" spans="1:16" x14ac:dyDescent="0.25">
      <c r="B38" t="s">
        <v>40</v>
      </c>
    </row>
    <row r="39" spans="1:16" x14ac:dyDescent="0.25">
      <c r="B39" t="s">
        <v>41</v>
      </c>
    </row>
    <row r="40" spans="1:16" x14ac:dyDescent="0.25">
      <c r="B40" t="s">
        <v>80</v>
      </c>
      <c r="M40" s="7" t="s">
        <v>81</v>
      </c>
    </row>
    <row r="41" spans="1:16" ht="15.75" thickBot="1" x14ac:dyDescent="0.3"/>
    <row r="42" spans="1:16" ht="15.75" thickBot="1" x14ac:dyDescent="0.3">
      <c r="A42" s="39" t="s">
        <v>28</v>
      </c>
      <c r="B42" s="4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5.75" thickBot="1" x14ac:dyDescent="0.3">
      <c r="A43" s="16" t="s">
        <v>6</v>
      </c>
      <c r="B43" s="27" t="s">
        <v>29</v>
      </c>
      <c r="C43" s="6" t="s">
        <v>8</v>
      </c>
      <c r="D43" s="6" t="s">
        <v>9</v>
      </c>
      <c r="E43" s="6"/>
      <c r="F43" s="6" t="s">
        <v>10</v>
      </c>
      <c r="G43" s="6" t="s">
        <v>11</v>
      </c>
      <c r="H43" s="6" t="s">
        <v>12</v>
      </c>
      <c r="I43" s="6" t="s">
        <v>13</v>
      </c>
      <c r="J43" s="6" t="s">
        <v>14</v>
      </c>
      <c r="K43" s="6" t="s">
        <v>15</v>
      </c>
      <c r="L43" s="6"/>
      <c r="M43" s="16" t="s">
        <v>16</v>
      </c>
    </row>
    <row r="44" spans="1:16" x14ac:dyDescent="0.25">
      <c r="B44" t="s">
        <v>48</v>
      </c>
      <c r="C44" t="s">
        <v>18</v>
      </c>
      <c r="D44">
        <v>1</v>
      </c>
      <c r="F44">
        <v>10</v>
      </c>
      <c r="G44" s="8">
        <v>11.31</v>
      </c>
      <c r="H44" s="18">
        <f>IF(F44&gt;0,ROUNDUP(D44/F44,0),0)</f>
        <v>1</v>
      </c>
      <c r="I44" s="20">
        <f t="shared" ref="I44:I53" si="10">IF(F44&gt;0,G44/F44,0)</f>
        <v>1.131</v>
      </c>
      <c r="J44" s="20">
        <f t="shared" ref="J44:J53" si="11">I44*D44</f>
        <v>1.131</v>
      </c>
      <c r="K44" s="19">
        <f t="shared" ref="K44:K53" si="12">H44*G44</f>
        <v>11.31</v>
      </c>
      <c r="L44" s="19"/>
      <c r="M44" s="7" t="s">
        <v>47</v>
      </c>
    </row>
    <row r="45" spans="1:16" x14ac:dyDescent="0.25">
      <c r="B45" t="s">
        <v>49</v>
      </c>
      <c r="C45" t="s">
        <v>18</v>
      </c>
      <c r="D45">
        <v>1</v>
      </c>
      <c r="F45">
        <v>1</v>
      </c>
      <c r="G45" s="8">
        <v>1.5</v>
      </c>
      <c r="H45" s="18">
        <f t="shared" ref="H45:H53" si="13">IF(F45&gt;0,ROUNDUP(D45/F45,0),0)</f>
        <v>1</v>
      </c>
      <c r="I45" s="20">
        <f t="shared" si="10"/>
        <v>1.5</v>
      </c>
      <c r="J45" s="20">
        <f t="shared" si="11"/>
        <v>1.5</v>
      </c>
      <c r="K45" s="19">
        <f t="shared" si="12"/>
        <v>1.5</v>
      </c>
      <c r="L45" s="19"/>
      <c r="M45" s="7" t="s">
        <v>50</v>
      </c>
    </row>
    <row r="46" spans="1:16" x14ac:dyDescent="0.25">
      <c r="B46" t="s">
        <v>30</v>
      </c>
      <c r="C46" t="s">
        <v>18</v>
      </c>
      <c r="D46">
        <v>1</v>
      </c>
      <c r="F46">
        <v>1</v>
      </c>
      <c r="G46" s="8">
        <v>2.5</v>
      </c>
      <c r="H46" s="18">
        <f t="shared" si="13"/>
        <v>1</v>
      </c>
      <c r="I46" s="20">
        <f t="shared" si="10"/>
        <v>2.5</v>
      </c>
      <c r="J46" s="20">
        <f t="shared" si="11"/>
        <v>2.5</v>
      </c>
      <c r="K46" s="19">
        <f t="shared" si="12"/>
        <v>2.5</v>
      </c>
      <c r="L46" s="19"/>
      <c r="M46" s="7" t="s">
        <v>51</v>
      </c>
    </row>
    <row r="47" spans="1:16" x14ac:dyDescent="0.25">
      <c r="B47" t="s">
        <v>52</v>
      </c>
      <c r="C47" t="s">
        <v>18</v>
      </c>
      <c r="D47">
        <v>1</v>
      </c>
      <c r="F47">
        <v>6</v>
      </c>
      <c r="G47" s="32">
        <v>22.99</v>
      </c>
      <c r="H47" s="18">
        <f t="shared" si="13"/>
        <v>1</v>
      </c>
      <c r="I47" s="20">
        <f t="shared" si="10"/>
        <v>3.8316666666666666</v>
      </c>
      <c r="J47" s="20">
        <f t="shared" si="11"/>
        <v>3.8316666666666666</v>
      </c>
      <c r="K47" s="19">
        <f t="shared" si="12"/>
        <v>22.99</v>
      </c>
      <c r="L47" s="19"/>
      <c r="M47" s="7" t="s">
        <v>53</v>
      </c>
    </row>
    <row r="48" spans="1:16" x14ac:dyDescent="0.25">
      <c r="B48" t="s">
        <v>52</v>
      </c>
      <c r="C48" t="s">
        <v>18</v>
      </c>
      <c r="D48">
        <v>1</v>
      </c>
      <c r="F48">
        <v>3</v>
      </c>
      <c r="G48" s="32">
        <v>13.99</v>
      </c>
      <c r="H48" s="18">
        <f t="shared" si="13"/>
        <v>1</v>
      </c>
      <c r="I48" s="20">
        <f t="shared" si="10"/>
        <v>4.6633333333333331</v>
      </c>
      <c r="J48" s="20">
        <f t="shared" si="11"/>
        <v>4.6633333333333331</v>
      </c>
      <c r="K48" s="19">
        <f t="shared" si="12"/>
        <v>13.99</v>
      </c>
      <c r="L48" s="19"/>
      <c r="M48" s="7" t="s">
        <v>69</v>
      </c>
    </row>
    <row r="49" spans="2:13" x14ac:dyDescent="0.25">
      <c r="B49" t="s">
        <v>55</v>
      </c>
      <c r="C49" t="s">
        <v>18</v>
      </c>
      <c r="D49">
        <v>10</v>
      </c>
      <c r="F49">
        <v>560</v>
      </c>
      <c r="G49" s="32">
        <v>18.989999999999998</v>
      </c>
      <c r="H49" s="33">
        <f t="shared" si="13"/>
        <v>1</v>
      </c>
      <c r="I49" s="12">
        <f t="shared" si="10"/>
        <v>3.391071428571428E-2</v>
      </c>
      <c r="J49" s="12">
        <f t="shared" si="11"/>
        <v>0.33910714285714283</v>
      </c>
      <c r="K49" s="19">
        <f t="shared" si="12"/>
        <v>18.989999999999998</v>
      </c>
      <c r="L49" s="19"/>
      <c r="M49" s="7" t="s">
        <v>54</v>
      </c>
    </row>
    <row r="50" spans="2:13" x14ac:dyDescent="0.25">
      <c r="B50" t="s">
        <v>34</v>
      </c>
      <c r="C50" t="s">
        <v>18</v>
      </c>
      <c r="D50">
        <v>1</v>
      </c>
      <c r="F50">
        <v>3</v>
      </c>
      <c r="G50" s="29">
        <v>3.95</v>
      </c>
      <c r="H50" s="18">
        <f t="shared" si="13"/>
        <v>1</v>
      </c>
      <c r="I50" s="12">
        <f t="shared" si="10"/>
        <v>1.3166666666666667</v>
      </c>
      <c r="J50" s="12">
        <f t="shared" si="11"/>
        <v>1.3166666666666667</v>
      </c>
      <c r="K50" s="19">
        <f t="shared" si="12"/>
        <v>3.95</v>
      </c>
      <c r="L50" s="19"/>
      <c r="M50" s="7" t="s">
        <v>46</v>
      </c>
    </row>
    <row r="51" spans="2:13" x14ac:dyDescent="0.25">
      <c r="B51" t="s">
        <v>55</v>
      </c>
      <c r="C51" t="s">
        <v>18</v>
      </c>
      <c r="D51">
        <v>10</v>
      </c>
      <c r="F51">
        <v>70</v>
      </c>
      <c r="G51" s="32">
        <v>6.6</v>
      </c>
      <c r="H51" s="18">
        <f t="shared" si="13"/>
        <v>1</v>
      </c>
      <c r="I51" s="34">
        <f t="shared" si="10"/>
        <v>9.4285714285714278E-2</v>
      </c>
      <c r="J51" s="34">
        <f t="shared" si="11"/>
        <v>0.94285714285714284</v>
      </c>
      <c r="K51" s="19">
        <f t="shared" si="12"/>
        <v>6.6</v>
      </c>
      <c r="L51" s="19"/>
      <c r="M51" s="7" t="s">
        <v>68</v>
      </c>
    </row>
    <row r="52" spans="2:13" x14ac:dyDescent="0.25">
      <c r="B52" t="s">
        <v>72</v>
      </c>
      <c r="C52" t="s">
        <v>17</v>
      </c>
      <c r="D52">
        <v>1</v>
      </c>
      <c r="F52">
        <v>100</v>
      </c>
      <c r="G52" s="32">
        <v>14.99</v>
      </c>
      <c r="H52" s="18">
        <f t="shared" si="13"/>
        <v>1</v>
      </c>
      <c r="I52" s="34">
        <f t="shared" si="10"/>
        <v>0.14990000000000001</v>
      </c>
      <c r="J52" s="34">
        <f t="shared" si="11"/>
        <v>0.14990000000000001</v>
      </c>
      <c r="K52" s="19">
        <f t="shared" si="12"/>
        <v>14.99</v>
      </c>
      <c r="L52" s="19"/>
      <c r="M52" s="7" t="s">
        <v>73</v>
      </c>
    </row>
    <row r="53" spans="2:13" x14ac:dyDescent="0.25">
      <c r="B53" t="s">
        <v>75</v>
      </c>
      <c r="C53" t="s">
        <v>17</v>
      </c>
      <c r="D53">
        <v>8</v>
      </c>
      <c r="F53">
        <v>750</v>
      </c>
      <c r="G53" s="32">
        <v>20.99</v>
      </c>
      <c r="H53" s="18">
        <f t="shared" si="13"/>
        <v>1</v>
      </c>
      <c r="I53" s="34">
        <f t="shared" si="10"/>
        <v>2.7986666666666663E-2</v>
      </c>
      <c r="J53" s="34">
        <f t="shared" si="11"/>
        <v>0.22389333333333331</v>
      </c>
      <c r="K53" s="19">
        <f t="shared" si="12"/>
        <v>20.99</v>
      </c>
      <c r="L53" s="19"/>
      <c r="M53" s="7" t="s">
        <v>76</v>
      </c>
    </row>
    <row r="54" spans="2:13" x14ac:dyDescent="0.25">
      <c r="B54" t="s">
        <v>79</v>
      </c>
      <c r="C54" t="s">
        <v>17</v>
      </c>
      <c r="D54">
        <v>0</v>
      </c>
      <c r="F54">
        <v>340</v>
      </c>
      <c r="G54" s="29">
        <v>22.14</v>
      </c>
      <c r="H54" s="18">
        <f>IF(F54&gt;0,ROUNDUP(D54/F54,0),0)</f>
        <v>0</v>
      </c>
      <c r="I54" s="12">
        <f t="shared" ref="I54" si="14">IF(F54&gt;0,G54/F54,0)</f>
        <v>6.511764705882353E-2</v>
      </c>
      <c r="J54" s="12">
        <f>I54*D54</f>
        <v>0</v>
      </c>
      <c r="K54" s="19">
        <f t="shared" ref="K54" si="15">H54*G54</f>
        <v>0</v>
      </c>
      <c r="M54" s="7" t="s">
        <v>56</v>
      </c>
    </row>
  </sheetData>
  <mergeCells count="6">
    <mergeCell ref="A42:B42"/>
    <mergeCell ref="A1:B1"/>
    <mergeCell ref="A3:B3"/>
    <mergeCell ref="A17:B17"/>
    <mergeCell ref="A31:B31"/>
    <mergeCell ref="A34:B34"/>
  </mergeCells>
  <hyperlinks>
    <hyperlink ref="M8" r:id="rId1" xr:uid="{5D415181-1253-4BB5-ADC1-A39A66E97537}"/>
    <hyperlink ref="M7" r:id="rId2" xr:uid="{75E4E874-7A60-4680-A0E6-74B0D2B5AE56}"/>
    <hyperlink ref="M5" r:id="rId3" xr:uid="{82B59D50-B7BC-4920-A074-79B560758455}"/>
    <hyperlink ref="M6" r:id="rId4" xr:uid="{0BE53848-2241-4989-9C5C-81C3D7D17C8C}"/>
    <hyperlink ref="M44" r:id="rId5" xr:uid="{A1A28281-B643-47CD-965E-C23C55BB2DF2}"/>
    <hyperlink ref="M45" r:id="rId6" xr:uid="{DAB4BE5B-792A-4475-9B8B-EEC6D7EEAF61}"/>
    <hyperlink ref="M46" r:id="rId7" xr:uid="{A89C3F0E-2081-4BE7-B64F-80F9568EC1A3}"/>
    <hyperlink ref="M47" r:id="rId8" xr:uid="{E443130D-D698-4ED8-9C12-88F633424C3D}"/>
    <hyperlink ref="M49" r:id="rId9" xr:uid="{F098268B-5B13-4A36-B2D2-0039FAE2A9AD}"/>
    <hyperlink ref="M10" r:id="rId10" xr:uid="{BDD550E0-7127-4C05-872E-D18CD19933DF}"/>
    <hyperlink ref="M50" r:id="rId11" xr:uid="{154B145D-7B20-404B-B531-955A8B2636BD}"/>
    <hyperlink ref="M51" r:id="rId12" xr:uid="{FC0E3C77-A718-4A6C-BBFD-B956EC21DC00}"/>
    <hyperlink ref="M14" r:id="rId13" xr:uid="{3C76B9D8-4639-474D-A732-459DDE169811}"/>
    <hyperlink ref="M52" r:id="rId14" xr:uid="{343839D5-FBCD-4B98-ABFF-CF2C57C87416}"/>
    <hyperlink ref="M53" r:id="rId15" xr:uid="{9DE372FB-5A06-4159-93A2-8C5A34F0CA17}"/>
    <hyperlink ref="M40" r:id="rId16" xr:uid="{4828CB00-3AC6-4686-89F0-91F781DC2932}"/>
    <hyperlink ref="M13" r:id="rId17" xr:uid="{53CD273A-E90E-454B-80CA-B83EDDE428B8}"/>
    <hyperlink ref="M54" r:id="rId18" xr:uid="{1E918D44-1933-4041-ACEC-3E49265C1967}"/>
    <hyperlink ref="M11" r:id="rId19" xr:uid="{819FD236-B818-4AD3-848F-5C76109F07BF}"/>
    <hyperlink ref="M12" r:id="rId20" xr:uid="{580F1CAE-D8B7-4ACD-B82F-0C1DF3A22FD8}"/>
    <hyperlink ref="M9" r:id="rId21" xr:uid="{C761577D-6955-4B54-A895-B9F5FC3D828F}"/>
  </hyperlinks>
  <pageMargins left="0.7" right="0.7" top="0.75" bottom="0.75" header="0.3" footer="0.3"/>
  <pageSetup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CD20-2DDA-4BD9-BE73-60656E90D55D}">
  <dimension ref="A1:P53"/>
  <sheetViews>
    <sheetView workbookViewId="0">
      <selection activeCell="D16" sqref="D16"/>
    </sheetView>
  </sheetViews>
  <sheetFormatPr defaultRowHeight="15" x14ac:dyDescent="0.25"/>
  <cols>
    <col min="2" max="2" width="58.140625" customWidth="1"/>
    <col min="3" max="3" width="37.28515625" bestFit="1" customWidth="1"/>
    <col min="4" max="4" width="8.7109375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9" customWidth="1"/>
    <col min="11" max="12" width="11.5703125" customWidth="1"/>
    <col min="13" max="13" width="17.42578125" bestFit="1" customWidth="1"/>
    <col min="14" max="14" width="17.7109375" bestFit="1" customWidth="1"/>
    <col min="15" max="15" width="12.28515625" bestFit="1" customWidth="1"/>
    <col min="16" max="16" width="89.85546875" bestFit="1" customWidth="1"/>
  </cols>
  <sheetData>
    <row r="1" spans="1:15" ht="34.5" customHeight="1" x14ac:dyDescent="0.5">
      <c r="A1" s="41" t="s">
        <v>94</v>
      </c>
      <c r="B1" s="41"/>
      <c r="C1" s="38" t="s">
        <v>93</v>
      </c>
      <c r="D1" t="s">
        <v>85</v>
      </c>
      <c r="I1" s="35" t="s">
        <v>82</v>
      </c>
      <c r="J1" s="36" t="s">
        <v>89</v>
      </c>
      <c r="K1" s="1" t="s">
        <v>1</v>
      </c>
      <c r="L1" s="37" t="s">
        <v>88</v>
      </c>
      <c r="M1" s="2" t="s">
        <v>2</v>
      </c>
      <c r="N1" s="3" t="s">
        <v>3</v>
      </c>
    </row>
    <row r="2" spans="1:15" ht="19.5" thickBot="1" x14ac:dyDescent="0.35">
      <c r="A2" s="11" t="s">
        <v>4</v>
      </c>
      <c r="C2" s="10" t="s">
        <v>95</v>
      </c>
      <c r="D2">
        <v>6</v>
      </c>
      <c r="I2" s="19">
        <f>J2/D2</f>
        <v>19.531419999999994</v>
      </c>
      <c r="J2" s="21">
        <f>SUM(J5:J17,K19:K30)</f>
        <v>117.18851999999997</v>
      </c>
      <c r="K2" s="4">
        <f>SUM(K5:K17,K19:K30)</f>
        <v>129.55499999999995</v>
      </c>
      <c r="L2" s="4">
        <f>K2/D2</f>
        <v>21.59249999999999</v>
      </c>
      <c r="M2" s="14">
        <f>SUM(I19:I30)/60</f>
        <v>4.8166666666666664</v>
      </c>
      <c r="N2" s="5">
        <f>SUM(F19:F25)</f>
        <v>50</v>
      </c>
    </row>
    <row r="3" spans="1:15" ht="16.5" thickBot="1" x14ac:dyDescent="0.3">
      <c r="A3" s="42" t="s">
        <v>5</v>
      </c>
      <c r="B3" s="43"/>
    </row>
    <row r="4" spans="1:15" ht="15.75" thickBot="1" x14ac:dyDescent="0.3">
      <c r="A4" s="6" t="s">
        <v>6</v>
      </c>
      <c r="B4" s="6" t="s">
        <v>7</v>
      </c>
      <c r="C4" s="6" t="s">
        <v>8</v>
      </c>
      <c r="D4" s="6" t="s">
        <v>84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5" x14ac:dyDescent="0.25">
      <c r="B5" t="s">
        <v>30</v>
      </c>
      <c r="C5" t="s">
        <v>18</v>
      </c>
      <c r="D5">
        <v>1</v>
      </c>
      <c r="E5">
        <f>D5*$D$2</f>
        <v>6</v>
      </c>
      <c r="F5">
        <v>1</v>
      </c>
      <c r="G5" s="8">
        <v>3.87</v>
      </c>
      <c r="H5" s="18">
        <f>IF(F5&gt;0,ROUNDUP(E5/F5,0),0)</f>
        <v>6</v>
      </c>
      <c r="I5" s="20">
        <f>IF(F5&gt;0,G5/F5,0)</f>
        <v>3.87</v>
      </c>
      <c r="J5" s="20">
        <f>I5*E5</f>
        <v>23.22</v>
      </c>
      <c r="K5" s="19">
        <f>H5*G5</f>
        <v>23.22</v>
      </c>
      <c r="L5" s="19"/>
      <c r="M5" s="7" t="s">
        <v>42</v>
      </c>
    </row>
    <row r="6" spans="1:15" x14ac:dyDescent="0.25">
      <c r="B6" t="s">
        <v>31</v>
      </c>
      <c r="C6" t="s">
        <v>18</v>
      </c>
      <c r="D6">
        <v>1</v>
      </c>
      <c r="E6">
        <f t="shared" ref="E6:E15" si="0">D6*$D$2</f>
        <v>6</v>
      </c>
      <c r="F6">
        <v>1</v>
      </c>
      <c r="G6" s="29">
        <v>2.1800000000000002</v>
      </c>
      <c r="H6" s="18">
        <f t="shared" ref="H6:H13" si="1">IF(F6&gt;0,ROUNDUP(E6/F6,0),0)</f>
        <v>6</v>
      </c>
      <c r="I6" s="20">
        <f t="shared" ref="I6:I15" si="2">IF(F6&gt;0,G6/F6,0)</f>
        <v>2.1800000000000002</v>
      </c>
      <c r="J6" s="20">
        <f t="shared" ref="J6:J15" si="3">I6*E6</f>
        <v>13.080000000000002</v>
      </c>
      <c r="K6" s="19">
        <f t="shared" ref="K6:K15" si="4">H6*G6</f>
        <v>13.080000000000002</v>
      </c>
      <c r="L6" s="19"/>
      <c r="M6" s="7" t="s">
        <v>43</v>
      </c>
    </row>
    <row r="7" spans="1:15" x14ac:dyDescent="0.25">
      <c r="B7" t="s">
        <v>32</v>
      </c>
      <c r="C7" t="s">
        <v>18</v>
      </c>
      <c r="D7">
        <v>1</v>
      </c>
      <c r="E7">
        <f t="shared" si="0"/>
        <v>6</v>
      </c>
      <c r="F7">
        <v>3</v>
      </c>
      <c r="G7" s="29">
        <v>3.63</v>
      </c>
      <c r="H7" s="18">
        <f t="shared" si="1"/>
        <v>2</v>
      </c>
      <c r="I7" s="20">
        <f t="shared" si="2"/>
        <v>1.21</v>
      </c>
      <c r="J7" s="20">
        <f t="shared" si="3"/>
        <v>7.26</v>
      </c>
      <c r="K7" s="19">
        <f t="shared" si="4"/>
        <v>7.26</v>
      </c>
      <c r="L7" s="19"/>
      <c r="M7" s="7" t="s">
        <v>44</v>
      </c>
    </row>
    <row r="8" spans="1:15" x14ac:dyDescent="0.25">
      <c r="B8" t="s">
        <v>33</v>
      </c>
      <c r="C8" t="s">
        <v>18</v>
      </c>
      <c r="D8">
        <v>1</v>
      </c>
      <c r="E8">
        <f t="shared" si="0"/>
        <v>6</v>
      </c>
      <c r="F8">
        <v>1</v>
      </c>
      <c r="G8" s="29">
        <v>6.8</v>
      </c>
      <c r="H8" s="18">
        <f t="shared" si="1"/>
        <v>6</v>
      </c>
      <c r="I8" s="20">
        <f t="shared" si="2"/>
        <v>6.8</v>
      </c>
      <c r="J8" s="20">
        <f t="shared" si="3"/>
        <v>40.799999999999997</v>
      </c>
      <c r="K8" s="19">
        <f t="shared" si="4"/>
        <v>40.799999999999997</v>
      </c>
      <c r="L8" s="19"/>
      <c r="M8" s="7" t="s">
        <v>45</v>
      </c>
    </row>
    <row r="9" spans="1:15" x14ac:dyDescent="0.25">
      <c r="B9" t="s">
        <v>67</v>
      </c>
      <c r="C9" t="s">
        <v>18</v>
      </c>
      <c r="D9">
        <v>1</v>
      </c>
      <c r="E9">
        <f t="shared" si="0"/>
        <v>6</v>
      </c>
      <c r="F9">
        <v>1</v>
      </c>
      <c r="G9" s="29">
        <v>0.74</v>
      </c>
      <c r="H9" s="18">
        <f t="shared" si="1"/>
        <v>6</v>
      </c>
      <c r="I9" s="20">
        <f t="shared" si="2"/>
        <v>0.74</v>
      </c>
      <c r="J9" s="20">
        <f t="shared" si="3"/>
        <v>4.4399999999999995</v>
      </c>
      <c r="K9" s="19">
        <f t="shared" si="4"/>
        <v>4.4399999999999995</v>
      </c>
      <c r="L9" s="19"/>
      <c r="M9" s="7" t="s">
        <v>70</v>
      </c>
    </row>
    <row r="10" spans="1:15" x14ac:dyDescent="0.25">
      <c r="B10" t="s">
        <v>78</v>
      </c>
      <c r="C10" t="s">
        <v>17</v>
      </c>
      <c r="D10">
        <v>8</v>
      </c>
      <c r="E10">
        <f t="shared" si="0"/>
        <v>48</v>
      </c>
      <c r="F10">
        <v>1000</v>
      </c>
      <c r="G10" s="30">
        <v>12.99</v>
      </c>
      <c r="H10" s="18">
        <f t="shared" si="1"/>
        <v>1</v>
      </c>
      <c r="I10" s="20">
        <f t="shared" si="2"/>
        <v>1.299E-2</v>
      </c>
      <c r="J10" s="20">
        <f t="shared" si="3"/>
        <v>0.62351999999999996</v>
      </c>
      <c r="K10" s="19">
        <f t="shared" si="4"/>
        <v>12.99</v>
      </c>
      <c r="L10" s="19"/>
      <c r="M10" s="31" t="s">
        <v>57</v>
      </c>
    </row>
    <row r="11" spans="1:15" x14ac:dyDescent="0.25">
      <c r="B11" t="s">
        <v>35</v>
      </c>
      <c r="C11" t="s">
        <v>18</v>
      </c>
      <c r="D11">
        <v>1</v>
      </c>
      <c r="E11">
        <f t="shared" si="0"/>
        <v>6</v>
      </c>
      <c r="F11">
        <v>1</v>
      </c>
      <c r="G11" s="29">
        <v>3.28</v>
      </c>
      <c r="H11" s="18">
        <f t="shared" si="1"/>
        <v>6</v>
      </c>
      <c r="I11" s="20">
        <f t="shared" si="2"/>
        <v>3.28</v>
      </c>
      <c r="J11" s="20">
        <f t="shared" si="3"/>
        <v>19.68</v>
      </c>
      <c r="K11" s="19">
        <f t="shared" si="4"/>
        <v>19.68</v>
      </c>
      <c r="M11" s="7" t="s">
        <v>97</v>
      </c>
    </row>
    <row r="12" spans="1:15" x14ac:dyDescent="0.25">
      <c r="B12" t="s">
        <v>98</v>
      </c>
      <c r="C12" t="s">
        <v>17</v>
      </c>
      <c r="D12">
        <v>2</v>
      </c>
      <c r="E12">
        <f t="shared" si="0"/>
        <v>12</v>
      </c>
      <c r="F12">
        <v>1</v>
      </c>
      <c r="G12" s="32">
        <v>0.28000000000000003</v>
      </c>
      <c r="H12" s="18">
        <f t="shared" si="1"/>
        <v>12</v>
      </c>
      <c r="I12" s="20">
        <f t="shared" si="2"/>
        <v>0.28000000000000003</v>
      </c>
      <c r="J12" s="20">
        <f t="shared" si="3"/>
        <v>3.3600000000000003</v>
      </c>
      <c r="K12" s="19">
        <f t="shared" si="4"/>
        <v>3.3600000000000003</v>
      </c>
      <c r="M12" s="7" t="s">
        <v>99</v>
      </c>
    </row>
    <row r="13" spans="1:15" x14ac:dyDescent="0.25">
      <c r="B13" t="s">
        <v>87</v>
      </c>
      <c r="C13" t="s">
        <v>17</v>
      </c>
      <c r="D13">
        <v>0</v>
      </c>
      <c r="E13">
        <f t="shared" si="0"/>
        <v>0</v>
      </c>
      <c r="F13">
        <v>1</v>
      </c>
      <c r="G13" s="32">
        <v>1.1100000000000001</v>
      </c>
      <c r="H13" s="18">
        <f t="shared" si="1"/>
        <v>0</v>
      </c>
      <c r="I13" s="20">
        <f t="shared" si="2"/>
        <v>1.1100000000000001</v>
      </c>
      <c r="J13" s="20">
        <f t="shared" si="3"/>
        <v>0</v>
      </c>
      <c r="K13" s="19">
        <f t="shared" si="4"/>
        <v>0</v>
      </c>
      <c r="M13" s="7" t="s">
        <v>86</v>
      </c>
    </row>
    <row r="14" spans="1:15" x14ac:dyDescent="0.25">
      <c r="B14" t="s">
        <v>66</v>
      </c>
      <c r="C14" t="s">
        <v>17</v>
      </c>
      <c r="D14">
        <v>0</v>
      </c>
      <c r="E14">
        <f t="shared" si="0"/>
        <v>0</v>
      </c>
      <c r="F14">
        <v>1</v>
      </c>
      <c r="G14" s="29">
        <v>0.48</v>
      </c>
      <c r="H14" s="18">
        <f>IF(F14&gt;0,ROUNDUP(E14/F14,0),0)</f>
        <v>0</v>
      </c>
      <c r="I14" s="20">
        <f t="shared" si="2"/>
        <v>0.48</v>
      </c>
      <c r="J14" s="20">
        <f t="shared" si="3"/>
        <v>0</v>
      </c>
      <c r="K14" s="19">
        <f t="shared" si="4"/>
        <v>0</v>
      </c>
      <c r="L14" s="19"/>
      <c r="M14" s="7" t="s">
        <v>71</v>
      </c>
    </row>
    <row r="15" spans="1:15" x14ac:dyDescent="0.25">
      <c r="B15" t="s">
        <v>77</v>
      </c>
      <c r="C15" t="s">
        <v>74</v>
      </c>
      <c r="D15">
        <v>0</v>
      </c>
      <c r="E15">
        <f t="shared" si="0"/>
        <v>0</v>
      </c>
      <c r="F15">
        <v>1</v>
      </c>
      <c r="G15" s="29">
        <v>8</v>
      </c>
      <c r="H15" s="18">
        <f>IF(F15&gt;0,ROUNDUP(E15/F15,0),0)</f>
        <v>0</v>
      </c>
      <c r="I15" s="20">
        <f t="shared" si="2"/>
        <v>8</v>
      </c>
      <c r="J15" s="20">
        <f t="shared" si="3"/>
        <v>0</v>
      </c>
      <c r="K15" s="19">
        <f t="shared" si="4"/>
        <v>0</v>
      </c>
      <c r="L15" s="19"/>
      <c r="M15" s="7"/>
    </row>
    <row r="16" spans="1:15" ht="15.75" thickBot="1" x14ac:dyDescent="0.3">
      <c r="H16" s="18"/>
      <c r="I16" s="28"/>
      <c r="J16" s="28"/>
      <c r="K16" s="19"/>
      <c r="L16" s="19"/>
    </row>
    <row r="17" spans="1:16" ht="15.75" thickBot="1" x14ac:dyDescent="0.3">
      <c r="A17" s="44" t="s">
        <v>19</v>
      </c>
      <c r="B17" s="45"/>
      <c r="C17" s="22">
        <v>25</v>
      </c>
      <c r="G17" s="8"/>
      <c r="H17" s="8"/>
      <c r="I17" s="13"/>
      <c r="J17" s="13"/>
      <c r="P17" s="7"/>
    </row>
    <row r="18" spans="1:16" ht="15.75" thickBot="1" x14ac:dyDescent="0.3">
      <c r="A18" t="s">
        <v>6</v>
      </c>
      <c r="B18" s="6" t="s">
        <v>20</v>
      </c>
      <c r="C18" s="15" t="s">
        <v>21</v>
      </c>
      <c r="D18" s="6" t="s">
        <v>9</v>
      </c>
      <c r="E18" s="6"/>
      <c r="F18" s="6" t="s">
        <v>22</v>
      </c>
      <c r="G18" s="6" t="s">
        <v>23</v>
      </c>
      <c r="H18" s="6"/>
      <c r="I18" s="6" t="s">
        <v>24</v>
      </c>
      <c r="J18" s="6" t="s">
        <v>64</v>
      </c>
      <c r="K18" s="6" t="s">
        <v>65</v>
      </c>
      <c r="L18" s="6"/>
      <c r="M18" s="6" t="s">
        <v>16</v>
      </c>
      <c r="N18" s="19"/>
    </row>
    <row r="19" spans="1:16" x14ac:dyDescent="0.25">
      <c r="B19" t="s">
        <v>101</v>
      </c>
      <c r="C19" t="s">
        <v>25</v>
      </c>
      <c r="D19">
        <v>1</v>
      </c>
      <c r="E19">
        <f>D19*$D$2</f>
        <v>6</v>
      </c>
      <c r="F19">
        <v>17.399999999999999</v>
      </c>
      <c r="G19">
        <v>127</v>
      </c>
      <c r="I19">
        <f>G19*D19</f>
        <v>127</v>
      </c>
      <c r="J19" s="12">
        <f>(F19/1000)*$C$17</f>
        <v>0.43499999999999994</v>
      </c>
      <c r="K19" s="19">
        <f>J19*E19</f>
        <v>2.6099999999999994</v>
      </c>
      <c r="L19" s="19"/>
    </row>
    <row r="20" spans="1:16" x14ac:dyDescent="0.25">
      <c r="B20" t="s">
        <v>102</v>
      </c>
      <c r="C20" t="s">
        <v>25</v>
      </c>
      <c r="D20">
        <v>1</v>
      </c>
      <c r="E20">
        <f t="shared" ref="E20:E29" si="5">D20*$D$2</f>
        <v>6</v>
      </c>
      <c r="F20">
        <v>11.9</v>
      </c>
      <c r="G20">
        <v>74</v>
      </c>
      <c r="I20">
        <f t="shared" ref="I20:I29" si="6">G20*D20</f>
        <v>74</v>
      </c>
      <c r="J20" s="12">
        <f t="shared" ref="J20:J30" si="7">(F20/1000)*$C$17</f>
        <v>0.29750000000000004</v>
      </c>
      <c r="K20" s="19">
        <f t="shared" ref="K20:K29" si="8">J20*E20</f>
        <v>1.7850000000000001</v>
      </c>
      <c r="L20" s="19"/>
      <c r="N20" s="19"/>
    </row>
    <row r="21" spans="1:16" x14ac:dyDescent="0.25">
      <c r="B21" t="s">
        <v>103</v>
      </c>
      <c r="C21" t="s">
        <v>25</v>
      </c>
      <c r="D21">
        <v>1</v>
      </c>
      <c r="E21">
        <f t="shared" si="5"/>
        <v>6</v>
      </c>
      <c r="F21">
        <v>0.5</v>
      </c>
      <c r="G21">
        <v>4</v>
      </c>
      <c r="I21">
        <f t="shared" si="6"/>
        <v>4</v>
      </c>
      <c r="J21" s="12">
        <f t="shared" si="7"/>
        <v>1.2500000000000001E-2</v>
      </c>
      <c r="K21" s="19">
        <f t="shared" si="8"/>
        <v>7.5000000000000011E-2</v>
      </c>
      <c r="L21" s="19"/>
    </row>
    <row r="22" spans="1:16" x14ac:dyDescent="0.25">
      <c r="B22" t="s">
        <v>104</v>
      </c>
      <c r="C22" t="s">
        <v>25</v>
      </c>
      <c r="D22">
        <v>1</v>
      </c>
      <c r="E22">
        <f t="shared" si="5"/>
        <v>6</v>
      </c>
      <c r="F22">
        <v>1.7</v>
      </c>
      <c r="G22">
        <v>14</v>
      </c>
      <c r="I22">
        <f t="shared" ref="I22" si="9">G22*E22</f>
        <v>84</v>
      </c>
      <c r="J22" s="12">
        <f t="shared" si="7"/>
        <v>4.2499999999999996E-2</v>
      </c>
      <c r="K22" s="19">
        <f t="shared" si="8"/>
        <v>0.255</v>
      </c>
      <c r="L22" s="19"/>
    </row>
    <row r="23" spans="1:16" x14ac:dyDescent="0.25">
      <c r="B23" t="s">
        <v>100</v>
      </c>
      <c r="C23" t="s">
        <v>25</v>
      </c>
      <c r="D23">
        <v>0</v>
      </c>
      <c r="E23" s="48">
        <f t="shared" si="5"/>
        <v>0</v>
      </c>
      <c r="F23">
        <v>9.3000000000000007</v>
      </c>
      <c r="G23">
        <v>61</v>
      </c>
      <c r="I23">
        <f t="shared" ref="I23" si="10">G23*E23</f>
        <v>0</v>
      </c>
      <c r="J23" s="12">
        <f t="shared" si="7"/>
        <v>0.23250000000000001</v>
      </c>
      <c r="K23" s="19">
        <f t="shared" si="8"/>
        <v>0</v>
      </c>
      <c r="L23" s="19"/>
    </row>
    <row r="24" spans="1:16" x14ac:dyDescent="0.25">
      <c r="B24" t="s">
        <v>36</v>
      </c>
      <c r="C24" t="s">
        <v>25</v>
      </c>
      <c r="D24">
        <v>0</v>
      </c>
      <c r="E24">
        <f t="shared" si="5"/>
        <v>0</v>
      </c>
      <c r="F24">
        <v>8.5</v>
      </c>
      <c r="G24">
        <v>54</v>
      </c>
      <c r="I24">
        <f t="shared" si="6"/>
        <v>0</v>
      </c>
      <c r="J24" s="12">
        <f t="shared" si="7"/>
        <v>0.21250000000000002</v>
      </c>
      <c r="K24" s="19">
        <f t="shared" si="8"/>
        <v>0</v>
      </c>
      <c r="L24" s="19"/>
    </row>
    <row r="25" spans="1:16" x14ac:dyDescent="0.25">
      <c r="B25" t="s">
        <v>59</v>
      </c>
      <c r="C25" t="s">
        <v>25</v>
      </c>
      <c r="D25">
        <v>0</v>
      </c>
      <c r="E25">
        <f t="shared" si="5"/>
        <v>0</v>
      </c>
      <c r="F25">
        <v>0.7</v>
      </c>
      <c r="G25">
        <v>8</v>
      </c>
      <c r="I25">
        <f t="shared" si="6"/>
        <v>0</v>
      </c>
      <c r="J25" s="12">
        <f t="shared" si="7"/>
        <v>1.7499999999999998E-2</v>
      </c>
      <c r="K25" s="19">
        <f t="shared" si="8"/>
        <v>0</v>
      </c>
      <c r="L25" s="19"/>
    </row>
    <row r="26" spans="1:16" x14ac:dyDescent="0.25">
      <c r="B26" t="s">
        <v>60</v>
      </c>
      <c r="C26" t="s">
        <v>25</v>
      </c>
      <c r="D26">
        <v>0</v>
      </c>
      <c r="E26">
        <f t="shared" si="5"/>
        <v>0</v>
      </c>
      <c r="F26">
        <v>1.8</v>
      </c>
      <c r="G26">
        <v>18</v>
      </c>
      <c r="I26">
        <f t="shared" si="6"/>
        <v>0</v>
      </c>
      <c r="J26" s="12">
        <f t="shared" si="7"/>
        <v>4.4999999999999998E-2</v>
      </c>
      <c r="K26" s="19">
        <f t="shared" si="8"/>
        <v>0</v>
      </c>
      <c r="L26" s="19"/>
    </row>
    <row r="27" spans="1:16" x14ac:dyDescent="0.25">
      <c r="B27" t="s">
        <v>61</v>
      </c>
      <c r="C27" t="s">
        <v>25</v>
      </c>
      <c r="D27">
        <v>0</v>
      </c>
      <c r="E27">
        <f t="shared" si="5"/>
        <v>0</v>
      </c>
      <c r="F27">
        <v>5.5</v>
      </c>
      <c r="G27">
        <v>39</v>
      </c>
      <c r="I27">
        <f t="shared" si="6"/>
        <v>0</v>
      </c>
      <c r="J27" s="12">
        <f t="shared" si="7"/>
        <v>0.13749999999999998</v>
      </c>
      <c r="K27" s="19">
        <f t="shared" si="8"/>
        <v>0</v>
      </c>
      <c r="L27" s="19"/>
    </row>
    <row r="28" spans="1:16" x14ac:dyDescent="0.25">
      <c r="B28" t="s">
        <v>62</v>
      </c>
      <c r="C28" t="s">
        <v>25</v>
      </c>
      <c r="D28">
        <v>0</v>
      </c>
      <c r="E28">
        <f t="shared" si="5"/>
        <v>0</v>
      </c>
      <c r="F28">
        <v>1.7</v>
      </c>
      <c r="G28">
        <v>16</v>
      </c>
      <c r="I28">
        <f t="shared" si="6"/>
        <v>0</v>
      </c>
      <c r="J28" s="12">
        <f t="shared" si="7"/>
        <v>4.2499999999999996E-2</v>
      </c>
      <c r="K28" s="19">
        <f t="shared" si="8"/>
        <v>0</v>
      </c>
      <c r="L28" s="19"/>
    </row>
    <row r="29" spans="1:16" x14ac:dyDescent="0.25">
      <c r="B29" t="s">
        <v>63</v>
      </c>
      <c r="C29" t="s">
        <v>25</v>
      </c>
      <c r="D29">
        <v>0</v>
      </c>
      <c r="E29">
        <f t="shared" si="5"/>
        <v>0</v>
      </c>
      <c r="F29">
        <v>1</v>
      </c>
      <c r="G29">
        <v>11</v>
      </c>
      <c r="I29">
        <f t="shared" si="6"/>
        <v>0</v>
      </c>
      <c r="J29" s="12">
        <f t="shared" si="7"/>
        <v>2.5000000000000001E-2</v>
      </c>
      <c r="K29" s="19">
        <f t="shared" si="8"/>
        <v>0</v>
      </c>
      <c r="L29" s="19"/>
    </row>
    <row r="30" spans="1:16" ht="15.75" thickBot="1" x14ac:dyDescent="0.3">
      <c r="B30" s="10"/>
      <c r="J30" s="12">
        <f t="shared" si="7"/>
        <v>0</v>
      </c>
      <c r="K30" s="19">
        <f t="shared" ref="K30" si="11">J30*D30</f>
        <v>0</v>
      </c>
      <c r="L30" s="19"/>
    </row>
    <row r="31" spans="1:16" ht="15.75" thickBot="1" x14ac:dyDescent="0.3">
      <c r="A31" s="46" t="s">
        <v>26</v>
      </c>
      <c r="B31" s="47"/>
    </row>
    <row r="32" spans="1:16" ht="15.75" thickBot="1" x14ac:dyDescent="0.3">
      <c r="A32" s="23" t="s">
        <v>6</v>
      </c>
      <c r="B32" s="24" t="s">
        <v>20</v>
      </c>
      <c r="C32" s="25"/>
      <c r="D32" s="25" t="s">
        <v>9</v>
      </c>
      <c r="E32" s="25"/>
      <c r="F32" s="25"/>
      <c r="G32" s="25"/>
      <c r="H32" s="25"/>
      <c r="I32" s="25"/>
      <c r="J32" s="25"/>
      <c r="K32" s="25"/>
      <c r="L32" s="25"/>
      <c r="M32" s="26"/>
    </row>
    <row r="33" spans="1:16" ht="15.75" thickBot="1" x14ac:dyDescent="0.3">
      <c r="B33" s="10"/>
    </row>
    <row r="34" spans="1:16" ht="15.75" thickBot="1" x14ac:dyDescent="0.3">
      <c r="A34" s="44" t="s">
        <v>27</v>
      </c>
      <c r="B34" s="45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B35" t="s">
        <v>37</v>
      </c>
    </row>
    <row r="36" spans="1:16" x14ac:dyDescent="0.25">
      <c r="B36" t="s">
        <v>38</v>
      </c>
    </row>
    <row r="37" spans="1:16" x14ac:dyDescent="0.25">
      <c r="B37" t="s">
        <v>39</v>
      </c>
    </row>
    <row r="38" spans="1:16" x14ac:dyDescent="0.25">
      <c r="B38" t="s">
        <v>40</v>
      </c>
    </row>
    <row r="39" spans="1:16" x14ac:dyDescent="0.25">
      <c r="B39" t="s">
        <v>41</v>
      </c>
    </row>
    <row r="40" spans="1:16" x14ac:dyDescent="0.25">
      <c r="B40" t="s">
        <v>80</v>
      </c>
      <c r="M40" s="7" t="s">
        <v>81</v>
      </c>
    </row>
    <row r="41" spans="1:16" ht="15.75" thickBot="1" x14ac:dyDescent="0.3"/>
    <row r="42" spans="1:16" ht="15.75" thickBot="1" x14ac:dyDescent="0.3">
      <c r="A42" s="39" t="s">
        <v>28</v>
      </c>
      <c r="B42" s="4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5.75" thickBot="1" x14ac:dyDescent="0.3">
      <c r="A43" s="16" t="s">
        <v>6</v>
      </c>
      <c r="B43" s="27" t="s">
        <v>29</v>
      </c>
      <c r="C43" s="6" t="s">
        <v>8</v>
      </c>
      <c r="D43" s="6" t="s">
        <v>9</v>
      </c>
      <c r="E43" s="6"/>
      <c r="F43" s="6" t="s">
        <v>10</v>
      </c>
      <c r="G43" s="6" t="s">
        <v>11</v>
      </c>
      <c r="H43" s="6" t="s">
        <v>12</v>
      </c>
      <c r="I43" s="6" t="s">
        <v>13</v>
      </c>
      <c r="J43" s="6" t="s">
        <v>14</v>
      </c>
      <c r="K43" s="6" t="s">
        <v>15</v>
      </c>
      <c r="L43" s="6"/>
      <c r="M43" s="16" t="s">
        <v>16</v>
      </c>
    </row>
    <row r="44" spans="1:16" x14ac:dyDescent="0.25">
      <c r="B44" t="s">
        <v>48</v>
      </c>
      <c r="C44" t="s">
        <v>18</v>
      </c>
      <c r="D44">
        <v>1</v>
      </c>
      <c r="F44">
        <v>10</v>
      </c>
      <c r="G44" s="8">
        <v>11.31</v>
      </c>
      <c r="H44" s="18">
        <f>IF(F44&gt;0,ROUNDUP(D44/F44,0),0)</f>
        <v>1</v>
      </c>
      <c r="I44" s="20">
        <f t="shared" ref="I44:I53" si="12">IF(F44&gt;0,G44/F44,0)</f>
        <v>1.131</v>
      </c>
      <c r="J44" s="20">
        <f t="shared" ref="J44:J53" si="13">I44*D44</f>
        <v>1.131</v>
      </c>
      <c r="K44" s="19">
        <f t="shared" ref="K44:K53" si="14">H44*G44</f>
        <v>11.31</v>
      </c>
      <c r="L44" s="19"/>
      <c r="M44" s="7" t="s">
        <v>47</v>
      </c>
    </row>
    <row r="45" spans="1:16" x14ac:dyDescent="0.25">
      <c r="B45" t="s">
        <v>49</v>
      </c>
      <c r="C45" t="s">
        <v>18</v>
      </c>
      <c r="D45">
        <v>1</v>
      </c>
      <c r="F45">
        <v>1</v>
      </c>
      <c r="G45" s="8">
        <v>1.5</v>
      </c>
      <c r="H45" s="18">
        <f t="shared" ref="H45:H53" si="15">IF(F45&gt;0,ROUNDUP(D45/F45,0),0)</f>
        <v>1</v>
      </c>
      <c r="I45" s="20">
        <f t="shared" si="12"/>
        <v>1.5</v>
      </c>
      <c r="J45" s="20">
        <f t="shared" si="13"/>
        <v>1.5</v>
      </c>
      <c r="K45" s="19">
        <f t="shared" si="14"/>
        <v>1.5</v>
      </c>
      <c r="L45" s="19"/>
      <c r="M45" s="7" t="s">
        <v>50</v>
      </c>
    </row>
    <row r="46" spans="1:16" x14ac:dyDescent="0.25">
      <c r="B46" t="s">
        <v>30</v>
      </c>
      <c r="C46" t="s">
        <v>18</v>
      </c>
      <c r="D46">
        <v>1</v>
      </c>
      <c r="F46">
        <v>1</v>
      </c>
      <c r="G46" s="8">
        <v>2.5</v>
      </c>
      <c r="H46" s="18">
        <f t="shared" si="15"/>
        <v>1</v>
      </c>
      <c r="I46" s="20">
        <f t="shared" si="12"/>
        <v>2.5</v>
      </c>
      <c r="J46" s="20">
        <f t="shared" si="13"/>
        <v>2.5</v>
      </c>
      <c r="K46" s="19">
        <f t="shared" si="14"/>
        <v>2.5</v>
      </c>
      <c r="L46" s="19"/>
      <c r="M46" s="7" t="s">
        <v>51</v>
      </c>
    </row>
    <row r="47" spans="1:16" x14ac:dyDescent="0.25">
      <c r="B47" t="s">
        <v>52</v>
      </c>
      <c r="C47" t="s">
        <v>18</v>
      </c>
      <c r="D47">
        <v>1</v>
      </c>
      <c r="F47">
        <v>6</v>
      </c>
      <c r="G47" s="32">
        <v>22.99</v>
      </c>
      <c r="H47" s="18">
        <f t="shared" si="15"/>
        <v>1</v>
      </c>
      <c r="I47" s="20">
        <f t="shared" si="12"/>
        <v>3.8316666666666666</v>
      </c>
      <c r="J47" s="20">
        <f t="shared" si="13"/>
        <v>3.8316666666666666</v>
      </c>
      <c r="K47" s="19">
        <f t="shared" si="14"/>
        <v>22.99</v>
      </c>
      <c r="L47" s="19"/>
      <c r="M47" s="7" t="s">
        <v>53</v>
      </c>
    </row>
    <row r="48" spans="1:16" x14ac:dyDescent="0.25">
      <c r="B48" t="s">
        <v>52</v>
      </c>
      <c r="C48" t="s">
        <v>18</v>
      </c>
      <c r="D48">
        <v>1</v>
      </c>
      <c r="F48">
        <v>3</v>
      </c>
      <c r="G48" s="32">
        <v>13.99</v>
      </c>
      <c r="H48" s="18">
        <f t="shared" si="15"/>
        <v>1</v>
      </c>
      <c r="I48" s="20">
        <f t="shared" si="12"/>
        <v>4.6633333333333331</v>
      </c>
      <c r="J48" s="20">
        <f t="shared" si="13"/>
        <v>4.6633333333333331</v>
      </c>
      <c r="K48" s="19">
        <f t="shared" si="14"/>
        <v>13.99</v>
      </c>
      <c r="L48" s="19"/>
      <c r="M48" s="7" t="s">
        <v>69</v>
      </c>
    </row>
    <row r="49" spans="2:13" x14ac:dyDescent="0.25">
      <c r="B49" t="s">
        <v>55</v>
      </c>
      <c r="C49" t="s">
        <v>18</v>
      </c>
      <c r="D49">
        <v>10</v>
      </c>
      <c r="F49">
        <v>560</v>
      </c>
      <c r="G49" s="32">
        <v>18.989999999999998</v>
      </c>
      <c r="H49" s="33">
        <f t="shared" si="15"/>
        <v>1</v>
      </c>
      <c r="I49" s="12">
        <f t="shared" si="12"/>
        <v>3.391071428571428E-2</v>
      </c>
      <c r="J49" s="12">
        <f t="shared" si="13"/>
        <v>0.33910714285714283</v>
      </c>
      <c r="K49" s="19">
        <f t="shared" si="14"/>
        <v>18.989999999999998</v>
      </c>
      <c r="L49" s="19"/>
      <c r="M49" s="7" t="s">
        <v>54</v>
      </c>
    </row>
    <row r="50" spans="2:13" x14ac:dyDescent="0.25">
      <c r="B50" t="s">
        <v>34</v>
      </c>
      <c r="C50" t="s">
        <v>18</v>
      </c>
      <c r="D50">
        <v>1</v>
      </c>
      <c r="F50">
        <v>3</v>
      </c>
      <c r="G50" s="29">
        <v>3.95</v>
      </c>
      <c r="H50" s="18">
        <f t="shared" si="15"/>
        <v>1</v>
      </c>
      <c r="I50" s="12">
        <f t="shared" si="12"/>
        <v>1.3166666666666667</v>
      </c>
      <c r="J50" s="12">
        <f t="shared" si="13"/>
        <v>1.3166666666666667</v>
      </c>
      <c r="K50" s="19">
        <f t="shared" si="14"/>
        <v>3.95</v>
      </c>
      <c r="L50" s="19"/>
      <c r="M50" s="7" t="s">
        <v>46</v>
      </c>
    </row>
    <row r="51" spans="2:13" x14ac:dyDescent="0.25">
      <c r="B51" t="s">
        <v>55</v>
      </c>
      <c r="C51" t="s">
        <v>18</v>
      </c>
      <c r="D51">
        <v>10</v>
      </c>
      <c r="F51">
        <v>70</v>
      </c>
      <c r="G51" s="32">
        <v>6.6</v>
      </c>
      <c r="H51" s="18">
        <f t="shared" si="15"/>
        <v>1</v>
      </c>
      <c r="I51" s="34">
        <f t="shared" si="12"/>
        <v>9.4285714285714278E-2</v>
      </c>
      <c r="J51" s="34">
        <f t="shared" si="13"/>
        <v>0.94285714285714284</v>
      </c>
      <c r="K51" s="19">
        <f t="shared" si="14"/>
        <v>6.6</v>
      </c>
      <c r="L51" s="19"/>
      <c r="M51" s="7" t="s">
        <v>68</v>
      </c>
    </row>
    <row r="52" spans="2:13" x14ac:dyDescent="0.25">
      <c r="B52" t="s">
        <v>72</v>
      </c>
      <c r="C52" t="s">
        <v>17</v>
      </c>
      <c r="D52">
        <v>1</v>
      </c>
      <c r="F52">
        <v>100</v>
      </c>
      <c r="G52" s="32">
        <v>14.99</v>
      </c>
      <c r="H52" s="18">
        <f t="shared" si="15"/>
        <v>1</v>
      </c>
      <c r="I52" s="34">
        <f t="shared" si="12"/>
        <v>0.14990000000000001</v>
      </c>
      <c r="J52" s="34">
        <f t="shared" si="13"/>
        <v>0.14990000000000001</v>
      </c>
      <c r="K52" s="19">
        <f t="shared" si="14"/>
        <v>14.99</v>
      </c>
      <c r="L52" s="19"/>
      <c r="M52" s="7" t="s">
        <v>73</v>
      </c>
    </row>
    <row r="53" spans="2:13" x14ac:dyDescent="0.25">
      <c r="B53" t="s">
        <v>75</v>
      </c>
      <c r="C53" t="s">
        <v>17</v>
      </c>
      <c r="D53">
        <v>8</v>
      </c>
      <c r="F53">
        <v>750</v>
      </c>
      <c r="G53" s="32">
        <v>20.99</v>
      </c>
      <c r="H53" s="18">
        <f t="shared" si="15"/>
        <v>1</v>
      </c>
      <c r="I53" s="34">
        <f t="shared" si="12"/>
        <v>2.7986666666666663E-2</v>
      </c>
      <c r="J53" s="34">
        <f t="shared" si="13"/>
        <v>0.22389333333333331</v>
      </c>
      <c r="K53" s="19">
        <f t="shared" si="14"/>
        <v>20.99</v>
      </c>
      <c r="L53" s="19"/>
      <c r="M53" s="7" t="s">
        <v>76</v>
      </c>
    </row>
  </sheetData>
  <mergeCells count="6">
    <mergeCell ref="A42:B42"/>
    <mergeCell ref="A1:B1"/>
    <mergeCell ref="A3:B3"/>
    <mergeCell ref="A17:B17"/>
    <mergeCell ref="A31:B31"/>
    <mergeCell ref="A34:B34"/>
  </mergeCells>
  <hyperlinks>
    <hyperlink ref="M8" r:id="rId1" xr:uid="{086792EB-54CD-4733-96AE-5E349AFCB7C6}"/>
    <hyperlink ref="M7" r:id="rId2" xr:uid="{47609880-A8C9-47CC-9438-4572738D2660}"/>
    <hyperlink ref="M5" r:id="rId3" xr:uid="{E4B34B3A-B3E8-43FF-B78E-1802792473FB}"/>
    <hyperlink ref="M6" r:id="rId4" xr:uid="{1E57138D-0D70-4FE2-B71B-4E6951B8B992}"/>
    <hyperlink ref="M44" r:id="rId5" xr:uid="{2E08E61A-BFA0-4BB5-B02C-CC555B36C5C3}"/>
    <hyperlink ref="M45" r:id="rId6" xr:uid="{70ABA526-44F0-40C5-8780-94890BC8F930}"/>
    <hyperlink ref="M46" r:id="rId7" xr:uid="{E9A72FC3-6850-451E-9A7C-7D8822928B07}"/>
    <hyperlink ref="M47" r:id="rId8" xr:uid="{D2C0803B-5C6D-413D-BFBC-79C89C3D56BA}"/>
    <hyperlink ref="M49" r:id="rId9" xr:uid="{2BF3F617-7BDE-46B6-80C0-59262D517C58}"/>
    <hyperlink ref="M10" r:id="rId10" xr:uid="{9C598C31-A1A5-4816-A4F2-9FD437CB3CB9}"/>
    <hyperlink ref="M50" r:id="rId11" xr:uid="{3473C128-F434-4C59-BBD2-7854EC5643F7}"/>
    <hyperlink ref="M51" r:id="rId12" xr:uid="{A4758266-1EDA-4C12-8B88-A66DDB1B8041}"/>
    <hyperlink ref="M9" r:id="rId13" xr:uid="{4A7AFD65-8F1B-4964-9FC4-9690AE6D7CD3}"/>
    <hyperlink ref="M14" r:id="rId14" xr:uid="{68E4D60D-FAB8-4D3B-BA1B-5496A7F71EB2}"/>
    <hyperlink ref="M52" r:id="rId15" xr:uid="{265E093A-EF42-4720-8D2F-FEEE22DA5E47}"/>
    <hyperlink ref="M53" r:id="rId16" xr:uid="{23FD5F0F-9554-4783-957F-C62F0769CD62}"/>
    <hyperlink ref="M40" r:id="rId17" xr:uid="{FA800A3C-76D8-4541-BF23-A25927859B2B}"/>
    <hyperlink ref="M13" r:id="rId18" xr:uid="{C08CE28B-9B14-4494-8C4C-E2095394D659}"/>
    <hyperlink ref="M12" r:id="rId19" xr:uid="{BE4E4BD4-1E54-4287-8A0E-D918201071A2}"/>
    <hyperlink ref="M11" r:id="rId20" xr:uid="{E00C0F18-FACC-4044-A580-43654008CA5D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73D0-6E07-4082-A71A-D5181A8245C5}">
  <dimension ref="A1:P53"/>
  <sheetViews>
    <sheetView workbookViewId="0">
      <selection activeCell="B22" sqref="B22:K22"/>
    </sheetView>
  </sheetViews>
  <sheetFormatPr defaultRowHeight="15" x14ac:dyDescent="0.25"/>
  <cols>
    <col min="2" max="2" width="58.140625" customWidth="1"/>
    <col min="3" max="3" width="37.28515625" bestFit="1" customWidth="1"/>
    <col min="4" max="4" width="8.7109375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9" customWidth="1"/>
    <col min="11" max="12" width="11.5703125" customWidth="1"/>
    <col min="13" max="13" width="17.42578125" bestFit="1" customWidth="1"/>
    <col min="14" max="14" width="17.7109375" bestFit="1" customWidth="1"/>
    <col min="15" max="15" width="12.28515625" bestFit="1" customWidth="1"/>
    <col min="16" max="16" width="89.85546875" bestFit="1" customWidth="1"/>
  </cols>
  <sheetData>
    <row r="1" spans="1:15" ht="34.5" customHeight="1" x14ac:dyDescent="0.5">
      <c r="A1" s="41" t="s">
        <v>94</v>
      </c>
      <c r="B1" s="41"/>
      <c r="C1" s="38" t="s">
        <v>91</v>
      </c>
      <c r="D1" t="s">
        <v>85</v>
      </c>
      <c r="I1" s="35" t="s">
        <v>82</v>
      </c>
      <c r="J1" s="36" t="s">
        <v>90</v>
      </c>
      <c r="K1" s="1" t="s">
        <v>1</v>
      </c>
      <c r="L1" s="37" t="s">
        <v>88</v>
      </c>
      <c r="M1" s="2" t="s">
        <v>2</v>
      </c>
      <c r="N1" s="3" t="s">
        <v>3</v>
      </c>
    </row>
    <row r="2" spans="1:15" ht="19.5" thickBot="1" x14ac:dyDescent="0.35">
      <c r="A2" s="11" t="s">
        <v>4</v>
      </c>
      <c r="C2" s="10" t="s">
        <v>95</v>
      </c>
      <c r="D2">
        <v>10</v>
      </c>
      <c r="I2" s="19">
        <f>J2/D2</f>
        <v>19.838419999999999</v>
      </c>
      <c r="J2" s="21">
        <f>SUM(J5:J17,K19:K30)</f>
        <v>198.38419999999999</v>
      </c>
      <c r="K2" s="4">
        <f>SUM(K5:K17,K19:K30)</f>
        <v>212.755</v>
      </c>
      <c r="L2" s="4">
        <f>K2/D2</f>
        <v>21.275500000000001</v>
      </c>
      <c r="M2" s="14">
        <f>SUM(I19:I30)/60</f>
        <v>5.75</v>
      </c>
      <c r="N2" s="5">
        <f>SUM(F19:F25)</f>
        <v>50</v>
      </c>
    </row>
    <row r="3" spans="1:15" ht="16.5" thickBot="1" x14ac:dyDescent="0.3">
      <c r="A3" s="42" t="s">
        <v>5</v>
      </c>
      <c r="B3" s="43"/>
    </row>
    <row r="4" spans="1:15" ht="15.75" thickBot="1" x14ac:dyDescent="0.3">
      <c r="A4" s="6" t="s">
        <v>6</v>
      </c>
      <c r="B4" s="6" t="s">
        <v>7</v>
      </c>
      <c r="C4" s="6" t="s">
        <v>8</v>
      </c>
      <c r="D4" s="6" t="s">
        <v>84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15</v>
      </c>
      <c r="L4" s="6"/>
      <c r="M4" s="6" t="s">
        <v>16</v>
      </c>
      <c r="N4" s="6"/>
      <c r="O4" s="6"/>
    </row>
    <row r="5" spans="1:15" x14ac:dyDescent="0.25">
      <c r="B5" t="s">
        <v>30</v>
      </c>
      <c r="C5" t="s">
        <v>18</v>
      </c>
      <c r="D5">
        <v>1</v>
      </c>
      <c r="E5">
        <f>D5*$D$2</f>
        <v>10</v>
      </c>
      <c r="F5">
        <v>1</v>
      </c>
      <c r="G5" s="8">
        <v>3.87</v>
      </c>
      <c r="H5" s="18">
        <f>IF(F5&gt;0,ROUNDUP(E5/F5,0),0)</f>
        <v>10</v>
      </c>
      <c r="I5" s="20">
        <f>IF(F5&gt;0,G5/F5,0)</f>
        <v>3.87</v>
      </c>
      <c r="J5" s="20">
        <f>I5*E5</f>
        <v>38.700000000000003</v>
      </c>
      <c r="K5" s="19">
        <f>H5*G5</f>
        <v>38.700000000000003</v>
      </c>
      <c r="L5" s="19"/>
      <c r="M5" s="7" t="s">
        <v>42</v>
      </c>
    </row>
    <row r="6" spans="1:15" x14ac:dyDescent="0.25">
      <c r="B6" t="s">
        <v>31</v>
      </c>
      <c r="C6" t="s">
        <v>18</v>
      </c>
      <c r="D6">
        <v>1</v>
      </c>
      <c r="E6">
        <f t="shared" ref="E6:E15" si="0">D6*$D$2</f>
        <v>10</v>
      </c>
      <c r="F6">
        <v>1</v>
      </c>
      <c r="G6" s="29">
        <v>2.1800000000000002</v>
      </c>
      <c r="H6" s="18">
        <f t="shared" ref="H6:H13" si="1">IF(F6&gt;0,ROUNDUP(E6/F6,0),0)</f>
        <v>10</v>
      </c>
      <c r="I6" s="20">
        <f t="shared" ref="I6:I15" si="2">IF(F6&gt;0,G6/F6,0)</f>
        <v>2.1800000000000002</v>
      </c>
      <c r="J6" s="20">
        <f t="shared" ref="J6:J15" si="3">I6*E6</f>
        <v>21.8</v>
      </c>
      <c r="K6" s="19">
        <f t="shared" ref="K6:K15" si="4">H6*G6</f>
        <v>21.8</v>
      </c>
      <c r="L6" s="19"/>
      <c r="M6" s="7" t="s">
        <v>43</v>
      </c>
    </row>
    <row r="7" spans="1:15" x14ac:dyDescent="0.25">
      <c r="B7" t="s">
        <v>32</v>
      </c>
      <c r="C7" t="s">
        <v>18</v>
      </c>
      <c r="D7">
        <v>1</v>
      </c>
      <c r="E7">
        <f t="shared" si="0"/>
        <v>10</v>
      </c>
      <c r="F7">
        <v>3</v>
      </c>
      <c r="G7" s="29">
        <v>3.63</v>
      </c>
      <c r="H7" s="18">
        <f t="shared" si="1"/>
        <v>4</v>
      </c>
      <c r="I7" s="20">
        <f t="shared" si="2"/>
        <v>1.21</v>
      </c>
      <c r="J7" s="20">
        <f t="shared" si="3"/>
        <v>12.1</v>
      </c>
      <c r="K7" s="19">
        <f t="shared" si="4"/>
        <v>14.52</v>
      </c>
      <c r="L7" s="19"/>
      <c r="M7" s="7" t="s">
        <v>44</v>
      </c>
    </row>
    <row r="8" spans="1:15" x14ac:dyDescent="0.25">
      <c r="B8" t="s">
        <v>33</v>
      </c>
      <c r="C8" t="s">
        <v>18</v>
      </c>
      <c r="D8">
        <v>1</v>
      </c>
      <c r="E8">
        <f t="shared" si="0"/>
        <v>10</v>
      </c>
      <c r="F8">
        <v>1</v>
      </c>
      <c r="G8" s="29">
        <v>6.8</v>
      </c>
      <c r="H8" s="18">
        <f t="shared" si="1"/>
        <v>10</v>
      </c>
      <c r="I8" s="20">
        <f t="shared" si="2"/>
        <v>6.8</v>
      </c>
      <c r="J8" s="20">
        <f t="shared" si="3"/>
        <v>68</v>
      </c>
      <c r="K8" s="19">
        <f t="shared" si="4"/>
        <v>68</v>
      </c>
      <c r="L8" s="19"/>
      <c r="M8" s="7" t="s">
        <v>45</v>
      </c>
    </row>
    <row r="9" spans="1:15" x14ac:dyDescent="0.25">
      <c r="B9" t="s">
        <v>67</v>
      </c>
      <c r="C9" t="s">
        <v>18</v>
      </c>
      <c r="D9">
        <v>1</v>
      </c>
      <c r="E9">
        <f t="shared" si="0"/>
        <v>10</v>
      </c>
      <c r="F9">
        <v>1</v>
      </c>
      <c r="G9" s="29">
        <v>0.67700000000000005</v>
      </c>
      <c r="H9" s="18">
        <f t="shared" si="1"/>
        <v>10</v>
      </c>
      <c r="I9" s="20">
        <f t="shared" si="2"/>
        <v>0.67700000000000005</v>
      </c>
      <c r="J9" s="20">
        <f t="shared" si="3"/>
        <v>6.7700000000000005</v>
      </c>
      <c r="K9" s="19">
        <f t="shared" si="4"/>
        <v>6.7700000000000005</v>
      </c>
      <c r="L9" s="19"/>
      <c r="M9" s="7" t="s">
        <v>70</v>
      </c>
    </row>
    <row r="10" spans="1:15" x14ac:dyDescent="0.25">
      <c r="B10" t="s">
        <v>78</v>
      </c>
      <c r="C10" t="s">
        <v>17</v>
      </c>
      <c r="D10">
        <v>8</v>
      </c>
      <c r="E10">
        <f t="shared" si="0"/>
        <v>80</v>
      </c>
      <c r="F10">
        <v>1000</v>
      </c>
      <c r="G10" s="30">
        <v>12.99</v>
      </c>
      <c r="H10" s="18">
        <f t="shared" si="1"/>
        <v>1</v>
      </c>
      <c r="I10" s="20">
        <f t="shared" si="2"/>
        <v>1.299E-2</v>
      </c>
      <c r="J10" s="20">
        <f t="shared" si="3"/>
        <v>1.0391999999999999</v>
      </c>
      <c r="K10" s="19">
        <f t="shared" si="4"/>
        <v>12.99</v>
      </c>
      <c r="L10" s="19"/>
      <c r="M10" s="31" t="s">
        <v>57</v>
      </c>
    </row>
    <row r="11" spans="1:15" x14ac:dyDescent="0.25">
      <c r="B11" t="s">
        <v>35</v>
      </c>
      <c r="C11" t="s">
        <v>18</v>
      </c>
      <c r="D11">
        <v>1</v>
      </c>
      <c r="E11">
        <f t="shared" si="0"/>
        <v>10</v>
      </c>
      <c r="F11">
        <v>1</v>
      </c>
      <c r="G11" s="29">
        <v>2.85</v>
      </c>
      <c r="H11" s="18">
        <f t="shared" si="1"/>
        <v>10</v>
      </c>
      <c r="I11" s="20">
        <f t="shared" si="2"/>
        <v>2.85</v>
      </c>
      <c r="J11" s="20">
        <f t="shared" si="3"/>
        <v>28.5</v>
      </c>
      <c r="K11" s="19">
        <f t="shared" si="4"/>
        <v>28.5</v>
      </c>
      <c r="M11" s="7" t="s">
        <v>97</v>
      </c>
    </row>
    <row r="12" spans="1:15" x14ac:dyDescent="0.25">
      <c r="B12" t="s">
        <v>98</v>
      </c>
      <c r="C12" t="s">
        <v>17</v>
      </c>
      <c r="D12">
        <v>2</v>
      </c>
      <c r="E12">
        <f t="shared" si="0"/>
        <v>20</v>
      </c>
      <c r="F12">
        <v>1</v>
      </c>
      <c r="G12" s="32">
        <v>0.28000000000000003</v>
      </c>
      <c r="H12" s="18">
        <f t="shared" si="1"/>
        <v>20</v>
      </c>
      <c r="I12" s="20">
        <f t="shared" si="2"/>
        <v>0.28000000000000003</v>
      </c>
      <c r="J12" s="20">
        <f t="shared" si="3"/>
        <v>5.6000000000000005</v>
      </c>
      <c r="K12" s="19">
        <f t="shared" si="4"/>
        <v>5.6000000000000005</v>
      </c>
      <c r="M12" s="7" t="s">
        <v>99</v>
      </c>
    </row>
    <row r="13" spans="1:15" x14ac:dyDescent="0.25">
      <c r="B13" t="s">
        <v>87</v>
      </c>
      <c r="C13" t="s">
        <v>17</v>
      </c>
      <c r="D13">
        <v>0</v>
      </c>
      <c r="E13">
        <f t="shared" si="0"/>
        <v>0</v>
      </c>
      <c r="F13">
        <v>1</v>
      </c>
      <c r="G13" s="32">
        <v>1.1100000000000001</v>
      </c>
      <c r="H13" s="18">
        <f t="shared" si="1"/>
        <v>0</v>
      </c>
      <c r="I13" s="20">
        <f t="shared" si="2"/>
        <v>1.1100000000000001</v>
      </c>
      <c r="J13" s="20">
        <f t="shared" si="3"/>
        <v>0</v>
      </c>
      <c r="K13" s="19">
        <f t="shared" si="4"/>
        <v>0</v>
      </c>
      <c r="M13" s="7" t="s">
        <v>86</v>
      </c>
    </row>
    <row r="14" spans="1:15" x14ac:dyDescent="0.25">
      <c r="B14" t="s">
        <v>66</v>
      </c>
      <c r="C14" t="s">
        <v>17</v>
      </c>
      <c r="D14">
        <v>0</v>
      </c>
      <c r="E14">
        <f t="shared" si="0"/>
        <v>0</v>
      </c>
      <c r="F14">
        <v>1</v>
      </c>
      <c r="G14" s="29">
        <v>0.48</v>
      </c>
      <c r="H14" s="18">
        <f>IF(F14&gt;0,ROUNDUP(E14/F14,0),0)</f>
        <v>0</v>
      </c>
      <c r="I14" s="20">
        <f t="shared" si="2"/>
        <v>0.48</v>
      </c>
      <c r="J14" s="20">
        <f t="shared" si="3"/>
        <v>0</v>
      </c>
      <c r="K14" s="19">
        <f t="shared" si="4"/>
        <v>0</v>
      </c>
      <c r="L14" s="19"/>
      <c r="M14" s="7" t="s">
        <v>71</v>
      </c>
    </row>
    <row r="15" spans="1:15" x14ac:dyDescent="0.25">
      <c r="B15" t="s">
        <v>77</v>
      </c>
      <c r="C15" t="s">
        <v>74</v>
      </c>
      <c r="D15">
        <f>1/$D$2</f>
        <v>0.1</v>
      </c>
      <c r="E15">
        <f t="shared" si="0"/>
        <v>1</v>
      </c>
      <c r="F15">
        <v>1</v>
      </c>
      <c r="G15" s="29">
        <v>8</v>
      </c>
      <c r="H15" s="18">
        <f>IF(F15&gt;0,ROUNDUP(E15/F15,0),0)</f>
        <v>1</v>
      </c>
      <c r="I15" s="20">
        <f t="shared" si="2"/>
        <v>8</v>
      </c>
      <c r="J15" s="20">
        <f t="shared" si="3"/>
        <v>8</v>
      </c>
      <c r="K15" s="19">
        <f t="shared" si="4"/>
        <v>8</v>
      </c>
      <c r="L15" s="19"/>
      <c r="M15" s="7"/>
    </row>
    <row r="16" spans="1:15" ht="15.75" thickBot="1" x14ac:dyDescent="0.3">
      <c r="H16" s="18"/>
      <c r="I16" s="28"/>
      <c r="J16" s="28"/>
      <c r="K16" s="19"/>
      <c r="L16" s="19"/>
    </row>
    <row r="17" spans="1:16" ht="15.75" thickBot="1" x14ac:dyDescent="0.3">
      <c r="A17" s="44" t="s">
        <v>19</v>
      </c>
      <c r="B17" s="45"/>
      <c r="C17" s="22">
        <v>25</v>
      </c>
      <c r="G17" s="8"/>
      <c r="H17" s="8"/>
      <c r="I17" s="13"/>
      <c r="J17" s="13"/>
      <c r="P17" s="7"/>
    </row>
    <row r="18" spans="1:16" ht="15.75" thickBot="1" x14ac:dyDescent="0.3">
      <c r="A18" t="s">
        <v>6</v>
      </c>
      <c r="B18" s="6" t="s">
        <v>20</v>
      </c>
      <c r="C18" s="15" t="s">
        <v>21</v>
      </c>
      <c r="D18" s="6" t="s">
        <v>9</v>
      </c>
      <c r="E18" s="6"/>
      <c r="F18" s="6" t="s">
        <v>22</v>
      </c>
      <c r="G18" s="6" t="s">
        <v>23</v>
      </c>
      <c r="H18" s="6"/>
      <c r="I18" s="6" t="s">
        <v>24</v>
      </c>
      <c r="J18" s="6" t="s">
        <v>64</v>
      </c>
      <c r="K18" s="6" t="s">
        <v>65</v>
      </c>
      <c r="L18" s="6"/>
      <c r="M18" s="6" t="s">
        <v>16</v>
      </c>
      <c r="N18" s="19"/>
    </row>
    <row r="19" spans="1:16" x14ac:dyDescent="0.25">
      <c r="B19" t="s">
        <v>101</v>
      </c>
      <c r="C19" t="s">
        <v>25</v>
      </c>
      <c r="D19">
        <v>1</v>
      </c>
      <c r="E19">
        <f>D19*$D$2</f>
        <v>10</v>
      </c>
      <c r="F19">
        <v>17.399999999999999</v>
      </c>
      <c r="G19">
        <v>127</v>
      </c>
      <c r="I19">
        <f>G19*D19</f>
        <v>127</v>
      </c>
      <c r="J19" s="12">
        <f>(F19/1000)*$C$17</f>
        <v>0.43499999999999994</v>
      </c>
      <c r="K19" s="19">
        <f>J19*E19</f>
        <v>4.3499999999999996</v>
      </c>
      <c r="L19" s="19"/>
    </row>
    <row r="20" spans="1:16" x14ac:dyDescent="0.25">
      <c r="B20" t="s">
        <v>102</v>
      </c>
      <c r="C20" t="s">
        <v>25</v>
      </c>
      <c r="D20">
        <v>1</v>
      </c>
      <c r="E20">
        <f t="shared" ref="E20:E29" si="5">D20*$D$2</f>
        <v>10</v>
      </c>
      <c r="F20">
        <v>11.9</v>
      </c>
      <c r="G20">
        <v>74</v>
      </c>
      <c r="I20">
        <f t="shared" ref="I20:I29" si="6">G20*D20</f>
        <v>74</v>
      </c>
      <c r="J20" s="12">
        <f t="shared" ref="J20:J30" si="7">(F20/1000)*$C$17</f>
        <v>0.29750000000000004</v>
      </c>
      <c r="K20" s="19">
        <f t="shared" ref="K20:K29" si="8">J20*E20</f>
        <v>2.9750000000000005</v>
      </c>
      <c r="L20" s="19"/>
      <c r="N20" s="19"/>
    </row>
    <row r="21" spans="1:16" x14ac:dyDescent="0.25">
      <c r="B21" t="s">
        <v>103</v>
      </c>
      <c r="C21" t="s">
        <v>25</v>
      </c>
      <c r="D21">
        <v>1</v>
      </c>
      <c r="E21">
        <f t="shared" si="5"/>
        <v>10</v>
      </c>
      <c r="F21">
        <v>0.5</v>
      </c>
      <c r="G21">
        <v>4</v>
      </c>
      <c r="I21">
        <f t="shared" si="6"/>
        <v>4</v>
      </c>
      <c r="J21" s="12">
        <f t="shared" si="7"/>
        <v>1.2500000000000001E-2</v>
      </c>
      <c r="K21" s="19">
        <f t="shared" si="8"/>
        <v>0.125</v>
      </c>
      <c r="L21" s="19"/>
    </row>
    <row r="22" spans="1:16" x14ac:dyDescent="0.25">
      <c r="B22" t="s">
        <v>104</v>
      </c>
      <c r="C22" t="s">
        <v>25</v>
      </c>
      <c r="D22">
        <v>1</v>
      </c>
      <c r="E22">
        <f t="shared" si="5"/>
        <v>10</v>
      </c>
      <c r="F22">
        <v>1.7</v>
      </c>
      <c r="G22">
        <v>14</v>
      </c>
      <c r="I22">
        <f t="shared" ref="I22" si="9">G22*E22</f>
        <v>140</v>
      </c>
      <c r="J22" s="12">
        <f t="shared" si="7"/>
        <v>4.2499999999999996E-2</v>
      </c>
      <c r="K22" s="19">
        <f t="shared" si="8"/>
        <v>0.42499999999999993</v>
      </c>
      <c r="L22" s="19"/>
    </row>
    <row r="23" spans="1:16" x14ac:dyDescent="0.25">
      <c r="B23" t="s">
        <v>100</v>
      </c>
      <c r="C23" t="s">
        <v>25</v>
      </c>
      <c r="D23">
        <v>0</v>
      </c>
      <c r="E23" s="48">
        <f t="shared" si="5"/>
        <v>0</v>
      </c>
      <c r="F23">
        <v>9.3000000000000007</v>
      </c>
      <c r="G23">
        <v>61</v>
      </c>
      <c r="I23">
        <f t="shared" ref="I23" si="10">G23*E23</f>
        <v>0</v>
      </c>
      <c r="J23" s="12">
        <f t="shared" si="7"/>
        <v>0.23250000000000001</v>
      </c>
      <c r="K23" s="19">
        <f t="shared" si="8"/>
        <v>0</v>
      </c>
      <c r="L23" s="19"/>
    </row>
    <row r="24" spans="1:16" x14ac:dyDescent="0.25">
      <c r="B24" t="s">
        <v>36</v>
      </c>
      <c r="C24" t="s">
        <v>25</v>
      </c>
      <c r="D24">
        <v>0</v>
      </c>
      <c r="E24">
        <f t="shared" si="5"/>
        <v>0</v>
      </c>
      <c r="F24">
        <v>8.5</v>
      </c>
      <c r="G24">
        <v>54</v>
      </c>
      <c r="I24">
        <f t="shared" si="6"/>
        <v>0</v>
      </c>
      <c r="J24" s="12">
        <f t="shared" si="7"/>
        <v>0.21250000000000002</v>
      </c>
      <c r="K24" s="19">
        <f t="shared" si="8"/>
        <v>0</v>
      </c>
      <c r="L24" s="19"/>
    </row>
    <row r="25" spans="1:16" x14ac:dyDescent="0.25">
      <c r="B25" t="s">
        <v>59</v>
      </c>
      <c r="C25" t="s">
        <v>25</v>
      </c>
      <c r="D25">
        <v>0</v>
      </c>
      <c r="E25">
        <f t="shared" si="5"/>
        <v>0</v>
      </c>
      <c r="F25">
        <v>0.7</v>
      </c>
      <c r="G25">
        <v>8</v>
      </c>
      <c r="I25">
        <f t="shared" si="6"/>
        <v>0</v>
      </c>
      <c r="J25" s="12">
        <f t="shared" si="7"/>
        <v>1.7499999999999998E-2</v>
      </c>
      <c r="K25" s="19">
        <f t="shared" si="8"/>
        <v>0</v>
      </c>
      <c r="L25" s="19"/>
    </row>
    <row r="26" spans="1:16" x14ac:dyDescent="0.25">
      <c r="B26" t="s">
        <v>60</v>
      </c>
      <c r="C26" t="s">
        <v>25</v>
      </c>
      <c r="D26">
        <v>0</v>
      </c>
      <c r="E26">
        <f t="shared" si="5"/>
        <v>0</v>
      </c>
      <c r="F26">
        <v>1.8</v>
      </c>
      <c r="G26">
        <v>18</v>
      </c>
      <c r="I26">
        <f t="shared" si="6"/>
        <v>0</v>
      </c>
      <c r="J26" s="12">
        <f t="shared" si="7"/>
        <v>4.4999999999999998E-2</v>
      </c>
      <c r="K26" s="19">
        <f t="shared" si="8"/>
        <v>0</v>
      </c>
      <c r="L26" s="19"/>
    </row>
    <row r="27" spans="1:16" x14ac:dyDescent="0.25">
      <c r="B27" t="s">
        <v>61</v>
      </c>
      <c r="C27" t="s">
        <v>25</v>
      </c>
      <c r="D27">
        <v>0</v>
      </c>
      <c r="E27">
        <f t="shared" si="5"/>
        <v>0</v>
      </c>
      <c r="F27">
        <v>5.5</v>
      </c>
      <c r="G27">
        <v>39</v>
      </c>
      <c r="I27">
        <f t="shared" si="6"/>
        <v>0</v>
      </c>
      <c r="J27" s="12">
        <f t="shared" si="7"/>
        <v>0.13749999999999998</v>
      </c>
      <c r="K27" s="19">
        <f t="shared" si="8"/>
        <v>0</v>
      </c>
      <c r="L27" s="19"/>
    </row>
    <row r="28" spans="1:16" x14ac:dyDescent="0.25">
      <c r="B28" t="s">
        <v>62</v>
      </c>
      <c r="C28" t="s">
        <v>25</v>
      </c>
      <c r="D28">
        <v>0</v>
      </c>
      <c r="E28">
        <f t="shared" si="5"/>
        <v>0</v>
      </c>
      <c r="F28">
        <v>1.7</v>
      </c>
      <c r="G28">
        <v>16</v>
      </c>
      <c r="I28">
        <f t="shared" si="6"/>
        <v>0</v>
      </c>
      <c r="J28" s="12">
        <f t="shared" si="7"/>
        <v>4.2499999999999996E-2</v>
      </c>
      <c r="K28" s="19">
        <f t="shared" si="8"/>
        <v>0</v>
      </c>
      <c r="L28" s="19"/>
    </row>
    <row r="29" spans="1:16" x14ac:dyDescent="0.25">
      <c r="B29" t="s">
        <v>63</v>
      </c>
      <c r="C29" t="s">
        <v>25</v>
      </c>
      <c r="D29">
        <v>0</v>
      </c>
      <c r="E29">
        <f t="shared" si="5"/>
        <v>0</v>
      </c>
      <c r="F29">
        <v>1</v>
      </c>
      <c r="G29">
        <v>11</v>
      </c>
      <c r="I29">
        <f t="shared" si="6"/>
        <v>0</v>
      </c>
      <c r="J29" s="12">
        <f t="shared" si="7"/>
        <v>2.5000000000000001E-2</v>
      </c>
      <c r="K29" s="19">
        <f t="shared" si="8"/>
        <v>0</v>
      </c>
      <c r="L29" s="19"/>
    </row>
    <row r="30" spans="1:16" ht="15.75" thickBot="1" x14ac:dyDescent="0.3">
      <c r="B30" s="10"/>
      <c r="J30" s="12">
        <f t="shared" si="7"/>
        <v>0</v>
      </c>
      <c r="K30" s="19">
        <f t="shared" ref="K30" si="11">J30*D30</f>
        <v>0</v>
      </c>
      <c r="L30" s="19"/>
    </row>
    <row r="31" spans="1:16" ht="15.75" thickBot="1" x14ac:dyDescent="0.3">
      <c r="A31" s="46" t="s">
        <v>26</v>
      </c>
      <c r="B31" s="47"/>
    </row>
    <row r="32" spans="1:16" ht="15.75" thickBot="1" x14ac:dyDescent="0.3">
      <c r="A32" s="23" t="s">
        <v>6</v>
      </c>
      <c r="B32" s="24" t="s">
        <v>20</v>
      </c>
      <c r="C32" s="25"/>
      <c r="D32" s="25" t="s">
        <v>9</v>
      </c>
      <c r="E32" s="25"/>
      <c r="F32" s="25"/>
      <c r="G32" s="25"/>
      <c r="H32" s="25"/>
      <c r="I32" s="25"/>
      <c r="J32" s="25"/>
      <c r="K32" s="25"/>
      <c r="L32" s="25"/>
      <c r="M32" s="26"/>
    </row>
    <row r="33" spans="1:16" ht="15.75" thickBot="1" x14ac:dyDescent="0.3">
      <c r="B33" s="10"/>
    </row>
    <row r="34" spans="1:16" ht="15.75" thickBot="1" x14ac:dyDescent="0.3">
      <c r="A34" s="44" t="s">
        <v>27</v>
      </c>
      <c r="B34" s="45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B35" t="s">
        <v>37</v>
      </c>
    </row>
    <row r="36" spans="1:16" x14ac:dyDescent="0.25">
      <c r="B36" t="s">
        <v>38</v>
      </c>
    </row>
    <row r="37" spans="1:16" x14ac:dyDescent="0.25">
      <c r="B37" t="s">
        <v>39</v>
      </c>
    </row>
    <row r="38" spans="1:16" x14ac:dyDescent="0.25">
      <c r="B38" t="s">
        <v>40</v>
      </c>
    </row>
    <row r="39" spans="1:16" x14ac:dyDescent="0.25">
      <c r="B39" t="s">
        <v>41</v>
      </c>
    </row>
    <row r="40" spans="1:16" x14ac:dyDescent="0.25">
      <c r="B40" t="s">
        <v>80</v>
      </c>
      <c r="M40" s="7" t="s">
        <v>81</v>
      </c>
    </row>
    <row r="41" spans="1:16" ht="15.75" thickBot="1" x14ac:dyDescent="0.3"/>
    <row r="42" spans="1:16" ht="15.75" thickBot="1" x14ac:dyDescent="0.3">
      <c r="A42" s="39" t="s">
        <v>28</v>
      </c>
      <c r="B42" s="4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5.75" thickBot="1" x14ac:dyDescent="0.3">
      <c r="A43" s="16" t="s">
        <v>6</v>
      </c>
      <c r="B43" s="27" t="s">
        <v>29</v>
      </c>
      <c r="C43" s="6" t="s">
        <v>8</v>
      </c>
      <c r="D43" s="6" t="s">
        <v>9</v>
      </c>
      <c r="E43" s="6"/>
      <c r="F43" s="6" t="s">
        <v>10</v>
      </c>
      <c r="G43" s="6" t="s">
        <v>11</v>
      </c>
      <c r="H43" s="6" t="s">
        <v>12</v>
      </c>
      <c r="I43" s="6" t="s">
        <v>13</v>
      </c>
      <c r="J43" s="6" t="s">
        <v>14</v>
      </c>
      <c r="K43" s="6" t="s">
        <v>15</v>
      </c>
      <c r="L43" s="6"/>
      <c r="M43" s="16" t="s">
        <v>16</v>
      </c>
    </row>
    <row r="44" spans="1:16" x14ac:dyDescent="0.25">
      <c r="B44" t="s">
        <v>48</v>
      </c>
      <c r="C44" t="s">
        <v>18</v>
      </c>
      <c r="D44">
        <v>1</v>
      </c>
      <c r="F44">
        <v>10</v>
      </c>
      <c r="G44" s="8">
        <v>11.31</v>
      </c>
      <c r="H44" s="18">
        <f>IF(F44&gt;0,ROUNDUP(D44/F44,0),0)</f>
        <v>1</v>
      </c>
      <c r="I44" s="20">
        <f t="shared" ref="I44:I53" si="12">IF(F44&gt;0,G44/F44,0)</f>
        <v>1.131</v>
      </c>
      <c r="J44" s="20">
        <f t="shared" ref="J44:J53" si="13">I44*D44</f>
        <v>1.131</v>
      </c>
      <c r="K44" s="19">
        <f t="shared" ref="K44:K53" si="14">H44*G44</f>
        <v>11.31</v>
      </c>
      <c r="L44" s="19"/>
      <c r="M44" s="7" t="s">
        <v>47</v>
      </c>
    </row>
    <row r="45" spans="1:16" x14ac:dyDescent="0.25">
      <c r="B45" t="s">
        <v>49</v>
      </c>
      <c r="C45" t="s">
        <v>18</v>
      </c>
      <c r="D45">
        <v>1</v>
      </c>
      <c r="F45">
        <v>1</v>
      </c>
      <c r="G45" s="8">
        <v>1.5</v>
      </c>
      <c r="H45" s="18">
        <f t="shared" ref="H45:H53" si="15">IF(F45&gt;0,ROUNDUP(D45/F45,0),0)</f>
        <v>1</v>
      </c>
      <c r="I45" s="20">
        <f t="shared" si="12"/>
        <v>1.5</v>
      </c>
      <c r="J45" s="20">
        <f t="shared" si="13"/>
        <v>1.5</v>
      </c>
      <c r="K45" s="19">
        <f t="shared" si="14"/>
        <v>1.5</v>
      </c>
      <c r="L45" s="19"/>
      <c r="M45" s="7" t="s">
        <v>50</v>
      </c>
    </row>
    <row r="46" spans="1:16" x14ac:dyDescent="0.25">
      <c r="B46" t="s">
        <v>30</v>
      </c>
      <c r="C46" t="s">
        <v>18</v>
      </c>
      <c r="D46">
        <v>1</v>
      </c>
      <c r="F46">
        <v>1</v>
      </c>
      <c r="G46" s="8">
        <v>2.5</v>
      </c>
      <c r="H46" s="18">
        <f t="shared" si="15"/>
        <v>1</v>
      </c>
      <c r="I46" s="20">
        <f t="shared" si="12"/>
        <v>2.5</v>
      </c>
      <c r="J46" s="20">
        <f t="shared" si="13"/>
        <v>2.5</v>
      </c>
      <c r="K46" s="19">
        <f t="shared" si="14"/>
        <v>2.5</v>
      </c>
      <c r="L46" s="19"/>
      <c r="M46" s="7" t="s">
        <v>51</v>
      </c>
    </row>
    <row r="47" spans="1:16" x14ac:dyDescent="0.25">
      <c r="B47" t="s">
        <v>52</v>
      </c>
      <c r="C47" t="s">
        <v>18</v>
      </c>
      <c r="D47">
        <v>1</v>
      </c>
      <c r="F47">
        <v>6</v>
      </c>
      <c r="G47" s="32">
        <v>22.99</v>
      </c>
      <c r="H47" s="18">
        <f t="shared" si="15"/>
        <v>1</v>
      </c>
      <c r="I47" s="20">
        <f t="shared" si="12"/>
        <v>3.8316666666666666</v>
      </c>
      <c r="J47" s="20">
        <f t="shared" si="13"/>
        <v>3.8316666666666666</v>
      </c>
      <c r="K47" s="19">
        <f t="shared" si="14"/>
        <v>22.99</v>
      </c>
      <c r="L47" s="19"/>
      <c r="M47" s="7" t="s">
        <v>53</v>
      </c>
    </row>
    <row r="48" spans="1:16" x14ac:dyDescent="0.25">
      <c r="B48" t="s">
        <v>52</v>
      </c>
      <c r="C48" t="s">
        <v>18</v>
      </c>
      <c r="D48">
        <v>1</v>
      </c>
      <c r="F48">
        <v>3</v>
      </c>
      <c r="G48" s="32">
        <v>13.99</v>
      </c>
      <c r="H48" s="18">
        <f t="shared" si="15"/>
        <v>1</v>
      </c>
      <c r="I48" s="20">
        <f t="shared" si="12"/>
        <v>4.6633333333333331</v>
      </c>
      <c r="J48" s="20">
        <f t="shared" si="13"/>
        <v>4.6633333333333331</v>
      </c>
      <c r="K48" s="19">
        <f t="shared" si="14"/>
        <v>13.99</v>
      </c>
      <c r="L48" s="19"/>
      <c r="M48" s="7" t="s">
        <v>69</v>
      </c>
    </row>
    <row r="49" spans="2:13" x14ac:dyDescent="0.25">
      <c r="B49" t="s">
        <v>55</v>
      </c>
      <c r="C49" t="s">
        <v>18</v>
      </c>
      <c r="D49">
        <v>10</v>
      </c>
      <c r="F49">
        <v>560</v>
      </c>
      <c r="G49" s="32">
        <v>18.989999999999998</v>
      </c>
      <c r="H49" s="33">
        <f t="shared" si="15"/>
        <v>1</v>
      </c>
      <c r="I49" s="12">
        <f t="shared" si="12"/>
        <v>3.391071428571428E-2</v>
      </c>
      <c r="J49" s="12">
        <f t="shared" si="13"/>
        <v>0.33910714285714283</v>
      </c>
      <c r="K49" s="19">
        <f t="shared" si="14"/>
        <v>18.989999999999998</v>
      </c>
      <c r="L49" s="19"/>
      <c r="M49" s="7" t="s">
        <v>54</v>
      </c>
    </row>
    <row r="50" spans="2:13" x14ac:dyDescent="0.25">
      <c r="B50" t="s">
        <v>34</v>
      </c>
      <c r="C50" t="s">
        <v>18</v>
      </c>
      <c r="D50">
        <v>1</v>
      </c>
      <c r="F50">
        <v>3</v>
      </c>
      <c r="G50" s="29">
        <v>3.95</v>
      </c>
      <c r="H50" s="18">
        <f t="shared" si="15"/>
        <v>1</v>
      </c>
      <c r="I50" s="12">
        <f t="shared" si="12"/>
        <v>1.3166666666666667</v>
      </c>
      <c r="J50" s="12">
        <f t="shared" si="13"/>
        <v>1.3166666666666667</v>
      </c>
      <c r="K50" s="19">
        <f t="shared" si="14"/>
        <v>3.95</v>
      </c>
      <c r="L50" s="19"/>
      <c r="M50" s="7" t="s">
        <v>46</v>
      </c>
    </row>
    <row r="51" spans="2:13" x14ac:dyDescent="0.25">
      <c r="B51" t="s">
        <v>55</v>
      </c>
      <c r="C51" t="s">
        <v>18</v>
      </c>
      <c r="D51">
        <v>10</v>
      </c>
      <c r="F51">
        <v>70</v>
      </c>
      <c r="G51" s="32">
        <v>6.6</v>
      </c>
      <c r="H51" s="18">
        <f t="shared" si="15"/>
        <v>1</v>
      </c>
      <c r="I51" s="34">
        <f t="shared" si="12"/>
        <v>9.4285714285714278E-2</v>
      </c>
      <c r="J51" s="34">
        <f t="shared" si="13"/>
        <v>0.94285714285714284</v>
      </c>
      <c r="K51" s="19">
        <f t="shared" si="14"/>
        <v>6.6</v>
      </c>
      <c r="L51" s="19"/>
      <c r="M51" s="7" t="s">
        <v>68</v>
      </c>
    </row>
    <row r="52" spans="2:13" x14ac:dyDescent="0.25">
      <c r="B52" t="s">
        <v>72</v>
      </c>
      <c r="C52" t="s">
        <v>17</v>
      </c>
      <c r="D52">
        <v>1</v>
      </c>
      <c r="F52">
        <v>100</v>
      </c>
      <c r="G52" s="32">
        <v>14.99</v>
      </c>
      <c r="H52" s="18">
        <f t="shared" si="15"/>
        <v>1</v>
      </c>
      <c r="I52" s="34">
        <f t="shared" si="12"/>
        <v>0.14990000000000001</v>
      </c>
      <c r="J52" s="34">
        <f t="shared" si="13"/>
        <v>0.14990000000000001</v>
      </c>
      <c r="K52" s="19">
        <f t="shared" si="14"/>
        <v>14.99</v>
      </c>
      <c r="L52" s="19"/>
      <c r="M52" s="7" t="s">
        <v>73</v>
      </c>
    </row>
    <row r="53" spans="2:13" x14ac:dyDescent="0.25">
      <c r="B53" t="s">
        <v>75</v>
      </c>
      <c r="C53" t="s">
        <v>17</v>
      </c>
      <c r="D53">
        <v>8</v>
      </c>
      <c r="F53">
        <v>750</v>
      </c>
      <c r="G53" s="32">
        <v>20.99</v>
      </c>
      <c r="H53" s="18">
        <f t="shared" si="15"/>
        <v>1</v>
      </c>
      <c r="I53" s="34">
        <f t="shared" si="12"/>
        <v>2.7986666666666663E-2</v>
      </c>
      <c r="J53" s="34">
        <f t="shared" si="13"/>
        <v>0.22389333333333331</v>
      </c>
      <c r="K53" s="19">
        <f t="shared" si="14"/>
        <v>20.99</v>
      </c>
      <c r="L53" s="19"/>
      <c r="M53" s="7" t="s">
        <v>76</v>
      </c>
    </row>
  </sheetData>
  <mergeCells count="6">
    <mergeCell ref="A42:B42"/>
    <mergeCell ref="A1:B1"/>
    <mergeCell ref="A3:B3"/>
    <mergeCell ref="A17:B17"/>
    <mergeCell ref="A31:B31"/>
    <mergeCell ref="A34:B34"/>
  </mergeCells>
  <hyperlinks>
    <hyperlink ref="M8" r:id="rId1" xr:uid="{13D1AAF5-1DF6-4A2D-A787-147D5875E637}"/>
    <hyperlink ref="M7" r:id="rId2" xr:uid="{0A6D63D6-4EF0-45ED-87C6-76331CB9A9C4}"/>
    <hyperlink ref="M5" r:id="rId3" xr:uid="{25F40B15-1B0D-4053-9425-DE4768E7C57F}"/>
    <hyperlink ref="M6" r:id="rId4" xr:uid="{EA5D8B06-03C1-48DA-8987-A92AA83D134A}"/>
    <hyperlink ref="M44" r:id="rId5" xr:uid="{BD5C4636-63CC-4518-85DD-47C944DAFFA7}"/>
    <hyperlink ref="M45" r:id="rId6" xr:uid="{1A56D6B8-2FBC-4676-8D0F-D19AD24D4CE0}"/>
    <hyperlink ref="M46" r:id="rId7" xr:uid="{DF8D8A92-16FC-4BC6-9447-06B80D324F58}"/>
    <hyperlink ref="M47" r:id="rId8" xr:uid="{D5FD41C6-22F0-4913-AAC7-B18F6828B2E9}"/>
    <hyperlink ref="M49" r:id="rId9" xr:uid="{488B54E9-AA2A-4313-A464-18ED9EBD3B3A}"/>
    <hyperlink ref="M10" r:id="rId10" xr:uid="{9CB00D0E-32C3-4741-8DAC-A9381D20A073}"/>
    <hyperlink ref="M50" r:id="rId11" xr:uid="{55409562-0DF7-4F30-A437-8B2EA9476EDE}"/>
    <hyperlink ref="M51" r:id="rId12" xr:uid="{42882FEC-1B42-4BD3-85F9-9A6CA7386DF6}"/>
    <hyperlink ref="M9" r:id="rId13" xr:uid="{51BEFE84-8888-4D34-A87F-53245017091E}"/>
    <hyperlink ref="M14" r:id="rId14" xr:uid="{5FA74F06-F2E4-4B65-88F5-019C398667F0}"/>
    <hyperlink ref="M52" r:id="rId15" xr:uid="{BB485A7B-645F-49C3-8EE0-28867CE48EF9}"/>
    <hyperlink ref="M53" r:id="rId16" xr:uid="{E48769D8-C5FC-4FB6-BBC0-0E27815B6FC0}"/>
    <hyperlink ref="M40" r:id="rId17" xr:uid="{33333CE2-0424-45D4-888C-A1588C34917B}"/>
    <hyperlink ref="M13" r:id="rId18" xr:uid="{F7619EAB-C2D7-4C61-89CD-702EE60AE71A}"/>
    <hyperlink ref="M12" r:id="rId19" xr:uid="{538E117F-2260-40EB-AFDD-85F2D7E574E4}"/>
    <hyperlink ref="M11" r:id="rId20" xr:uid="{A88850C1-C0D1-426E-AB1D-732C46D975F9}"/>
  </hyperlinks>
  <pageMargins left="0.7" right="0.7" top="0.75" bottom="0.75" header="0.3" footer="0.3"/>
  <pageSetup orientation="portrait"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8FEEC45-3399-421A-B63D-C7AC6EE247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purl.org/dc/dcmitype/"/>
    <ds:schemaRef ds:uri="http://purl.org/dc/elements/1.1/"/>
    <ds:schemaRef ds:uri="cf9f6c1f-8ad0-4eb8-bb2b-fb0b622a341e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2c39c84-b0a3-45a2-a38c-ff46bb47f1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BOM - Bulk (3)</vt:lpstr>
      <vt:lpstr>BOM - Bulk (6)</vt:lpstr>
      <vt:lpstr>BOM - Bulk (10)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2023-05-16T14:42:52Z</cp:lastPrinted>
  <dcterms:created xsi:type="dcterms:W3CDTF">2021-04-20T01:54:08Z</dcterms:created>
  <dcterms:modified xsi:type="dcterms:W3CDTF">2024-06-18T15:56:58Z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