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Sliding Analog Thumbstick/Birch_Mini_Joystick/Documentation/Working_Documents/Birch Mini Joystick - U/"/>
    </mc:Choice>
  </mc:AlternateContent>
  <xr:revisionPtr revIDLastSave="324" documentId="8_{D1ACC7FE-7ADC-4EEC-8600-EF428734F107}" xr6:coauthVersionLast="47" xr6:coauthVersionMax="47" xr10:uidLastSave="{CA52DA32-1106-48F7-ABE7-329ADEF21FD9}"/>
  <bookViews>
    <workbookView xWindow="780" yWindow="780" windowWidth="25290" windowHeight="15330" xr2:uid="{00000000-000D-0000-FFFF-FFFF00000000}"/>
  </bookViews>
  <sheets>
    <sheet name="BOM" sheetId="1" r:id="rId1"/>
    <sheet name="BOM - Bulk (3)" sheetId="2" r:id="rId2"/>
    <sheet name="BOM - Bulk (6)" sheetId="3" r:id="rId3"/>
    <sheet name="BOM - Bulk (10)" sheetId="4" r:id="rId4"/>
    <sheet name="BOM - Bulk (15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I52" i="2"/>
  <c r="J52" i="2" s="1"/>
  <c r="H52" i="2"/>
  <c r="K52" i="2" s="1"/>
  <c r="E12" i="2"/>
  <c r="E13" i="2"/>
  <c r="I13" i="2"/>
  <c r="J13" i="2" s="1"/>
  <c r="H13" i="2"/>
  <c r="K13" i="2" s="1"/>
  <c r="I12" i="2"/>
  <c r="J12" i="2" s="1"/>
  <c r="H12" i="2"/>
  <c r="K12" i="2" s="1"/>
  <c r="I50" i="5"/>
  <c r="J50" i="5" s="1"/>
  <c r="H50" i="5"/>
  <c r="K50" i="5" s="1"/>
  <c r="K49" i="5"/>
  <c r="J49" i="5"/>
  <c r="I49" i="5"/>
  <c r="H49" i="5"/>
  <c r="I48" i="5"/>
  <c r="J48" i="5" s="1"/>
  <c r="H48" i="5"/>
  <c r="K48" i="5" s="1"/>
  <c r="I47" i="5"/>
  <c r="J47" i="5" s="1"/>
  <c r="H47" i="5"/>
  <c r="K47" i="5" s="1"/>
  <c r="I46" i="5"/>
  <c r="J46" i="5" s="1"/>
  <c r="H46" i="5"/>
  <c r="K46" i="5" s="1"/>
  <c r="I45" i="5"/>
  <c r="J45" i="5" s="1"/>
  <c r="H45" i="5"/>
  <c r="K45" i="5" s="1"/>
  <c r="K44" i="5"/>
  <c r="J44" i="5"/>
  <c r="I44" i="5"/>
  <c r="H44" i="5"/>
  <c r="I43" i="5"/>
  <c r="J43" i="5" s="1"/>
  <c r="H43" i="5"/>
  <c r="K43" i="5" s="1"/>
  <c r="I42" i="5"/>
  <c r="J42" i="5" s="1"/>
  <c r="H42" i="5"/>
  <c r="K42" i="5" s="1"/>
  <c r="I41" i="5"/>
  <c r="J41" i="5" s="1"/>
  <c r="H41" i="5"/>
  <c r="K41" i="5" s="1"/>
  <c r="K27" i="5"/>
  <c r="J27" i="5"/>
  <c r="J26" i="5"/>
  <c r="K26" i="5" s="1"/>
  <c r="I26" i="5"/>
  <c r="K25" i="5"/>
  <c r="J25" i="5"/>
  <c r="I25" i="5"/>
  <c r="K24" i="5"/>
  <c r="J24" i="5"/>
  <c r="I24" i="5"/>
  <c r="J23" i="5"/>
  <c r="K23" i="5" s="1"/>
  <c r="I23" i="5"/>
  <c r="J22" i="5"/>
  <c r="K22" i="5" s="1"/>
  <c r="I22" i="5"/>
  <c r="J21" i="5"/>
  <c r="K21" i="5" s="1"/>
  <c r="I21" i="5"/>
  <c r="K20" i="5"/>
  <c r="J20" i="5"/>
  <c r="I20" i="5"/>
  <c r="K19" i="5"/>
  <c r="J19" i="5"/>
  <c r="I19" i="5"/>
  <c r="J18" i="5"/>
  <c r="K18" i="5" s="1"/>
  <c r="I18" i="5"/>
  <c r="M2" i="5" s="1"/>
  <c r="I14" i="5"/>
  <c r="E14" i="5"/>
  <c r="H14" i="5" s="1"/>
  <c r="K14" i="5" s="1"/>
  <c r="I13" i="5"/>
  <c r="E13" i="5"/>
  <c r="H13" i="5" s="1"/>
  <c r="K13" i="5" s="1"/>
  <c r="I12" i="5"/>
  <c r="E12" i="5"/>
  <c r="J12" i="5" s="1"/>
  <c r="I11" i="5"/>
  <c r="E11" i="5"/>
  <c r="J11" i="5" s="1"/>
  <c r="I10" i="5"/>
  <c r="E10" i="5"/>
  <c r="H10" i="5" s="1"/>
  <c r="K10" i="5" s="1"/>
  <c r="I9" i="5"/>
  <c r="E9" i="5"/>
  <c r="H9" i="5" s="1"/>
  <c r="K9" i="5" s="1"/>
  <c r="I8" i="5"/>
  <c r="E8" i="5"/>
  <c r="J8" i="5" s="1"/>
  <c r="I7" i="5"/>
  <c r="E7" i="5"/>
  <c r="J7" i="5" s="1"/>
  <c r="I6" i="5"/>
  <c r="E6" i="5"/>
  <c r="H6" i="5" s="1"/>
  <c r="K6" i="5" s="1"/>
  <c r="I5" i="5"/>
  <c r="E5" i="5"/>
  <c r="H5" i="5" s="1"/>
  <c r="K5" i="5" s="1"/>
  <c r="N2" i="5"/>
  <c r="H53" i="1"/>
  <c r="I53" i="1" s="1"/>
  <c r="G53" i="1"/>
  <c r="J53" i="1" s="1"/>
  <c r="H13" i="1"/>
  <c r="I13" i="1" s="1"/>
  <c r="G13" i="1"/>
  <c r="J13" i="1" s="1"/>
  <c r="H12" i="1"/>
  <c r="I12" i="1" s="1"/>
  <c r="G12" i="1"/>
  <c r="J12" i="1" s="1"/>
  <c r="J7" i="4"/>
  <c r="I7" i="4"/>
  <c r="H7" i="4"/>
  <c r="K7" i="4" s="1"/>
  <c r="E7" i="4"/>
  <c r="K50" i="4"/>
  <c r="I50" i="4"/>
  <c r="J50" i="4" s="1"/>
  <c r="H50" i="4"/>
  <c r="I49" i="4"/>
  <c r="J49" i="4" s="1"/>
  <c r="H49" i="4"/>
  <c r="K49" i="4" s="1"/>
  <c r="K48" i="4"/>
  <c r="J48" i="4"/>
  <c r="I48" i="4"/>
  <c r="H48" i="4"/>
  <c r="I47" i="4"/>
  <c r="J47" i="4" s="1"/>
  <c r="H47" i="4"/>
  <c r="K47" i="4" s="1"/>
  <c r="I46" i="4"/>
  <c r="J46" i="4" s="1"/>
  <c r="H46" i="4"/>
  <c r="K46" i="4" s="1"/>
  <c r="K45" i="4"/>
  <c r="I45" i="4"/>
  <c r="J45" i="4" s="1"/>
  <c r="H45" i="4"/>
  <c r="I44" i="4"/>
  <c r="J44" i="4" s="1"/>
  <c r="H44" i="4"/>
  <c r="K44" i="4" s="1"/>
  <c r="K43" i="4"/>
  <c r="J43" i="4"/>
  <c r="I43" i="4"/>
  <c r="H43" i="4"/>
  <c r="I42" i="4"/>
  <c r="J42" i="4" s="1"/>
  <c r="H42" i="4"/>
  <c r="K42" i="4" s="1"/>
  <c r="I41" i="4"/>
  <c r="J41" i="4" s="1"/>
  <c r="H41" i="4"/>
  <c r="K41" i="4" s="1"/>
  <c r="J27" i="4"/>
  <c r="K27" i="4" s="1"/>
  <c r="K26" i="4"/>
  <c r="J26" i="4"/>
  <c r="I26" i="4"/>
  <c r="J25" i="4"/>
  <c r="K25" i="4" s="1"/>
  <c r="I25" i="4"/>
  <c r="J24" i="4"/>
  <c r="K24" i="4" s="1"/>
  <c r="I24" i="4"/>
  <c r="K23" i="4"/>
  <c r="J23" i="4"/>
  <c r="I23" i="4"/>
  <c r="J22" i="4"/>
  <c r="K22" i="4" s="1"/>
  <c r="I22" i="4"/>
  <c r="J21" i="4"/>
  <c r="K21" i="4" s="1"/>
  <c r="I21" i="4"/>
  <c r="J20" i="4"/>
  <c r="K20" i="4" s="1"/>
  <c r="I20" i="4"/>
  <c r="M2" i="4" s="1"/>
  <c r="K19" i="4"/>
  <c r="J19" i="4"/>
  <c r="I19" i="4"/>
  <c r="J18" i="4"/>
  <c r="K18" i="4" s="1"/>
  <c r="I18" i="4"/>
  <c r="I14" i="4"/>
  <c r="E14" i="4"/>
  <c r="H14" i="4" s="1"/>
  <c r="K14" i="4" s="1"/>
  <c r="I13" i="4"/>
  <c r="E13" i="4"/>
  <c r="H13" i="4" s="1"/>
  <c r="K13" i="4" s="1"/>
  <c r="I12" i="4"/>
  <c r="E12" i="4"/>
  <c r="H12" i="4" s="1"/>
  <c r="K12" i="4" s="1"/>
  <c r="I11" i="4"/>
  <c r="E11" i="4"/>
  <c r="H11" i="4" s="1"/>
  <c r="K11" i="4" s="1"/>
  <c r="I10" i="4"/>
  <c r="E10" i="4"/>
  <c r="J10" i="4" s="1"/>
  <c r="I9" i="4"/>
  <c r="E9" i="4"/>
  <c r="H9" i="4" s="1"/>
  <c r="K9" i="4" s="1"/>
  <c r="I8" i="4"/>
  <c r="E8" i="4"/>
  <c r="H8" i="4" s="1"/>
  <c r="K8" i="4" s="1"/>
  <c r="I6" i="4"/>
  <c r="E6" i="4"/>
  <c r="J6" i="4" s="1"/>
  <c r="I5" i="4"/>
  <c r="E5" i="4"/>
  <c r="H5" i="4" s="1"/>
  <c r="K5" i="4" s="1"/>
  <c r="N2" i="4"/>
  <c r="I50" i="3"/>
  <c r="J50" i="3" s="1"/>
  <c r="H50" i="3"/>
  <c r="K50" i="3" s="1"/>
  <c r="I49" i="3"/>
  <c r="J49" i="3" s="1"/>
  <c r="H49" i="3"/>
  <c r="K49" i="3" s="1"/>
  <c r="I48" i="3"/>
  <c r="J48" i="3" s="1"/>
  <c r="H48" i="3"/>
  <c r="K48" i="3" s="1"/>
  <c r="I47" i="3"/>
  <c r="J47" i="3" s="1"/>
  <c r="H47" i="3"/>
  <c r="K47" i="3" s="1"/>
  <c r="I46" i="3"/>
  <c r="J46" i="3" s="1"/>
  <c r="H46" i="3"/>
  <c r="K46" i="3" s="1"/>
  <c r="I45" i="3"/>
  <c r="J45" i="3" s="1"/>
  <c r="H45" i="3"/>
  <c r="K45" i="3" s="1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I41" i="3"/>
  <c r="J41" i="3" s="1"/>
  <c r="H41" i="3"/>
  <c r="K41" i="3" s="1"/>
  <c r="J27" i="3"/>
  <c r="K27" i="3" s="1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K19" i="3"/>
  <c r="J19" i="3"/>
  <c r="I19" i="3"/>
  <c r="J18" i="3"/>
  <c r="K18" i="3" s="1"/>
  <c r="I18" i="3"/>
  <c r="I14" i="3"/>
  <c r="D14" i="3"/>
  <c r="E14" i="3" s="1"/>
  <c r="H14" i="3" s="1"/>
  <c r="K14" i="3" s="1"/>
  <c r="I13" i="3"/>
  <c r="E13" i="3"/>
  <c r="H13" i="3" s="1"/>
  <c r="K13" i="3" s="1"/>
  <c r="I12" i="3"/>
  <c r="E12" i="3"/>
  <c r="H12" i="3" s="1"/>
  <c r="K12" i="3" s="1"/>
  <c r="I11" i="3"/>
  <c r="E11" i="3"/>
  <c r="H11" i="3" s="1"/>
  <c r="K11" i="3" s="1"/>
  <c r="I10" i="3"/>
  <c r="E10" i="3"/>
  <c r="H10" i="3" s="1"/>
  <c r="K10" i="3" s="1"/>
  <c r="I9" i="3"/>
  <c r="J9" i="3" s="1"/>
  <c r="E9" i="3"/>
  <c r="H9" i="3" s="1"/>
  <c r="K9" i="3" s="1"/>
  <c r="I8" i="3"/>
  <c r="E8" i="3"/>
  <c r="H8" i="3" s="1"/>
  <c r="K8" i="3" s="1"/>
  <c r="I7" i="3"/>
  <c r="E7" i="3"/>
  <c r="H7" i="3" s="1"/>
  <c r="K7" i="3" s="1"/>
  <c r="I6" i="3"/>
  <c r="J6" i="3" s="1"/>
  <c r="E6" i="3"/>
  <c r="H6" i="3" s="1"/>
  <c r="K6" i="3" s="1"/>
  <c r="I5" i="3"/>
  <c r="E5" i="3"/>
  <c r="H5" i="3" s="1"/>
  <c r="K5" i="3" s="1"/>
  <c r="N2" i="3"/>
  <c r="M2" i="3"/>
  <c r="E14" i="2"/>
  <c r="H14" i="2" s="1"/>
  <c r="K14" i="2" s="1"/>
  <c r="D15" i="2"/>
  <c r="E15" i="2" s="1"/>
  <c r="H15" i="2" s="1"/>
  <c r="K15" i="2" s="1"/>
  <c r="H5" i="2"/>
  <c r="K5" i="2" s="1"/>
  <c r="E6" i="2"/>
  <c r="H6" i="2" s="1"/>
  <c r="K6" i="2" s="1"/>
  <c r="E7" i="2"/>
  <c r="H7" i="2" s="1"/>
  <c r="K7" i="2" s="1"/>
  <c r="E8" i="2"/>
  <c r="H8" i="2" s="1"/>
  <c r="K8" i="2" s="1"/>
  <c r="E9" i="2"/>
  <c r="H9" i="2" s="1"/>
  <c r="K9" i="2" s="1"/>
  <c r="E10" i="2"/>
  <c r="H10" i="2" s="1"/>
  <c r="K10" i="2" s="1"/>
  <c r="E11" i="2"/>
  <c r="H11" i="2" s="1"/>
  <c r="K11" i="2" s="1"/>
  <c r="E5" i="2"/>
  <c r="I51" i="2"/>
  <c r="J51" i="2" s="1"/>
  <c r="H51" i="2"/>
  <c r="K51" i="2" s="1"/>
  <c r="I50" i="2"/>
  <c r="J50" i="2" s="1"/>
  <c r="H50" i="2"/>
  <c r="K50" i="2" s="1"/>
  <c r="I49" i="2"/>
  <c r="J49" i="2" s="1"/>
  <c r="H49" i="2"/>
  <c r="K49" i="2" s="1"/>
  <c r="I48" i="2"/>
  <c r="J48" i="2" s="1"/>
  <c r="H48" i="2"/>
  <c r="K48" i="2" s="1"/>
  <c r="I47" i="2"/>
  <c r="J47" i="2" s="1"/>
  <c r="H47" i="2"/>
  <c r="K47" i="2" s="1"/>
  <c r="I46" i="2"/>
  <c r="J46" i="2" s="1"/>
  <c r="H46" i="2"/>
  <c r="K46" i="2" s="1"/>
  <c r="I45" i="2"/>
  <c r="J45" i="2" s="1"/>
  <c r="H45" i="2"/>
  <c r="K45" i="2" s="1"/>
  <c r="I44" i="2"/>
  <c r="J44" i="2" s="1"/>
  <c r="H44" i="2"/>
  <c r="K44" i="2" s="1"/>
  <c r="I43" i="2"/>
  <c r="J43" i="2" s="1"/>
  <c r="H43" i="2"/>
  <c r="K43" i="2" s="1"/>
  <c r="I42" i="2"/>
  <c r="J42" i="2" s="1"/>
  <c r="H42" i="2"/>
  <c r="K42" i="2" s="1"/>
  <c r="J28" i="2"/>
  <c r="K28" i="2" s="1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I15" i="2"/>
  <c r="I14" i="2"/>
  <c r="I11" i="2"/>
  <c r="J11" i="2" s="1"/>
  <c r="I10" i="2"/>
  <c r="I9" i="2"/>
  <c r="I8" i="2"/>
  <c r="I7" i="2"/>
  <c r="J7" i="2" s="1"/>
  <c r="I6" i="2"/>
  <c r="J6" i="2" s="1"/>
  <c r="I5" i="2"/>
  <c r="J5" i="2" s="1"/>
  <c r="N2" i="2"/>
  <c r="G52" i="1"/>
  <c r="J52" i="1" s="1"/>
  <c r="H52" i="1"/>
  <c r="I52" i="1" s="1"/>
  <c r="J10" i="5" l="1"/>
  <c r="J9" i="5"/>
  <c r="J13" i="5"/>
  <c r="J14" i="5"/>
  <c r="J5" i="5"/>
  <c r="J6" i="5"/>
  <c r="J2" i="5"/>
  <c r="I2" i="5" s="1"/>
  <c r="H11" i="5"/>
  <c r="K11" i="5" s="1"/>
  <c r="H7" i="5"/>
  <c r="K7" i="5" s="1"/>
  <c r="H8" i="5"/>
  <c r="K8" i="5" s="1"/>
  <c r="H12" i="5"/>
  <c r="K12" i="5" s="1"/>
  <c r="J13" i="4"/>
  <c r="J11" i="4"/>
  <c r="J12" i="4"/>
  <c r="J5" i="4"/>
  <c r="J8" i="4"/>
  <c r="J9" i="4"/>
  <c r="J14" i="4"/>
  <c r="H6" i="4"/>
  <c r="K6" i="4" s="1"/>
  <c r="K2" i="4" s="1"/>
  <c r="L2" i="4" s="1"/>
  <c r="H10" i="4"/>
  <c r="K10" i="4" s="1"/>
  <c r="J7" i="3"/>
  <c r="J8" i="3"/>
  <c r="J10" i="3"/>
  <c r="J11" i="3"/>
  <c r="J12" i="3"/>
  <c r="J13" i="3"/>
  <c r="J5" i="3"/>
  <c r="K2" i="3"/>
  <c r="L2" i="3" s="1"/>
  <c r="J14" i="3"/>
  <c r="J14" i="2"/>
  <c r="J8" i="2"/>
  <c r="J9" i="2"/>
  <c r="J10" i="2"/>
  <c r="J15" i="2"/>
  <c r="M2" i="2"/>
  <c r="K2" i="2"/>
  <c r="L2" i="2" s="1"/>
  <c r="J2" i="2"/>
  <c r="I2" i="2" s="1"/>
  <c r="H15" i="1"/>
  <c r="I15" i="1" s="1"/>
  <c r="G15" i="1"/>
  <c r="J15" i="1" s="1"/>
  <c r="K2" i="5" l="1"/>
  <c r="L2" i="5" s="1"/>
  <c r="J2" i="4"/>
  <c r="I2" i="4" s="1"/>
  <c r="J2" i="3"/>
  <c r="I2" i="3" s="1"/>
  <c r="H51" i="1"/>
  <c r="I51" i="1" s="1"/>
  <c r="G51" i="1"/>
  <c r="J51" i="1" s="1"/>
  <c r="H14" i="1"/>
  <c r="I14" i="1" s="1"/>
  <c r="G14" i="1"/>
  <c r="J14" i="1" s="1"/>
  <c r="G50" i="1" l="1"/>
  <c r="J50" i="1" s="1"/>
  <c r="H50" i="1"/>
  <c r="I50" i="1" s="1"/>
  <c r="H49" i="1"/>
  <c r="I49" i="1" s="1"/>
  <c r="G49" i="1"/>
  <c r="J49" i="1" s="1"/>
  <c r="H47" i="1"/>
  <c r="I47" i="1" s="1"/>
  <c r="G47" i="1"/>
  <c r="J47" i="1" s="1"/>
  <c r="I28" i="1"/>
  <c r="J28" i="1" s="1"/>
  <c r="I27" i="1"/>
  <c r="J27" i="1" s="1"/>
  <c r="I26" i="1"/>
  <c r="J26" i="1" s="1"/>
  <c r="I25" i="1"/>
  <c r="J25" i="1" s="1"/>
  <c r="H24" i="1"/>
  <c r="H25" i="1"/>
  <c r="H26" i="1"/>
  <c r="H27" i="1"/>
  <c r="H28" i="1"/>
  <c r="H21" i="1"/>
  <c r="H23" i="1"/>
  <c r="J21" i="1"/>
  <c r="I19" i="1"/>
  <c r="J19" i="1" s="1"/>
  <c r="I20" i="1"/>
  <c r="J20" i="1" s="1"/>
  <c r="I21" i="1"/>
  <c r="I23" i="1"/>
  <c r="J23" i="1" s="1"/>
  <c r="I24" i="1"/>
  <c r="J24" i="1" s="1"/>
  <c r="H48" i="1"/>
  <c r="I48" i="1" s="1"/>
  <c r="G48" i="1"/>
  <c r="J48" i="1" s="1"/>
  <c r="G46" i="1"/>
  <c r="J46" i="1" s="1"/>
  <c r="H46" i="1"/>
  <c r="I46" i="1" s="1"/>
  <c r="G44" i="1"/>
  <c r="J44" i="1" s="1"/>
  <c r="G45" i="1"/>
  <c r="J45" i="1" s="1"/>
  <c r="H45" i="1"/>
  <c r="I45" i="1" s="1"/>
  <c r="H44" i="1"/>
  <c r="I44" i="1" s="1"/>
  <c r="H43" i="1"/>
  <c r="I43" i="1" s="1"/>
  <c r="G43" i="1"/>
  <c r="J43" i="1" s="1"/>
  <c r="K2" i="1" l="1"/>
  <c r="I29" i="1"/>
  <c r="J29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5" i="1"/>
  <c r="J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<sst xmlns="http://schemas.openxmlformats.org/spreadsheetml/2006/main" count="689" uniqueCount="108">
  <si>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</si>
  <si>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</si>
  <si>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</si>
  <si>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</si>
  <si>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</si>
  <si>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</si>
  <si>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</si>
  <si>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</si>
  <si>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</si>
  <si>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</si>
  <si>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</si>
  <si>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</si>
  <si>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</si>
  <si>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</si>
  <si>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</si>
  <si>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</si>
  <si>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</si>
  <si>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</si>
  <si>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</si>
  <si>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</si>
  <si>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</si>
  <si>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</si>
  <si>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</si>
  <si>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</si>
  <si>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</si>
  <si>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</si>
  <si>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</si>
  <si>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</si>
  <si>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</si>
  <si>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</si>
  <si>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</si>
  <si>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</si>
  <si>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Universal Proto-board PCB 4cm x 6cm</t>
  </si>
  <si>
    <t>SeeedStudio XAIO RP2040</t>
  </si>
  <si>
    <t>24 Gauge Wire</t>
  </si>
  <si>
    <t>USB C cable - 6 ft</t>
  </si>
  <si>
    <t>Sliding_Joystick_Housing v1.0</t>
  </si>
  <si>
    <t>Sliding_Joysitck_Top v1.0</t>
  </si>
  <si>
    <t>Inner cover disk v1.0</t>
  </si>
  <si>
    <t>(Optional) Joystick_Camera_Mount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</si>
  <si>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</si>
  <si>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</si>
  <si>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</si>
  <si>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</si>
  <si>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</si>
  <si>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</si>
  <si>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</si>
  <si>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https://www.digikey.ca/en/products/detail/adafruit-industries-llc/4785/13617529</t>
  </si>
  <si>
    <t>https://www.digikey.ca/en/products/detail/seeed-technology-co-ltd/102010428/14672129</t>
  </si>
  <si>
    <t xml:space="preserve">https://www.jameco.com/z/803-3-25-Jameco-Valuepro-Hookup-Wire-24AWG-Solid-Tinned-Copper-Orange-0-052-Inch-OD-PVC-25-Foot-Roll_2300031.html </t>
  </si>
  <si>
    <t xml:space="preserve">https://a.co/d/ftDJjYV </t>
  </si>
  <si>
    <t>Universal Proto-board PCB 4cm x 6cm - Amazon</t>
  </si>
  <si>
    <t>Analog Mini Thumbstick Breakout Board - Adafruit</t>
  </si>
  <si>
    <t xml:space="preserve">https://www.adafruit.com/product/3246 </t>
  </si>
  <si>
    <t xml:space="preserve">https://www.adafruit.com/product/2765 </t>
  </si>
  <si>
    <t>24 Guage wire</t>
  </si>
  <si>
    <t xml:space="preserve">https://a.co/d/0x1zLnq </t>
  </si>
  <si>
    <t xml:space="preserve">https://a.co/d/i4QJhrz </t>
  </si>
  <si>
    <t>Jumper wire kit - varying lengths</t>
  </si>
  <si>
    <t xml:space="preserve">https://a.co/d/0B9sK8N </t>
  </si>
  <si>
    <t xml:space="preserve">https://a.co/d/1mQQYbU </t>
  </si>
  <si>
    <t xml:space="preserve">https://a.co/d/hniaVjO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</si>
  <si>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</si>
  <si>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</si>
  <si>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</si>
  <si>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</si>
  <si>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</si>
  <si>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</si>
  <si>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</si>
  <si>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</si>
  <si>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24 AWG Wire, 1 foot</t>
  </si>
  <si>
    <t xml:space="preserve">https://www.digikey.ca/en/products/detail/global-specialties/WK-3/5231342 </t>
  </si>
  <si>
    <t>https://a.co/d/e5IVoxq</t>
  </si>
  <si>
    <t xml:space="preserve">https://www.digikey.ca/en/products/detail/cnc-tech/3122-24-1-0500-001-1-TS/16396742 </t>
  </si>
  <si>
    <t xml:space="preserve">https://www.homedepot.ca/product/paulin-1-4-inch-20-tee-nuts-4-prong-5-16-inch-barrel-length/1000129429 </t>
  </si>
  <si>
    <t>Tee nuts - 100 pack</t>
  </si>
  <si>
    <t xml:space="preserve">https://a.co/d/bvtz0On </t>
  </si>
  <si>
    <t>Shipping</t>
  </si>
  <si>
    <t xml:space="preserve">2 mm self tapping screws </t>
  </si>
  <si>
    <t xml:space="preserve">https://a.co/d/3IzWcJa </t>
  </si>
  <si>
    <t>Digikey shipping (if spending less than $100)</t>
  </si>
  <si>
    <t>Last Updated: 2023-Mar-31</t>
  </si>
  <si>
    <t>M2 x 6 mm Self Tapping Screws</t>
  </si>
  <si>
    <t>(Optional for mount) M3 x 10-12mm screws and nuts x2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</si>
  <si>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</si>
  <si>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</si>
  <si>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>Unit Cost (for 1 Joystick)</t>
  </si>
  <si>
    <t>Cost of materials for 3 joysticks</t>
  </si>
  <si>
    <t>Unit QTY</t>
  </si>
  <si>
    <t>Number of joysticks</t>
  </si>
  <si>
    <t xml:space="preserve">https://a.co/d/iTk4NVT </t>
  </si>
  <si>
    <t xml:space="preserve">https://www.digikey.ca/en/products/detail/b-f-fastener-supply/MHNZ-003/274973 </t>
  </si>
  <si>
    <t xml:space="preserve">https://www.digikey.ca/en/products/detail/apm-hexseal/RM3X12MM-2701/2063201 </t>
  </si>
  <si>
    <t>(Optional for mount) M3 hex nut x2</t>
  </si>
  <si>
    <t>(Optional for mount) M3x12mm screw x2</t>
  </si>
  <si>
    <t>Maker cost per joystick</t>
  </si>
  <si>
    <t>Cost for 6 joysticks</t>
  </si>
  <si>
    <t>Cost for 10 joysticks</t>
  </si>
  <si>
    <t>Cost for 15 joysticks</t>
  </si>
  <si>
    <t>Birch Mini Joystick - U</t>
  </si>
  <si>
    <t>(Bulk order: 15)</t>
  </si>
  <si>
    <t>(Bulk order: 10)</t>
  </si>
  <si>
    <t>(Bulk order: 3)</t>
  </si>
  <si>
    <t>(Bulk order: 6)</t>
  </si>
  <si>
    <t>Birch_Enclosure_Bottom v1.0</t>
  </si>
  <si>
    <t>Birch_Enclosure_Top v1.0</t>
  </si>
  <si>
    <t>Overlay v1.0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</si>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</sst>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Roboto Black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6" xfId="1" applyFont="1" applyFill="1" applyBorder="1"/>
    <xf numFmtId="44" fontId="0" fillId="9" borderId="0" xfId="0" applyNumberFormat="1" applyFill="1"/>
    <xf numFmtId="44" fontId="0" fillId="8" borderId="7" xfId="1" applyFont="1" applyFill="1" applyBorder="1"/>
    <xf numFmtId="0" fontId="0" fillId="0" borderId="4" xfId="0" applyBorder="1"/>
    <xf numFmtId="0" fontId="3" fillId="0" borderId="10" xfId="0" applyFont="1" applyBorder="1"/>
    <xf numFmtId="0" fontId="0" fillId="0" borderId="10" xfId="0" applyBorder="1"/>
    <xf numFmtId="0" fontId="0" fillId="0" borderId="7" xfId="0" applyBorder="1"/>
    <xf numFmtId="0" fontId="0" fillId="8" borderId="5" xfId="0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6" fillId="0" borderId="0" xfId="5" applyFill="1"/>
    <xf numFmtId="44" fontId="0" fillId="0" borderId="0" xfId="1" applyFont="1" applyFill="1" applyBorder="1"/>
    <xf numFmtId="1" fontId="0" fillId="0" borderId="0" xfId="1" applyNumberFormat="1" applyFont="1" applyFill="1" applyBorder="1"/>
    <xf numFmtId="44" fontId="0" fillId="6" borderId="11" xfId="1" applyFont="1" applyFill="1" applyBorder="1"/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2" fillId="2" borderId="0" xfId="2" applyFont="1" applyAlignment="1">
      <alignment vertical="center" wrapText="1"/>
    </xf>
    <xf numFmtId="0" fontId="12" fillId="0" borderId="0" xfId="0" applyFont="1"/>
    <xf numFmtId="0" fontId="0" fillId="5" borderId="4" xfId="0" applyFill="1" applyBorder="1"/>
    <xf numFmtId="0" fontId="0" fillId="5" borderId="7" xfId="0" applyFill="1" applyBorder="1"/>
    <xf numFmtId="0" fontId="5" fillId="0" borderId="0" xfId="0" applyFont="1" applyAlignment="1">
      <alignment horizontal="left"/>
    </xf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hyperlink" Target="https://www.homedepot.ca/product/paulin-1-4-20-x-1-2-inch-hex-head-cap-screw-18-8-stainless-steel-unc/1000142251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hyperlink" Target="https://a.co/d/0B9sK8N" TargetMode="External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jameco.com/z/803-3-25-Jameco-Valuepro-Hookup-Wire-24AWG-Solid-Tinned-Copper-Orange-0-052-Inch-OD-PVC-25-Foot-Roll_2300031.html" TargetMode="External"/><Relationship Id="rId17" Type="http://schemas.openxmlformats.org/officeDocument/2006/relationships/hyperlink" Target="https://a.co/d/3IzWcJa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a.co/d/bvtz0On" TargetMode="External"/><Relationship Id="rId20" Type="http://schemas.openxmlformats.org/officeDocument/2006/relationships/hyperlink" Target="https://www.digikey.ca/en/products/detail/b-f-fastener-supply/MHNZ-003/274973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a.co/d/hniaVjO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apm-hexseal/RM3X12MM-2701/2063201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www.digikey.ca/en/products/detail/cnc-tech/3122-24-1-0500-001-1-TS/16396742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hyperlink" Target="https://www.homedepot.ca/product/paulin-1-4-20-x-1-2-inch-hex-head-cap-screw-18-8-stainless-steel-unc/1000142251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hyperlink" Target="https://a.co/d/0B9sK8N" TargetMode="External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jameco.com/z/803-3-25-Jameco-Valuepro-Hookup-Wire-24AWG-Solid-Tinned-Copper-Orange-0-052-Inch-OD-PVC-25-Foot-Roll_2300031.html" TargetMode="External"/><Relationship Id="rId17" Type="http://schemas.openxmlformats.org/officeDocument/2006/relationships/hyperlink" Target="https://a.co/d/3IzWcJa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a.co/d/bvtz0On" TargetMode="External"/><Relationship Id="rId20" Type="http://schemas.openxmlformats.org/officeDocument/2006/relationships/hyperlink" Target="https://www.digikey.ca/en/products/detail/b-f-fastener-supply/MHNZ-003/274973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a.co/d/hniaVjO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apm-hexseal/RM3X12MM-2701/2063201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www.digikey.ca/en/products/detail/cnc-tech/3122-24-1-0500-001-1-TS/16396742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jameco.com/z/803-3-25-Jameco-Valuepro-Hookup-Wire-24AWG-Solid-Tinned-Copper-Orange-0-052-Inch-OD-PVC-25-Foot-Roll_2300031.html" TargetMode="External"/><Relationship Id="rId18" Type="http://schemas.openxmlformats.org/officeDocument/2006/relationships/hyperlink" Target="https://a.co/d/3IzWcJa" TargetMode="External"/><Relationship Id="rId3" Type="http://schemas.openxmlformats.org/officeDocument/2006/relationships/hyperlink" Target="https://www.digikey.ca/en/products/detail/adafruit-industries-llc/2765/6193582" TargetMode="External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a.co/d/hniaVjO" TargetMode="External"/><Relationship Id="rId17" Type="http://schemas.openxmlformats.org/officeDocument/2006/relationships/hyperlink" Target="https://a.co/d/bvtz0On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www.homedepot.ca/product/paulin-1-4-inch-20-tee-nuts-4-prong-5-16-inch-barrel-length/1000129429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a.co/d/1mQQYbU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www.digikey.ca/en/products/detail/cnc-tech/3122-24-1-0500-001-1-TS/16396742" TargetMode="External"/><Relationship Id="rId10" Type="http://schemas.openxmlformats.org/officeDocument/2006/relationships/hyperlink" Target="https://a.co/d/0B9sK8N" TargetMode="External"/><Relationship Id="rId19" Type="http://schemas.openxmlformats.org/officeDocument/2006/relationships/hyperlink" Target="https://www.homedepot.ca/product/paulin-1-4-20-x-1-2-inch-hex-head-cap-screw-18-8-stainless-steel-unc/1000142251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www.digikey.ca/en/products/detail/global-specialties/WK-3/523134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cnc-tech/3122-24-1-0500-001-1-TS/16396742" TargetMode="External"/><Relationship Id="rId18" Type="http://schemas.openxmlformats.org/officeDocument/2006/relationships/hyperlink" Target="https://a.co/d/ftDJjYV" TargetMode="External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homedepot.ca/product/paulin-1-4-20-x-1-2-inch-hex-head-cap-screw-18-8-stainless-steel-unc/1000142251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a.co/d/3IzWcJa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bvtz0On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a.co/d/iTk4NVT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0B9sK8N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cnc-tech/3122-24-1-0500-001-1-TS/16396742" TargetMode="External"/><Relationship Id="rId18" Type="http://schemas.openxmlformats.org/officeDocument/2006/relationships/hyperlink" Target="https://a.co/d/ftDJjYV" TargetMode="External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homedepot.ca/product/paulin-1-4-20-x-1-2-inch-hex-head-cap-screw-18-8-stainless-steel-unc/1000142251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a.co/d/3IzWcJa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bvtz0On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a.co/d/iTk4NVT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0B9sK8N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sqref="A1:B1"/>
    </sheetView>
  </sheetViews>
  <sheetFormatPr defaultRowHeight="15"/>
  <cols>
    <col min="2" max="2" width="58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9" customWidth="1"/>
    <col min="10" max="10" width="11.5703125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4.5" customHeight="1">
      <c r="A1" s="41" t="s">
        <v>99</v>
      </c>
      <c r="B1" s="41"/>
      <c r="I1" s="17" t="s">
        <v>0</v>
      </c>
      <c r="J1" s="1" t="s">
        <v>1</v>
      </c>
      <c r="K1" s="2" t="s">
        <v>2</v>
      </c>
      <c r="L1" s="3" t="s">
        <v>3</v>
      </c>
    </row>
    <row r="2" spans="1:13" ht="19.5" thickBot="1">
      <c r="A2" s="11" t="s">
        <v>107</v>
      </c>
      <c r="C2" s="10" t="s">
        <v>81</v>
      </c>
      <c r="I2" s="21">
        <f>SUM(I5:I17,J19:J29)</f>
        <v>35.586420000000004</v>
      </c>
      <c r="J2" s="4">
        <f>SUM(J5:J17,J19:J29)</f>
        <v>50.872499999999995</v>
      </c>
      <c r="K2" s="14">
        <f>SUM(H19:H29)/60</f>
        <v>3.1833333333333331</v>
      </c>
      <c r="L2" s="5">
        <f>SUM(E19:E24)</f>
        <v>36.800000000000004</v>
      </c>
    </row>
    <row r="3" spans="1:13" ht="16.5" thickBot="1">
      <c r="A3" s="42" t="s">
        <v>5</v>
      </c>
      <c r="B3" s="43"/>
    </row>
    <row r="4" spans="1:13" ht="15.75" thickBot="1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3">
      <c r="B5" t="s">
        <v>30</v>
      </c>
      <c r="C5" t="s">
        <v>18</v>
      </c>
      <c r="D5">
        <v>1</v>
      </c>
      <c r="E5">
        <v>1</v>
      </c>
      <c r="F5" s="8">
        <v>3.84</v>
      </c>
      <c r="G5" s="18">
        <f>IF(E5&gt;0,ROUNDUP(D5/E5,0),0)</f>
        <v>1</v>
      </c>
      <c r="H5" s="20">
        <f>IF(E5&gt;0,F5/E5,0)</f>
        <v>3.84</v>
      </c>
      <c r="I5" s="20">
        <f>H5*D5</f>
        <v>3.84</v>
      </c>
      <c r="J5" s="19">
        <f>G5*F5</f>
        <v>3.84</v>
      </c>
      <c r="K5" s="7" t="s">
        <v>45</v>
      </c>
    </row>
    <row r="6" spans="1:13">
      <c r="B6" t="s">
        <v>31</v>
      </c>
      <c r="C6" t="s">
        <v>18</v>
      </c>
      <c r="D6">
        <v>1</v>
      </c>
      <c r="E6">
        <v>1</v>
      </c>
      <c r="F6" s="29">
        <v>2.16</v>
      </c>
      <c r="G6" s="18">
        <f t="shared" ref="G6:G15" si="0">IF(E6&gt;0,ROUNDUP(D6/E6,0),0)</f>
        <v>1</v>
      </c>
      <c r="H6" s="12">
        <f t="shared" ref="H6:H15" si="1">IF(E6&gt;0,F6/E6,0)</f>
        <v>2.16</v>
      </c>
      <c r="I6" s="12">
        <f t="shared" ref="I6:I15" si="2">H6*D6</f>
        <v>2.16</v>
      </c>
      <c r="J6" s="19">
        <f t="shared" ref="J6:J15" si="3">G6*F6</f>
        <v>2.16</v>
      </c>
      <c r="K6" s="7" t="s">
        <v>46</v>
      </c>
    </row>
    <row r="7" spans="1:13">
      <c r="B7" t="s">
        <v>32</v>
      </c>
      <c r="C7" t="s">
        <v>18</v>
      </c>
      <c r="D7">
        <v>1</v>
      </c>
      <c r="E7">
        <v>3</v>
      </c>
      <c r="F7" s="29">
        <v>3.6</v>
      </c>
      <c r="G7" s="18">
        <f t="shared" si="0"/>
        <v>1</v>
      </c>
      <c r="H7" s="12">
        <f t="shared" si="1"/>
        <v>1.2</v>
      </c>
      <c r="I7" s="12">
        <f t="shared" si="2"/>
        <v>1.2</v>
      </c>
      <c r="J7" s="19">
        <f t="shared" si="3"/>
        <v>3.6</v>
      </c>
      <c r="K7" s="7" t="s">
        <v>47</v>
      </c>
    </row>
    <row r="8" spans="1:13">
      <c r="B8" t="s">
        <v>33</v>
      </c>
      <c r="C8" t="s">
        <v>18</v>
      </c>
      <c r="D8">
        <v>1</v>
      </c>
      <c r="E8">
        <v>1</v>
      </c>
      <c r="F8" s="29">
        <v>7.78</v>
      </c>
      <c r="G8" s="18">
        <f t="shared" si="0"/>
        <v>1</v>
      </c>
      <c r="H8" s="12">
        <f t="shared" si="1"/>
        <v>7.78</v>
      </c>
      <c r="I8" s="12">
        <f t="shared" si="2"/>
        <v>7.78</v>
      </c>
      <c r="J8" s="19">
        <f t="shared" si="3"/>
        <v>7.78</v>
      </c>
      <c r="K8" s="7" t="s">
        <v>48</v>
      </c>
    </row>
    <row r="9" spans="1:13">
      <c r="B9" t="s">
        <v>70</v>
      </c>
      <c r="C9" t="s">
        <v>18</v>
      </c>
      <c r="D9">
        <v>1</v>
      </c>
      <c r="E9">
        <v>1</v>
      </c>
      <c r="F9" s="29">
        <v>0.72</v>
      </c>
      <c r="G9" s="18">
        <f t="shared" si="0"/>
        <v>1</v>
      </c>
      <c r="H9" s="12">
        <f t="shared" si="1"/>
        <v>0.72</v>
      </c>
      <c r="I9" s="12">
        <f t="shared" si="2"/>
        <v>0.72</v>
      </c>
      <c r="J9" s="19">
        <f t="shared" si="3"/>
        <v>0.72</v>
      </c>
      <c r="K9" s="7" t="s">
        <v>73</v>
      </c>
    </row>
    <row r="10" spans="1:13">
      <c r="B10" t="s">
        <v>82</v>
      </c>
      <c r="C10" t="s">
        <v>17</v>
      </c>
      <c r="D10">
        <v>8</v>
      </c>
      <c r="E10">
        <v>1000</v>
      </c>
      <c r="F10" s="30">
        <v>12.99</v>
      </c>
      <c r="G10" s="18">
        <f t="shared" si="0"/>
        <v>1</v>
      </c>
      <c r="H10" s="12">
        <f t="shared" si="1"/>
        <v>1.299E-2</v>
      </c>
      <c r="I10" s="12">
        <f t="shared" si="2"/>
        <v>0.10392</v>
      </c>
      <c r="J10" s="19">
        <f t="shared" si="3"/>
        <v>12.99</v>
      </c>
      <c r="K10" s="31" t="s">
        <v>60</v>
      </c>
    </row>
    <row r="11" spans="1:13">
      <c r="B11" t="s">
        <v>35</v>
      </c>
      <c r="C11" t="s">
        <v>18</v>
      </c>
      <c r="D11">
        <v>1</v>
      </c>
      <c r="E11">
        <v>1</v>
      </c>
      <c r="F11" s="29">
        <v>11.09</v>
      </c>
      <c r="G11" s="18">
        <f t="shared" si="0"/>
        <v>1</v>
      </c>
      <c r="H11" s="12">
        <f t="shared" si="1"/>
        <v>11.09</v>
      </c>
      <c r="I11" s="12">
        <f t="shared" si="2"/>
        <v>11.09</v>
      </c>
      <c r="J11" s="19">
        <f t="shared" si="3"/>
        <v>11.09</v>
      </c>
      <c r="K11" s="7" t="s">
        <v>61</v>
      </c>
    </row>
    <row r="12" spans="1:13">
      <c r="B12" t="s">
        <v>93</v>
      </c>
      <c r="C12" t="s">
        <v>17</v>
      </c>
      <c r="D12">
        <v>0</v>
      </c>
      <c r="E12">
        <v>100</v>
      </c>
      <c r="F12" s="32">
        <v>6.65</v>
      </c>
      <c r="G12" s="33">
        <f t="shared" si="0"/>
        <v>0</v>
      </c>
      <c r="H12" s="12">
        <f t="shared" si="1"/>
        <v>6.6500000000000004E-2</v>
      </c>
      <c r="I12" s="12">
        <f t="shared" si="2"/>
        <v>0</v>
      </c>
      <c r="J12" s="19">
        <f t="shared" si="3"/>
        <v>0</v>
      </c>
      <c r="K12" s="7" t="s">
        <v>91</v>
      </c>
    </row>
    <row r="13" spans="1:13">
      <c r="B13" t="s">
        <v>94</v>
      </c>
      <c r="C13" t="s">
        <v>17</v>
      </c>
      <c r="D13">
        <v>0</v>
      </c>
      <c r="E13">
        <v>1</v>
      </c>
      <c r="F13" s="32">
        <v>1.1100000000000001</v>
      </c>
      <c r="G13" s="33">
        <f t="shared" si="0"/>
        <v>0</v>
      </c>
      <c r="H13" s="12">
        <f t="shared" si="1"/>
        <v>1.1100000000000001</v>
      </c>
      <c r="I13" s="12">
        <f t="shared" si="2"/>
        <v>0</v>
      </c>
      <c r="J13" s="19">
        <f t="shared" si="3"/>
        <v>0</v>
      </c>
      <c r="K13" s="7" t="s">
        <v>92</v>
      </c>
    </row>
    <row r="14" spans="1:13">
      <c r="B14" t="s">
        <v>69</v>
      </c>
      <c r="C14" t="s">
        <v>17</v>
      </c>
      <c r="D14">
        <v>0</v>
      </c>
      <c r="E14">
        <v>1</v>
      </c>
      <c r="F14" s="29">
        <v>0.48</v>
      </c>
      <c r="G14" s="18">
        <f t="shared" si="0"/>
        <v>0</v>
      </c>
      <c r="H14" s="12">
        <f t="shared" si="1"/>
        <v>0.48</v>
      </c>
      <c r="I14" s="12">
        <f t="shared" si="2"/>
        <v>0</v>
      </c>
      <c r="J14" s="19">
        <f t="shared" si="3"/>
        <v>0</v>
      </c>
      <c r="K14" s="7" t="s">
        <v>74</v>
      </c>
    </row>
    <row r="15" spans="1:13">
      <c r="B15" t="s">
        <v>80</v>
      </c>
      <c r="C15" t="s">
        <v>77</v>
      </c>
      <c r="D15">
        <v>1</v>
      </c>
      <c r="E15">
        <v>1</v>
      </c>
      <c r="F15" s="29">
        <v>8</v>
      </c>
      <c r="G15" s="18">
        <f t="shared" si="0"/>
        <v>1</v>
      </c>
      <c r="H15" s="12">
        <f t="shared" si="1"/>
        <v>8</v>
      </c>
      <c r="I15" s="12">
        <f t="shared" si="2"/>
        <v>8</v>
      </c>
      <c r="J15" s="19">
        <f t="shared" si="3"/>
        <v>8</v>
      </c>
      <c r="K15" s="7"/>
    </row>
    <row r="16" spans="1:13" ht="15.75" thickBot="1">
      <c r="G16" s="18"/>
      <c r="H16" s="28"/>
      <c r="I16" s="28"/>
      <c r="J16" s="19"/>
    </row>
    <row r="17" spans="1:14" ht="15.75" thickBot="1">
      <c r="A17" s="44" t="s">
        <v>19</v>
      </c>
      <c r="B17" s="45"/>
      <c r="C17" s="22">
        <v>25</v>
      </c>
      <c r="F17" s="8"/>
      <c r="G17" s="8"/>
      <c r="H17" s="13"/>
      <c r="I17" s="13"/>
      <c r="N17" s="7"/>
    </row>
    <row r="18" spans="1:14" ht="15.75" thickBot="1">
      <c r="A18" t="s">
        <v>6</v>
      </c>
      <c r="B18" s="6" t="s">
        <v>20</v>
      </c>
      <c r="C18" s="15" t="s">
        <v>21</v>
      </c>
      <c r="D18" s="6" t="s">
        <v>9</v>
      </c>
      <c r="E18" s="6" t="s">
        <v>22</v>
      </c>
      <c r="F18" s="6" t="s">
        <v>23</v>
      </c>
      <c r="G18" s="6"/>
      <c r="H18" s="6" t="s">
        <v>24</v>
      </c>
      <c r="I18" s="6" t="s">
        <v>67</v>
      </c>
      <c r="J18" s="6" t="s">
        <v>68</v>
      </c>
      <c r="K18" s="6" t="s">
        <v>16</v>
      </c>
    </row>
    <row r="19" spans="1:14">
      <c r="B19" t="s">
        <v>104</v>
      </c>
      <c r="C19" t="s">
        <v>25</v>
      </c>
      <c r="D19">
        <v>1</v>
      </c>
      <c r="E19">
        <v>14.9</v>
      </c>
      <c r="F19">
        <v>127</v>
      </c>
      <c r="H19">
        <v>106</v>
      </c>
      <c r="I19" s="12">
        <f t="shared" ref="I19:I29" si="4">(E19/1000)*$C$17</f>
        <v>0.3725</v>
      </c>
      <c r="J19" s="19">
        <f>I19*D19</f>
        <v>0.3725</v>
      </c>
    </row>
    <row r="20" spans="1:14">
      <c r="B20" t="s">
        <v>105</v>
      </c>
      <c r="C20" t="s">
        <v>25</v>
      </c>
      <c r="D20">
        <v>1</v>
      </c>
      <c r="E20">
        <v>10.6</v>
      </c>
      <c r="F20">
        <v>74</v>
      </c>
      <c r="H20">
        <v>67</v>
      </c>
      <c r="I20" s="12">
        <f t="shared" si="4"/>
        <v>0.26500000000000001</v>
      </c>
      <c r="J20" s="19">
        <f t="shared" ref="J20:J29" si="5">I20*D20</f>
        <v>0.26500000000000001</v>
      </c>
    </row>
    <row r="21" spans="1:14">
      <c r="B21" t="s">
        <v>38</v>
      </c>
      <c r="C21" t="s">
        <v>25</v>
      </c>
      <c r="D21">
        <v>1</v>
      </c>
      <c r="E21">
        <v>0.5</v>
      </c>
      <c r="F21">
        <v>4</v>
      </c>
      <c r="H21">
        <f t="shared" ref="H21:H28" si="6">F21*D21</f>
        <v>4</v>
      </c>
      <c r="I21" s="12">
        <f t="shared" si="4"/>
        <v>1.2500000000000001E-2</v>
      </c>
      <c r="J21" s="19">
        <f t="shared" si="5"/>
        <v>1.2500000000000001E-2</v>
      </c>
    </row>
    <row r="22" spans="1:14">
      <c r="B22" t="s">
        <v>106</v>
      </c>
      <c r="C22" t="s">
        <v>25</v>
      </c>
      <c r="D22">
        <v>1</v>
      </c>
      <c r="E22">
        <v>1.7</v>
      </c>
      <c r="F22">
        <v>14</v>
      </c>
      <c r="H22">
        <f t="shared" si="6"/>
        <v>14</v>
      </c>
      <c r="I22" s="12">
        <f t="shared" si="4"/>
        <v>4.2499999999999996E-2</v>
      </c>
      <c r="J22" s="19">
        <f t="shared" si="5"/>
        <v>4.2499999999999996E-2</v>
      </c>
    </row>
    <row r="23" spans="1:14">
      <c r="B23" t="s">
        <v>39</v>
      </c>
      <c r="C23" t="s">
        <v>25</v>
      </c>
      <c r="D23">
        <v>0</v>
      </c>
      <c r="E23">
        <v>8.5</v>
      </c>
      <c r="F23">
        <v>54</v>
      </c>
      <c r="H23">
        <f t="shared" si="6"/>
        <v>0</v>
      </c>
      <c r="I23" s="12">
        <f t="shared" si="4"/>
        <v>0.21250000000000002</v>
      </c>
      <c r="J23" s="19">
        <f t="shared" si="5"/>
        <v>0</v>
      </c>
    </row>
    <row r="24" spans="1:14">
      <c r="B24" t="s">
        <v>62</v>
      </c>
      <c r="C24" t="s">
        <v>25</v>
      </c>
      <c r="D24">
        <v>0</v>
      </c>
      <c r="E24">
        <v>0.6</v>
      </c>
      <c r="F24">
        <v>8</v>
      </c>
      <c r="H24">
        <f t="shared" si="6"/>
        <v>0</v>
      </c>
      <c r="I24" s="12">
        <f t="shared" si="4"/>
        <v>1.4999999999999999E-2</v>
      </c>
      <c r="J24" s="19">
        <f t="shared" si="5"/>
        <v>0</v>
      </c>
    </row>
    <row r="25" spans="1:14">
      <c r="B25" t="s">
        <v>63</v>
      </c>
      <c r="C25" t="s">
        <v>25</v>
      </c>
      <c r="D25">
        <v>0</v>
      </c>
      <c r="E25">
        <v>1.7</v>
      </c>
      <c r="F25">
        <v>17</v>
      </c>
      <c r="H25">
        <f t="shared" si="6"/>
        <v>0</v>
      </c>
      <c r="I25" s="12">
        <f t="shared" si="4"/>
        <v>4.2499999999999996E-2</v>
      </c>
      <c r="J25" s="19">
        <f t="shared" si="5"/>
        <v>0</v>
      </c>
    </row>
    <row r="26" spans="1:14">
      <c r="B26" t="s">
        <v>64</v>
      </c>
      <c r="C26" t="s">
        <v>25</v>
      </c>
      <c r="D26">
        <v>0</v>
      </c>
      <c r="E26">
        <v>4.9000000000000004</v>
      </c>
      <c r="F26">
        <v>37</v>
      </c>
      <c r="H26">
        <f t="shared" si="6"/>
        <v>0</v>
      </c>
      <c r="I26" s="12">
        <f t="shared" si="4"/>
        <v>0.12250000000000001</v>
      </c>
      <c r="J26" s="19">
        <f t="shared" si="5"/>
        <v>0</v>
      </c>
    </row>
    <row r="27" spans="1:14">
      <c r="B27" t="s">
        <v>65</v>
      </c>
      <c r="C27" t="s">
        <v>25</v>
      </c>
      <c r="D27">
        <v>0</v>
      </c>
      <c r="E27">
        <v>1.5</v>
      </c>
      <c r="F27">
        <v>16</v>
      </c>
      <c r="H27">
        <f t="shared" si="6"/>
        <v>0</v>
      </c>
      <c r="I27" s="12">
        <f t="shared" si="4"/>
        <v>3.7499999999999999E-2</v>
      </c>
      <c r="J27" s="19">
        <f t="shared" si="5"/>
        <v>0</v>
      </c>
    </row>
    <row r="28" spans="1:14">
      <c r="B28" t="s">
        <v>66</v>
      </c>
      <c r="C28" t="s">
        <v>25</v>
      </c>
      <c r="D28">
        <v>0</v>
      </c>
      <c r="E28">
        <v>1</v>
      </c>
      <c r="F28">
        <v>10</v>
      </c>
      <c r="H28">
        <f t="shared" si="6"/>
        <v>0</v>
      </c>
      <c r="I28" s="12">
        <f t="shared" si="4"/>
        <v>2.5000000000000001E-2</v>
      </c>
      <c r="J28" s="19">
        <f t="shared" si="5"/>
        <v>0</v>
      </c>
    </row>
    <row r="29" spans="1:14" ht="15.75" thickBot="1">
      <c r="B29" s="10"/>
      <c r="I29" s="12">
        <f t="shared" si="4"/>
        <v>0</v>
      </c>
      <c r="J29" s="19">
        <f t="shared" si="5"/>
        <v>0</v>
      </c>
    </row>
    <row r="30" spans="1:14" ht="15.75" thickBot="1">
      <c r="A30" s="46" t="s">
        <v>26</v>
      </c>
      <c r="B30" s="47"/>
    </row>
    <row r="31" spans="1:14" ht="15.75" thickBot="1">
      <c r="A31" s="23" t="s">
        <v>6</v>
      </c>
      <c r="B31" s="24" t="s">
        <v>20</v>
      </c>
      <c r="C31" s="25"/>
      <c r="D31" s="25" t="s">
        <v>9</v>
      </c>
      <c r="E31" s="25"/>
      <c r="F31" s="25"/>
      <c r="G31" s="25"/>
      <c r="H31" s="25"/>
      <c r="I31" s="25"/>
      <c r="J31" s="25"/>
      <c r="K31" s="26"/>
    </row>
    <row r="32" spans="1:14" ht="15.75" thickBot="1">
      <c r="B32" s="10"/>
    </row>
    <row r="33" spans="1:14" ht="15.75" thickBot="1">
      <c r="A33" s="44" t="s">
        <v>27</v>
      </c>
      <c r="B33" s="45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B34" t="s">
        <v>40</v>
      </c>
    </row>
    <row r="35" spans="1:14">
      <c r="B35" t="s">
        <v>41</v>
      </c>
    </row>
    <row r="36" spans="1:14">
      <c r="B36" t="s">
        <v>42</v>
      </c>
    </row>
    <row r="37" spans="1:14">
      <c r="B37" t="s">
        <v>43</v>
      </c>
    </row>
    <row r="38" spans="1:14">
      <c r="B38" t="s">
        <v>44</v>
      </c>
    </row>
    <row r="39" spans="1:14">
      <c r="B39" t="s">
        <v>84</v>
      </c>
      <c r="K39" s="7" t="s">
        <v>85</v>
      </c>
    </row>
    <row r="40" spans="1:14" ht="15.75" thickBot="1"/>
    <row r="41" spans="1:14" ht="15.75" thickBot="1">
      <c r="A41" s="39" t="s">
        <v>28</v>
      </c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ht="15.75" thickBot="1">
      <c r="A42" s="16" t="s">
        <v>6</v>
      </c>
      <c r="B42" s="27" t="s">
        <v>29</v>
      </c>
      <c r="C42" s="6" t="s">
        <v>8</v>
      </c>
      <c r="D42" s="6" t="s">
        <v>9</v>
      </c>
      <c r="E42" s="6" t="s">
        <v>10</v>
      </c>
      <c r="F42" s="6" t="s">
        <v>11</v>
      </c>
      <c r="G42" s="6" t="s">
        <v>12</v>
      </c>
      <c r="H42" s="6" t="s">
        <v>13</v>
      </c>
      <c r="I42" s="6" t="s">
        <v>14</v>
      </c>
      <c r="J42" s="6" t="s">
        <v>15</v>
      </c>
      <c r="K42" s="16" t="s">
        <v>16</v>
      </c>
    </row>
    <row r="43" spans="1:14">
      <c r="B43" t="s">
        <v>51</v>
      </c>
      <c r="C43" t="s">
        <v>18</v>
      </c>
      <c r="D43">
        <v>1</v>
      </c>
      <c r="E43">
        <v>10</v>
      </c>
      <c r="F43" s="8">
        <v>11.31</v>
      </c>
      <c r="G43" s="18">
        <f>IF(E43&gt;0,ROUNDUP(D43/E43,0),0)</f>
        <v>1</v>
      </c>
      <c r="H43" s="20">
        <f t="shared" ref="H43:H48" si="7">IF(E43&gt;0,F43/E43,0)</f>
        <v>1.131</v>
      </c>
      <c r="I43" s="20">
        <f t="shared" ref="I43:I48" si="8">H43*D43</f>
        <v>1.131</v>
      </c>
      <c r="J43" s="19">
        <f t="shared" ref="J43:J48" si="9">G43*F43</f>
        <v>11.31</v>
      </c>
      <c r="K43" s="7" t="s">
        <v>50</v>
      </c>
    </row>
    <row r="44" spans="1:14">
      <c r="B44" t="s">
        <v>52</v>
      </c>
      <c r="C44" t="s">
        <v>18</v>
      </c>
      <c r="D44">
        <v>1</v>
      </c>
      <c r="E44">
        <v>1</v>
      </c>
      <c r="F44" s="8">
        <v>1.5</v>
      </c>
      <c r="G44" s="18">
        <f t="shared" ref="G44:G45" si="10">IF(E44&gt;0,ROUNDUP(D44/E44,0),0)</f>
        <v>1</v>
      </c>
      <c r="H44" s="20">
        <f t="shared" si="7"/>
        <v>1.5</v>
      </c>
      <c r="I44" s="20">
        <f t="shared" si="8"/>
        <v>1.5</v>
      </c>
      <c r="J44" s="19">
        <f t="shared" si="9"/>
        <v>1.5</v>
      </c>
      <c r="K44" s="7" t="s">
        <v>53</v>
      </c>
    </row>
    <row r="45" spans="1:14">
      <c r="B45" t="s">
        <v>30</v>
      </c>
      <c r="C45" t="s">
        <v>18</v>
      </c>
      <c r="D45">
        <v>1</v>
      </c>
      <c r="E45">
        <v>1</v>
      </c>
      <c r="F45" s="8">
        <v>2.5</v>
      </c>
      <c r="G45" s="18">
        <f t="shared" si="10"/>
        <v>1</v>
      </c>
      <c r="H45" s="20">
        <f t="shared" si="7"/>
        <v>2.5</v>
      </c>
      <c r="I45" s="20">
        <f t="shared" si="8"/>
        <v>2.5</v>
      </c>
      <c r="J45" s="19">
        <f t="shared" si="9"/>
        <v>2.5</v>
      </c>
      <c r="K45" s="7" t="s">
        <v>54</v>
      </c>
    </row>
    <row r="46" spans="1:14">
      <c r="B46" t="s">
        <v>55</v>
      </c>
      <c r="C46" t="s">
        <v>18</v>
      </c>
      <c r="D46">
        <v>1</v>
      </c>
      <c r="E46">
        <v>6</v>
      </c>
      <c r="F46" s="32">
        <v>22.99</v>
      </c>
      <c r="G46" s="18">
        <f t="shared" ref="G46:G53" si="11">IF(E46&gt;0,ROUNDUP(D46/E46,0),0)</f>
        <v>1</v>
      </c>
      <c r="H46" s="20">
        <f t="shared" si="7"/>
        <v>3.8316666666666666</v>
      </c>
      <c r="I46" s="20">
        <f t="shared" si="8"/>
        <v>3.8316666666666666</v>
      </c>
      <c r="J46" s="19">
        <f t="shared" si="9"/>
        <v>22.99</v>
      </c>
      <c r="K46" s="7" t="s">
        <v>56</v>
      </c>
    </row>
    <row r="47" spans="1:14">
      <c r="B47" t="s">
        <v>55</v>
      </c>
      <c r="C47" t="s">
        <v>18</v>
      </c>
      <c r="D47">
        <v>1</v>
      </c>
      <c r="E47">
        <v>3</v>
      </c>
      <c r="F47" s="32">
        <v>13.99</v>
      </c>
      <c r="G47" s="18">
        <f t="shared" si="11"/>
        <v>1</v>
      </c>
      <c r="H47" s="20">
        <f t="shared" si="7"/>
        <v>4.6633333333333331</v>
      </c>
      <c r="I47" s="20">
        <f t="shared" si="8"/>
        <v>4.6633333333333331</v>
      </c>
      <c r="J47" s="19">
        <f t="shared" si="9"/>
        <v>13.99</v>
      </c>
      <c r="K47" s="7" t="s">
        <v>72</v>
      </c>
    </row>
    <row r="48" spans="1:14">
      <c r="B48" t="s">
        <v>58</v>
      </c>
      <c r="C48" t="s">
        <v>18</v>
      </c>
      <c r="D48">
        <v>10</v>
      </c>
      <c r="E48">
        <v>560</v>
      </c>
      <c r="F48" s="32">
        <v>18.989999999999998</v>
      </c>
      <c r="G48" s="33">
        <f t="shared" si="11"/>
        <v>1</v>
      </c>
      <c r="H48" s="12">
        <f t="shared" si="7"/>
        <v>3.391071428571428E-2</v>
      </c>
      <c r="I48" s="12">
        <f t="shared" si="8"/>
        <v>0.33910714285714283</v>
      </c>
      <c r="J48" s="19">
        <f t="shared" si="9"/>
        <v>18.989999999999998</v>
      </c>
      <c r="K48" s="7" t="s">
        <v>57</v>
      </c>
    </row>
    <row r="49" spans="2:11">
      <c r="B49" t="s">
        <v>34</v>
      </c>
      <c r="C49" t="s">
        <v>18</v>
      </c>
      <c r="D49">
        <v>1</v>
      </c>
      <c r="E49">
        <v>3</v>
      </c>
      <c r="F49" s="29">
        <v>3.95</v>
      </c>
      <c r="G49" s="18">
        <f t="shared" si="11"/>
        <v>1</v>
      </c>
      <c r="H49" s="12">
        <f t="shared" ref="H49:H53" si="12">IF(E49&gt;0,F49/E49,0)</f>
        <v>1.3166666666666667</v>
      </c>
      <c r="I49" s="12">
        <f t="shared" ref="I49:I53" si="13">H49*D49</f>
        <v>1.3166666666666667</v>
      </c>
      <c r="J49" s="19">
        <f t="shared" ref="J49:J53" si="14">G49*F49</f>
        <v>3.95</v>
      </c>
      <c r="K49" s="7" t="s">
        <v>49</v>
      </c>
    </row>
    <row r="50" spans="2:11">
      <c r="B50" t="s">
        <v>58</v>
      </c>
      <c r="C50" t="s">
        <v>18</v>
      </c>
      <c r="D50">
        <v>10</v>
      </c>
      <c r="E50">
        <v>70</v>
      </c>
      <c r="F50" s="32">
        <v>6.6</v>
      </c>
      <c r="G50" s="18">
        <f t="shared" si="11"/>
        <v>1</v>
      </c>
      <c r="H50" s="12">
        <f t="shared" si="12"/>
        <v>9.4285714285714278E-2</v>
      </c>
      <c r="I50" s="12">
        <f t="shared" si="13"/>
        <v>0.94285714285714284</v>
      </c>
      <c r="J50" s="19">
        <f t="shared" si="14"/>
        <v>6.6</v>
      </c>
      <c r="K50" s="7" t="s">
        <v>71</v>
      </c>
    </row>
    <row r="51" spans="2:11">
      <c r="B51" t="s">
        <v>75</v>
      </c>
      <c r="C51" t="s">
        <v>17</v>
      </c>
      <c r="D51">
        <v>1</v>
      </c>
      <c r="E51">
        <v>100</v>
      </c>
      <c r="F51" s="32">
        <v>14.99</v>
      </c>
      <c r="G51" s="18">
        <f t="shared" si="11"/>
        <v>1</v>
      </c>
      <c r="H51" s="12">
        <f t="shared" si="12"/>
        <v>0.14990000000000001</v>
      </c>
      <c r="I51" s="12">
        <f t="shared" si="13"/>
        <v>0.14990000000000001</v>
      </c>
      <c r="J51" s="19">
        <f t="shared" si="14"/>
        <v>14.99</v>
      </c>
      <c r="K51" s="7" t="s">
        <v>76</v>
      </c>
    </row>
    <row r="52" spans="2:11">
      <c r="B52" t="s">
        <v>78</v>
      </c>
      <c r="C52" t="s">
        <v>17</v>
      </c>
      <c r="D52">
        <v>8</v>
      </c>
      <c r="E52">
        <v>750</v>
      </c>
      <c r="F52" s="32">
        <v>20.99</v>
      </c>
      <c r="G52" s="18">
        <f t="shared" si="11"/>
        <v>1</v>
      </c>
      <c r="H52" s="12">
        <f t="shared" si="12"/>
        <v>2.7986666666666663E-2</v>
      </c>
      <c r="I52" s="12">
        <f t="shared" si="13"/>
        <v>0.22389333333333331</v>
      </c>
      <c r="J52" s="19">
        <f t="shared" si="14"/>
        <v>20.99</v>
      </c>
      <c r="K52" s="7" t="s">
        <v>79</v>
      </c>
    </row>
    <row r="53" spans="2:11">
      <c r="B53" t="s">
        <v>83</v>
      </c>
      <c r="C53" t="s">
        <v>17</v>
      </c>
      <c r="D53">
        <v>0</v>
      </c>
      <c r="E53">
        <v>340</v>
      </c>
      <c r="F53" s="29">
        <v>22.14</v>
      </c>
      <c r="G53" s="18">
        <f t="shared" si="11"/>
        <v>0</v>
      </c>
      <c r="H53" s="12">
        <f t="shared" si="12"/>
        <v>6.511764705882353E-2</v>
      </c>
      <c r="I53" s="12">
        <f t="shared" si="13"/>
        <v>0</v>
      </c>
      <c r="J53" s="19">
        <f t="shared" si="14"/>
        <v>0</v>
      </c>
      <c r="K53" s="7" t="s">
        <v>59</v>
      </c>
    </row>
  </sheetData>
  <mergeCells count="6">
    <mergeCell ref="A41:B41"/>
    <mergeCell ref="A1:B1"/>
    <mergeCell ref="A3:B3"/>
    <mergeCell ref="A17:B17"/>
    <mergeCell ref="A30:B30"/>
    <mergeCell ref="A33:B33"/>
  </mergeCells>
  <phoneticPr fontId="11" type="noConversion"/>
  <hyperlinks>
    <hyperlink ref="K8" r:id="rId1" xr:uid="{24DDE464-E819-45BB-961B-6680A12EBB69}"/>
    <hyperlink ref="K7" r:id="rId2" xr:uid="{A278B03D-0EBC-414B-AE24-B57FB1162F10}"/>
    <hyperlink ref="K5" r:id="rId3" xr:uid="{2BDEC5B6-9C5C-4DF3-B048-251F8DB1F9AA}"/>
    <hyperlink ref="K6" r:id="rId4" xr:uid="{D2382A15-9AC3-4E43-BA16-A9ED529FF8B4}"/>
    <hyperlink ref="K43" r:id="rId5" xr:uid="{8EA31219-66A1-4A67-834C-6655B274B7A0}"/>
    <hyperlink ref="K44" r:id="rId6" xr:uid="{96DE242E-188A-4B6A-88C9-4BD647E2C8E7}"/>
    <hyperlink ref="K45" r:id="rId7" xr:uid="{329487A5-33CB-43A8-87AE-830E4120192A}"/>
    <hyperlink ref="K46" r:id="rId8" xr:uid="{16A0E09E-B43B-4E47-BAEC-BC8E323B3AA9}"/>
    <hyperlink ref="K48" r:id="rId9" xr:uid="{E89D88CD-90CE-4A6F-8E68-5C51E1C2BD35}"/>
    <hyperlink ref="K10" r:id="rId10" xr:uid="{2E8C7422-36E6-4344-A182-F218C084F9E9}"/>
    <hyperlink ref="K11" r:id="rId11" xr:uid="{D40F6BFF-7010-4A3E-986E-204C774422BF}"/>
    <hyperlink ref="K49" r:id="rId12" xr:uid="{7C251199-EAAF-43E7-8725-FB3D5C563F2E}"/>
    <hyperlink ref="K50" r:id="rId13" xr:uid="{448EE816-A7E6-42DC-B500-314941F36418}"/>
    <hyperlink ref="K9" r:id="rId14" xr:uid="{DE936E8B-C5CB-4586-A2B9-D465C38AB2F2}"/>
    <hyperlink ref="K14" r:id="rId15" xr:uid="{E03CCF2E-23F5-4444-AFC2-301858A43731}"/>
    <hyperlink ref="K51" r:id="rId16" xr:uid="{E19A589C-6E08-4599-BE66-DB3B2F72FCE3}"/>
    <hyperlink ref="K52" r:id="rId17" xr:uid="{6C2A99E5-5988-45DB-B335-152CEAE76682}"/>
    <hyperlink ref="K39" r:id="rId18" xr:uid="{A6DA3A3C-0E58-4102-9E9D-14BFE2E26F6B}"/>
    <hyperlink ref="K13" r:id="rId19" xr:uid="{8D00B6BD-6A05-4B1B-B7D3-3AA04677EE96}"/>
    <hyperlink ref="K12" r:id="rId20" xr:uid="{011A8F7D-3DA9-46DF-AA2A-6EAD1EE599E6}"/>
    <hyperlink ref="K53" r:id="rId21" xr:uid="{B6443332-5C21-4117-8F97-80ED8FE816E4}"/>
  </hyperlinks>
  <printOptions gridLines="1"/>
  <pageMargins left="0.25" right="0.25" top="0.75" bottom="0.75" header="0.3" footer="0.3"/>
  <pageSetup paperSize="5" scale="70" orientation="landscape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77D-8E4A-4699-AE41-BE4465319410}">
  <dimension ref="A1:P52"/>
  <sheetViews>
    <sheetView workbookViewId="0">
      <selection activeCell="C1" sqref="C1"/>
    </sheetView>
  </sheetViews>
  <sheetFormatPr defaultRowHeight="1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5" ht="34.5" customHeight="1">
      <c r="A1" s="41" t="s">
        <v>99</v>
      </c>
      <c r="B1" s="41"/>
      <c r="C1" s="38" t="s">
        <v>102</v>
      </c>
      <c r="D1" t="s">
        <v>89</v>
      </c>
      <c r="I1" s="35" t="s">
        <v>86</v>
      </c>
      <c r="J1" s="36" t="s">
        <v>87</v>
      </c>
      <c r="K1" s="1" t="s">
        <v>1</v>
      </c>
      <c r="L1" s="37" t="s">
        <v>95</v>
      </c>
      <c r="M1" s="2" t="s">
        <v>2</v>
      </c>
      <c r="N1" s="3" t="s">
        <v>3</v>
      </c>
    </row>
    <row r="2" spans="1:15" ht="19.5" thickBot="1">
      <c r="A2" s="11" t="s">
        <v>4</v>
      </c>
      <c r="C2" s="10" t="s">
        <v>81</v>
      </c>
      <c r="D2">
        <v>3</v>
      </c>
      <c r="I2" s="19">
        <f>J2/D2</f>
        <v>29.808920000000001</v>
      </c>
      <c r="J2" s="21">
        <f>SUM(J5:J17,K19:K28)</f>
        <v>89.426760000000002</v>
      </c>
      <c r="K2" s="4">
        <f>SUM(K5:K17,K19:K28)</f>
        <v>102.10499999999999</v>
      </c>
      <c r="L2" s="4">
        <f>K2/D2</f>
        <v>34.034999999999997</v>
      </c>
      <c r="M2" s="14">
        <f>SUM(I19:I28)/60</f>
        <v>3.4166666666666665</v>
      </c>
      <c r="N2" s="5">
        <f>SUM(F19:F23)</f>
        <v>39</v>
      </c>
    </row>
    <row r="3" spans="1:15" ht="16.5" thickBot="1">
      <c r="A3" s="42" t="s">
        <v>5</v>
      </c>
      <c r="B3" s="43"/>
    </row>
    <row r="4" spans="1:15" ht="15.75" thickBot="1">
      <c r="A4" s="6" t="s">
        <v>6</v>
      </c>
      <c r="B4" s="6" t="s">
        <v>7</v>
      </c>
      <c r="C4" s="6" t="s">
        <v>8</v>
      </c>
      <c r="D4" s="6" t="s">
        <v>88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5">
      <c r="B5" t="s">
        <v>30</v>
      </c>
      <c r="C5" t="s">
        <v>18</v>
      </c>
      <c r="D5">
        <v>1</v>
      </c>
      <c r="E5">
        <f>D5*$D$2</f>
        <v>3</v>
      </c>
      <c r="F5">
        <v>1</v>
      </c>
      <c r="G5" s="8">
        <v>3.84</v>
      </c>
      <c r="H5" s="18">
        <f>IF(F5&gt;0,ROUNDUP(E5/F5,0),0)</f>
        <v>3</v>
      </c>
      <c r="I5" s="20">
        <f>IF(F5&gt;0,G5/F5,0)</f>
        <v>3.84</v>
      </c>
      <c r="J5" s="20">
        <f>I5*E5</f>
        <v>11.52</v>
      </c>
      <c r="K5" s="19">
        <f>H5*G5</f>
        <v>11.52</v>
      </c>
      <c r="L5" s="19"/>
      <c r="M5" s="7" t="s">
        <v>45</v>
      </c>
    </row>
    <row r="6" spans="1:15">
      <c r="B6" t="s">
        <v>31</v>
      </c>
      <c r="C6" t="s">
        <v>18</v>
      </c>
      <c r="D6">
        <v>1</v>
      </c>
      <c r="E6">
        <f t="shared" ref="E6:E15" si="0">D6*$D$2</f>
        <v>3</v>
      </c>
      <c r="F6">
        <v>1</v>
      </c>
      <c r="G6" s="29">
        <v>2.16</v>
      </c>
      <c r="H6" s="18">
        <f t="shared" ref="H6:H11" si="1">IF(F6&gt;0,ROUNDUP(E6/F6,0),0)</f>
        <v>3</v>
      </c>
      <c r="I6" s="12">
        <f t="shared" ref="I6:I15" si="2">IF(F6&gt;0,G6/F6,0)</f>
        <v>2.16</v>
      </c>
      <c r="J6" s="20">
        <f t="shared" ref="J6:J11" si="3">I6*E6</f>
        <v>6.48</v>
      </c>
      <c r="K6" s="19">
        <f t="shared" ref="K6:K15" si="4">H6*G6</f>
        <v>6.48</v>
      </c>
      <c r="L6" s="19"/>
      <c r="M6" s="7" t="s">
        <v>46</v>
      </c>
    </row>
    <row r="7" spans="1:15">
      <c r="B7" t="s">
        <v>32</v>
      </c>
      <c r="C7" t="s">
        <v>18</v>
      </c>
      <c r="D7">
        <v>1</v>
      </c>
      <c r="E7">
        <f t="shared" si="0"/>
        <v>3</v>
      </c>
      <c r="F7">
        <v>3</v>
      </c>
      <c r="G7" s="29">
        <v>3.6</v>
      </c>
      <c r="H7" s="18">
        <f t="shared" si="1"/>
        <v>1</v>
      </c>
      <c r="I7" s="12">
        <f t="shared" si="2"/>
        <v>1.2</v>
      </c>
      <c r="J7" s="20">
        <f t="shared" si="3"/>
        <v>3.5999999999999996</v>
      </c>
      <c r="K7" s="19">
        <f t="shared" si="4"/>
        <v>3.6</v>
      </c>
      <c r="L7" s="19"/>
      <c r="M7" s="7" t="s">
        <v>47</v>
      </c>
    </row>
    <row r="8" spans="1:15">
      <c r="B8" t="s">
        <v>33</v>
      </c>
      <c r="C8" t="s">
        <v>18</v>
      </c>
      <c r="D8">
        <v>1</v>
      </c>
      <c r="E8">
        <f t="shared" si="0"/>
        <v>3</v>
      </c>
      <c r="F8">
        <v>1</v>
      </c>
      <c r="G8" s="29">
        <v>7.78</v>
      </c>
      <c r="H8" s="18">
        <f t="shared" si="1"/>
        <v>3</v>
      </c>
      <c r="I8" s="12">
        <f t="shared" si="2"/>
        <v>7.78</v>
      </c>
      <c r="J8" s="20">
        <f t="shared" si="3"/>
        <v>23.34</v>
      </c>
      <c r="K8" s="19">
        <f t="shared" si="4"/>
        <v>23.34</v>
      </c>
      <c r="L8" s="19"/>
      <c r="M8" s="7" t="s">
        <v>48</v>
      </c>
    </row>
    <row r="9" spans="1:15">
      <c r="B9" t="s">
        <v>70</v>
      </c>
      <c r="C9" t="s">
        <v>18</v>
      </c>
      <c r="D9">
        <v>1</v>
      </c>
      <c r="E9">
        <f t="shared" si="0"/>
        <v>3</v>
      </c>
      <c r="F9">
        <v>1</v>
      </c>
      <c r="G9" s="29">
        <v>0.72</v>
      </c>
      <c r="H9" s="18">
        <f t="shared" si="1"/>
        <v>3</v>
      </c>
      <c r="I9" s="12">
        <f t="shared" si="2"/>
        <v>0.72</v>
      </c>
      <c r="J9" s="20">
        <f t="shared" si="3"/>
        <v>2.16</v>
      </c>
      <c r="K9" s="19">
        <f t="shared" si="4"/>
        <v>2.16</v>
      </c>
      <c r="L9" s="19"/>
      <c r="M9" s="7" t="s">
        <v>73</v>
      </c>
    </row>
    <row r="10" spans="1:15">
      <c r="B10" t="s">
        <v>82</v>
      </c>
      <c r="C10" t="s">
        <v>17</v>
      </c>
      <c r="D10">
        <v>8</v>
      </c>
      <c r="E10">
        <f t="shared" si="0"/>
        <v>24</v>
      </c>
      <c r="F10">
        <v>1000</v>
      </c>
      <c r="G10" s="30">
        <v>12.99</v>
      </c>
      <c r="H10" s="18">
        <f t="shared" si="1"/>
        <v>1</v>
      </c>
      <c r="I10" s="12">
        <f t="shared" si="2"/>
        <v>1.299E-2</v>
      </c>
      <c r="J10" s="20">
        <f t="shared" si="3"/>
        <v>0.31175999999999998</v>
      </c>
      <c r="K10" s="19">
        <f t="shared" si="4"/>
        <v>12.99</v>
      </c>
      <c r="L10" s="19"/>
      <c r="M10" s="31" t="s">
        <v>60</v>
      </c>
    </row>
    <row r="11" spans="1:15">
      <c r="B11" t="s">
        <v>35</v>
      </c>
      <c r="C11" t="s">
        <v>18</v>
      </c>
      <c r="D11">
        <v>1</v>
      </c>
      <c r="E11">
        <f t="shared" si="0"/>
        <v>3</v>
      </c>
      <c r="F11">
        <v>1</v>
      </c>
      <c r="G11" s="29">
        <v>11.09</v>
      </c>
      <c r="H11" s="18">
        <f t="shared" si="1"/>
        <v>3</v>
      </c>
      <c r="I11" s="12">
        <f t="shared" si="2"/>
        <v>11.09</v>
      </c>
      <c r="J11" s="20">
        <f t="shared" si="3"/>
        <v>33.269999999999996</v>
      </c>
      <c r="K11" s="19">
        <f t="shared" si="4"/>
        <v>33.269999999999996</v>
      </c>
      <c r="L11" s="19"/>
      <c r="M11" s="7" t="s">
        <v>61</v>
      </c>
    </row>
    <row r="12" spans="1:15">
      <c r="B12" t="s">
        <v>93</v>
      </c>
      <c r="C12" t="s">
        <v>17</v>
      </c>
      <c r="D12">
        <v>0</v>
      </c>
      <c r="E12">
        <f t="shared" si="0"/>
        <v>0</v>
      </c>
      <c r="F12">
        <v>100</v>
      </c>
      <c r="G12" s="32">
        <v>6.65</v>
      </c>
      <c r="H12" s="33">
        <f>IF(F12&gt;0,ROUNDUP(D12/F12,0),0)</f>
        <v>0</v>
      </c>
      <c r="I12" s="12">
        <f t="shared" ref="I12:I13" si="5">IF(F12&gt;0,G12/F12,0)</f>
        <v>6.6500000000000004E-2</v>
      </c>
      <c r="J12" s="12">
        <f>I12*D12</f>
        <v>0</v>
      </c>
      <c r="K12" s="19">
        <f t="shared" ref="K12:K13" si="6">H12*G12</f>
        <v>0</v>
      </c>
      <c r="M12" s="7" t="s">
        <v>91</v>
      </c>
    </row>
    <row r="13" spans="1:15">
      <c r="B13" t="s">
        <v>94</v>
      </c>
      <c r="C13" t="s">
        <v>17</v>
      </c>
      <c r="D13">
        <v>0</v>
      </c>
      <c r="E13">
        <f t="shared" si="0"/>
        <v>0</v>
      </c>
      <c r="F13">
        <v>1</v>
      </c>
      <c r="G13" s="32">
        <v>1.1100000000000001</v>
      </c>
      <c r="H13" s="33">
        <f>IF(F13&gt;0,ROUNDUP(D13/F13,0),0)</f>
        <v>0</v>
      </c>
      <c r="I13" s="12">
        <f t="shared" si="5"/>
        <v>1.1100000000000001</v>
      </c>
      <c r="J13" s="12">
        <f>I13*D13</f>
        <v>0</v>
      </c>
      <c r="K13" s="19">
        <f t="shared" si="6"/>
        <v>0</v>
      </c>
      <c r="M13" s="7" t="s">
        <v>92</v>
      </c>
    </row>
    <row r="14" spans="1:15">
      <c r="B14" t="s">
        <v>69</v>
      </c>
      <c r="C14" t="s">
        <v>17</v>
      </c>
      <c r="D14">
        <v>0</v>
      </c>
      <c r="E14">
        <f t="shared" si="0"/>
        <v>0</v>
      </c>
      <c r="F14">
        <v>1</v>
      </c>
      <c r="G14" s="29">
        <v>0.48</v>
      </c>
      <c r="H14" s="18">
        <f>IF(F14&gt;0,ROUNDUP(E14/F14,0),0)</f>
        <v>0</v>
      </c>
      <c r="I14" s="12">
        <f t="shared" si="2"/>
        <v>0.48</v>
      </c>
      <c r="J14" s="20">
        <f>I14*E14</f>
        <v>0</v>
      </c>
      <c r="K14" s="19">
        <f t="shared" si="4"/>
        <v>0</v>
      </c>
      <c r="L14" s="19"/>
      <c r="M14" s="7" t="s">
        <v>74</v>
      </c>
    </row>
    <row r="15" spans="1:15">
      <c r="B15" t="s">
        <v>80</v>
      </c>
      <c r="C15" t="s">
        <v>77</v>
      </c>
      <c r="D15">
        <f>1/$D$2</f>
        <v>0.33333333333333331</v>
      </c>
      <c r="E15">
        <f t="shared" si="0"/>
        <v>1</v>
      </c>
      <c r="F15">
        <v>1</v>
      </c>
      <c r="G15" s="29">
        <v>8</v>
      </c>
      <c r="H15" s="18">
        <f>IF(F15&gt;0,ROUNDUP(E15/F15,0),0)</f>
        <v>1</v>
      </c>
      <c r="I15" s="12">
        <f t="shared" si="2"/>
        <v>8</v>
      </c>
      <c r="J15" s="20">
        <f>I15*E15</f>
        <v>8</v>
      </c>
      <c r="K15" s="19">
        <f t="shared" si="4"/>
        <v>8</v>
      </c>
      <c r="L15" s="19"/>
      <c r="M15" s="7"/>
    </row>
    <row r="16" spans="1:15" ht="15.75" thickBot="1">
      <c r="H16" s="18"/>
      <c r="I16" s="28"/>
      <c r="J16" s="28"/>
      <c r="K16" s="19"/>
      <c r="L16" s="19"/>
    </row>
    <row r="17" spans="1:16" ht="15.75" thickBot="1">
      <c r="A17" s="44" t="s">
        <v>19</v>
      </c>
      <c r="B17" s="45"/>
      <c r="C17" s="22">
        <v>25</v>
      </c>
      <c r="G17" s="8"/>
      <c r="H17" s="8"/>
      <c r="I17" s="13"/>
      <c r="J17" s="13"/>
      <c r="P17" s="7"/>
    </row>
    <row r="18" spans="1:16" ht="15.75" thickBot="1">
      <c r="A18" t="s">
        <v>6</v>
      </c>
      <c r="B18" s="6" t="s">
        <v>20</v>
      </c>
      <c r="C18" s="15" t="s">
        <v>21</v>
      </c>
      <c r="D18" s="6" t="s">
        <v>9</v>
      </c>
      <c r="E18" s="6"/>
      <c r="F18" s="6" t="s">
        <v>22</v>
      </c>
      <c r="G18" s="6" t="s">
        <v>23</v>
      </c>
      <c r="H18" s="6"/>
      <c r="I18" s="6" t="s">
        <v>24</v>
      </c>
      <c r="J18" s="6" t="s">
        <v>67</v>
      </c>
      <c r="K18" s="6" t="s">
        <v>68</v>
      </c>
      <c r="L18" s="6"/>
      <c r="M18" s="6" t="s">
        <v>16</v>
      </c>
      <c r="N18" s="19"/>
    </row>
    <row r="19" spans="1:16">
      <c r="B19" t="s">
        <v>36</v>
      </c>
      <c r="C19" t="s">
        <v>25</v>
      </c>
      <c r="D19">
        <v>1</v>
      </c>
      <c r="F19">
        <v>17.399999999999999</v>
      </c>
      <c r="G19">
        <v>127</v>
      </c>
      <c r="I19">
        <f>G19*D19</f>
        <v>127</v>
      </c>
      <c r="J19" s="12">
        <f t="shared" ref="J19:J28" si="7">(F19/1000)*$C$17</f>
        <v>0.43499999999999994</v>
      </c>
      <c r="K19" s="19">
        <f>J19*D19</f>
        <v>0.43499999999999994</v>
      </c>
      <c r="L19" s="19"/>
    </row>
    <row r="20" spans="1:16">
      <c r="B20" t="s">
        <v>37</v>
      </c>
      <c r="C20" t="s">
        <v>25</v>
      </c>
      <c r="D20">
        <v>1</v>
      </c>
      <c r="F20">
        <v>11.9</v>
      </c>
      <c r="G20">
        <v>74</v>
      </c>
      <c r="I20">
        <f t="shared" ref="I20:I27" si="8">G20*D20</f>
        <v>74</v>
      </c>
      <c r="J20" s="12">
        <f t="shared" si="7"/>
        <v>0.29750000000000004</v>
      </c>
      <c r="K20" s="19">
        <f t="shared" ref="K20:K28" si="9">J20*D20</f>
        <v>0.29750000000000004</v>
      </c>
      <c r="L20" s="19"/>
    </row>
    <row r="21" spans="1:16">
      <c r="B21" t="s">
        <v>38</v>
      </c>
      <c r="C21" t="s">
        <v>25</v>
      </c>
      <c r="D21">
        <v>1</v>
      </c>
      <c r="F21">
        <v>0.5</v>
      </c>
      <c r="G21">
        <v>4</v>
      </c>
      <c r="I21">
        <f t="shared" si="8"/>
        <v>4</v>
      </c>
      <c r="J21" s="12">
        <f t="shared" si="7"/>
        <v>1.2500000000000001E-2</v>
      </c>
      <c r="K21" s="19">
        <f t="shared" si="9"/>
        <v>1.2500000000000001E-2</v>
      </c>
      <c r="L21" s="19"/>
    </row>
    <row r="22" spans="1:16">
      <c r="B22" t="s">
        <v>39</v>
      </c>
      <c r="C22" t="s">
        <v>25</v>
      </c>
      <c r="D22">
        <v>0</v>
      </c>
      <c r="F22">
        <v>8.5</v>
      </c>
      <c r="G22">
        <v>54</v>
      </c>
      <c r="I22">
        <f t="shared" si="8"/>
        <v>0</v>
      </c>
      <c r="J22" s="12">
        <f t="shared" si="7"/>
        <v>0.21250000000000002</v>
      </c>
      <c r="K22" s="19">
        <f t="shared" si="9"/>
        <v>0</v>
      </c>
      <c r="L22" s="19"/>
    </row>
    <row r="23" spans="1:16">
      <c r="B23" t="s">
        <v>62</v>
      </c>
      <c r="C23" t="s">
        <v>25</v>
      </c>
      <c r="D23">
        <v>0</v>
      </c>
      <c r="F23">
        <v>0.7</v>
      </c>
      <c r="G23">
        <v>8</v>
      </c>
      <c r="I23">
        <f t="shared" si="8"/>
        <v>0</v>
      </c>
      <c r="J23" s="12">
        <f t="shared" si="7"/>
        <v>1.7499999999999998E-2</v>
      </c>
      <c r="K23" s="19">
        <f t="shared" si="9"/>
        <v>0</v>
      </c>
      <c r="L23" s="19"/>
    </row>
    <row r="24" spans="1:16">
      <c r="B24" t="s">
        <v>63</v>
      </c>
      <c r="C24" t="s">
        <v>25</v>
      </c>
      <c r="D24">
        <v>0</v>
      </c>
      <c r="F24">
        <v>1.8</v>
      </c>
      <c r="G24">
        <v>18</v>
      </c>
      <c r="I24">
        <f t="shared" si="8"/>
        <v>0</v>
      </c>
      <c r="J24" s="12">
        <f t="shared" si="7"/>
        <v>4.4999999999999998E-2</v>
      </c>
      <c r="K24" s="19">
        <f t="shared" si="9"/>
        <v>0</v>
      </c>
      <c r="L24" s="19"/>
    </row>
    <row r="25" spans="1:16">
      <c r="B25" t="s">
        <v>64</v>
      </c>
      <c r="C25" t="s">
        <v>25</v>
      </c>
      <c r="D25">
        <v>0</v>
      </c>
      <c r="F25">
        <v>5.5</v>
      </c>
      <c r="G25">
        <v>39</v>
      </c>
      <c r="I25">
        <f t="shared" si="8"/>
        <v>0</v>
      </c>
      <c r="J25" s="12">
        <f t="shared" si="7"/>
        <v>0.13749999999999998</v>
      </c>
      <c r="K25" s="19">
        <f t="shared" si="9"/>
        <v>0</v>
      </c>
      <c r="L25" s="19"/>
    </row>
    <row r="26" spans="1:16">
      <c r="B26" t="s">
        <v>65</v>
      </c>
      <c r="C26" t="s">
        <v>25</v>
      </c>
      <c r="D26">
        <v>0</v>
      </c>
      <c r="F26">
        <v>1.7</v>
      </c>
      <c r="G26">
        <v>16</v>
      </c>
      <c r="I26">
        <f t="shared" si="8"/>
        <v>0</v>
      </c>
      <c r="J26" s="12">
        <f t="shared" si="7"/>
        <v>4.2499999999999996E-2</v>
      </c>
      <c r="K26" s="19">
        <f t="shared" si="9"/>
        <v>0</v>
      </c>
      <c r="L26" s="19"/>
    </row>
    <row r="27" spans="1:16">
      <c r="B27" t="s">
        <v>66</v>
      </c>
      <c r="C27" t="s">
        <v>25</v>
      </c>
      <c r="D27">
        <v>0</v>
      </c>
      <c r="F27">
        <v>1</v>
      </c>
      <c r="G27">
        <v>11</v>
      </c>
      <c r="I27">
        <f t="shared" si="8"/>
        <v>0</v>
      </c>
      <c r="J27" s="12">
        <f t="shared" si="7"/>
        <v>2.5000000000000001E-2</v>
      </c>
      <c r="K27" s="19">
        <f t="shared" si="9"/>
        <v>0</v>
      </c>
      <c r="L27" s="19"/>
    </row>
    <row r="28" spans="1:16" ht="15.75" thickBot="1">
      <c r="B28" s="10"/>
      <c r="J28" s="12">
        <f t="shared" si="7"/>
        <v>0</v>
      </c>
      <c r="K28" s="19">
        <f t="shared" si="9"/>
        <v>0</v>
      </c>
      <c r="L28" s="19"/>
    </row>
    <row r="29" spans="1:16" ht="15.75" thickBot="1">
      <c r="A29" s="46" t="s">
        <v>26</v>
      </c>
      <c r="B29" s="47"/>
    </row>
    <row r="30" spans="1:16" ht="15.75" thickBot="1">
      <c r="A30" s="23" t="s">
        <v>6</v>
      </c>
      <c r="B30" s="24" t="s">
        <v>20</v>
      </c>
      <c r="C30" s="25"/>
      <c r="D30" s="25" t="s">
        <v>9</v>
      </c>
      <c r="E30" s="25"/>
      <c r="F30" s="25"/>
      <c r="G30" s="25"/>
      <c r="H30" s="25"/>
      <c r="I30" s="25"/>
      <c r="J30" s="25"/>
      <c r="K30" s="25"/>
      <c r="L30" s="25"/>
      <c r="M30" s="26"/>
    </row>
    <row r="31" spans="1:16" ht="15.75" thickBot="1">
      <c r="B31" s="10"/>
    </row>
    <row r="32" spans="1:16" ht="15.75" thickBot="1">
      <c r="A32" s="44" t="s">
        <v>27</v>
      </c>
      <c r="B32" s="4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B33" t="s">
        <v>40</v>
      </c>
    </row>
    <row r="34" spans="1:16">
      <c r="B34" t="s">
        <v>41</v>
      </c>
    </row>
    <row r="35" spans="1:16">
      <c r="B35" t="s">
        <v>42</v>
      </c>
    </row>
    <row r="36" spans="1:16">
      <c r="B36" t="s">
        <v>43</v>
      </c>
    </row>
    <row r="37" spans="1:16">
      <c r="B37" t="s">
        <v>44</v>
      </c>
    </row>
    <row r="38" spans="1:16">
      <c r="B38" t="s">
        <v>84</v>
      </c>
      <c r="M38" s="7" t="s">
        <v>85</v>
      </c>
    </row>
    <row r="39" spans="1:16" ht="15.75" thickBot="1"/>
    <row r="40" spans="1:16" ht="15.75" thickBot="1">
      <c r="A40" s="39" t="s">
        <v>28</v>
      </c>
      <c r="B40" s="4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5.75" thickBot="1">
      <c r="A41" s="16" t="s">
        <v>6</v>
      </c>
      <c r="B41" s="27" t="s">
        <v>29</v>
      </c>
      <c r="C41" s="6" t="s">
        <v>8</v>
      </c>
      <c r="D41" s="6" t="s">
        <v>9</v>
      </c>
      <c r="E41" s="6"/>
      <c r="F41" s="6" t="s">
        <v>10</v>
      </c>
      <c r="G41" s="6" t="s">
        <v>11</v>
      </c>
      <c r="H41" s="6" t="s">
        <v>12</v>
      </c>
      <c r="I41" s="6" t="s">
        <v>13</v>
      </c>
      <c r="J41" s="6" t="s">
        <v>14</v>
      </c>
      <c r="K41" s="6" t="s">
        <v>15</v>
      </c>
      <c r="L41" s="6"/>
      <c r="M41" s="16" t="s">
        <v>16</v>
      </c>
    </row>
    <row r="42" spans="1:16">
      <c r="B42" t="s">
        <v>51</v>
      </c>
      <c r="C42" t="s">
        <v>18</v>
      </c>
      <c r="D42">
        <v>1</v>
      </c>
      <c r="F42">
        <v>10</v>
      </c>
      <c r="G42" s="8">
        <v>11.31</v>
      </c>
      <c r="H42" s="18">
        <f>IF(F42&gt;0,ROUNDUP(D42/F42,0),0)</f>
        <v>1</v>
      </c>
      <c r="I42" s="20">
        <f t="shared" ref="I42:I51" si="10">IF(F42&gt;0,G42/F42,0)</f>
        <v>1.131</v>
      </c>
      <c r="J42" s="20">
        <f t="shared" ref="J42:J51" si="11">I42*D42</f>
        <v>1.131</v>
      </c>
      <c r="K42" s="19">
        <f t="shared" ref="K42:K51" si="12">H42*G42</f>
        <v>11.31</v>
      </c>
      <c r="L42" s="19"/>
      <c r="M42" s="7" t="s">
        <v>50</v>
      </c>
    </row>
    <row r="43" spans="1:16">
      <c r="B43" t="s">
        <v>52</v>
      </c>
      <c r="C43" t="s">
        <v>18</v>
      </c>
      <c r="D43">
        <v>1</v>
      </c>
      <c r="F43">
        <v>1</v>
      </c>
      <c r="G43" s="8">
        <v>1.5</v>
      </c>
      <c r="H43" s="18">
        <f t="shared" ref="H43:H51" si="13">IF(F43&gt;0,ROUNDUP(D43/F43,0),0)</f>
        <v>1</v>
      </c>
      <c r="I43" s="20">
        <f t="shared" si="10"/>
        <v>1.5</v>
      </c>
      <c r="J43" s="20">
        <f t="shared" si="11"/>
        <v>1.5</v>
      </c>
      <c r="K43" s="19">
        <f t="shared" si="12"/>
        <v>1.5</v>
      </c>
      <c r="L43" s="19"/>
      <c r="M43" s="7" t="s">
        <v>53</v>
      </c>
    </row>
    <row r="44" spans="1:16">
      <c r="B44" t="s">
        <v>30</v>
      </c>
      <c r="C44" t="s">
        <v>18</v>
      </c>
      <c r="D44">
        <v>1</v>
      </c>
      <c r="F44">
        <v>1</v>
      </c>
      <c r="G44" s="8">
        <v>2.5</v>
      </c>
      <c r="H44" s="18">
        <f t="shared" si="13"/>
        <v>1</v>
      </c>
      <c r="I44" s="20">
        <f t="shared" si="10"/>
        <v>2.5</v>
      </c>
      <c r="J44" s="20">
        <f t="shared" si="11"/>
        <v>2.5</v>
      </c>
      <c r="K44" s="19">
        <f t="shared" si="12"/>
        <v>2.5</v>
      </c>
      <c r="L44" s="19"/>
      <c r="M44" s="7" t="s">
        <v>54</v>
      </c>
    </row>
    <row r="45" spans="1:16">
      <c r="B45" t="s">
        <v>55</v>
      </c>
      <c r="C45" t="s">
        <v>18</v>
      </c>
      <c r="D45">
        <v>1</v>
      </c>
      <c r="F45">
        <v>6</v>
      </c>
      <c r="G45" s="32">
        <v>22.99</v>
      </c>
      <c r="H45" s="18">
        <f t="shared" si="13"/>
        <v>1</v>
      </c>
      <c r="I45" s="20">
        <f t="shared" si="10"/>
        <v>3.8316666666666666</v>
      </c>
      <c r="J45" s="20">
        <f t="shared" si="11"/>
        <v>3.8316666666666666</v>
      </c>
      <c r="K45" s="19">
        <f t="shared" si="12"/>
        <v>22.99</v>
      </c>
      <c r="L45" s="19"/>
      <c r="M45" s="7" t="s">
        <v>56</v>
      </c>
    </row>
    <row r="46" spans="1:16">
      <c r="B46" t="s">
        <v>55</v>
      </c>
      <c r="C46" t="s">
        <v>18</v>
      </c>
      <c r="D46">
        <v>1</v>
      </c>
      <c r="F46">
        <v>3</v>
      </c>
      <c r="G46" s="32">
        <v>13.99</v>
      </c>
      <c r="H46" s="18">
        <f t="shared" si="13"/>
        <v>1</v>
      </c>
      <c r="I46" s="20">
        <f t="shared" si="10"/>
        <v>4.6633333333333331</v>
      </c>
      <c r="J46" s="20">
        <f t="shared" si="11"/>
        <v>4.6633333333333331</v>
      </c>
      <c r="K46" s="19">
        <f t="shared" si="12"/>
        <v>13.99</v>
      </c>
      <c r="L46" s="19"/>
      <c r="M46" s="7" t="s">
        <v>72</v>
      </c>
    </row>
    <row r="47" spans="1:16">
      <c r="B47" t="s">
        <v>58</v>
      </c>
      <c r="C47" t="s">
        <v>18</v>
      </c>
      <c r="D47">
        <v>10</v>
      </c>
      <c r="F47">
        <v>560</v>
      </c>
      <c r="G47" s="32">
        <v>18.989999999999998</v>
      </c>
      <c r="H47" s="33">
        <f t="shared" si="13"/>
        <v>1</v>
      </c>
      <c r="I47" s="12">
        <f t="shared" si="10"/>
        <v>3.391071428571428E-2</v>
      </c>
      <c r="J47" s="12">
        <f t="shared" si="11"/>
        <v>0.33910714285714283</v>
      </c>
      <c r="K47" s="19">
        <f t="shared" si="12"/>
        <v>18.989999999999998</v>
      </c>
      <c r="L47" s="19"/>
      <c r="M47" s="7" t="s">
        <v>57</v>
      </c>
    </row>
    <row r="48" spans="1:16">
      <c r="B48" t="s">
        <v>34</v>
      </c>
      <c r="C48" t="s">
        <v>18</v>
      </c>
      <c r="D48">
        <v>1</v>
      </c>
      <c r="F48">
        <v>3</v>
      </c>
      <c r="G48" s="29">
        <v>3.95</v>
      </c>
      <c r="H48" s="18">
        <f t="shared" si="13"/>
        <v>1</v>
      </c>
      <c r="I48" s="12">
        <f t="shared" si="10"/>
        <v>1.3166666666666667</v>
      </c>
      <c r="J48" s="12">
        <f t="shared" si="11"/>
        <v>1.3166666666666667</v>
      </c>
      <c r="K48" s="19">
        <f t="shared" si="12"/>
        <v>3.95</v>
      </c>
      <c r="L48" s="19"/>
      <c r="M48" s="7" t="s">
        <v>49</v>
      </c>
    </row>
    <row r="49" spans="2:13">
      <c r="B49" t="s">
        <v>58</v>
      </c>
      <c r="C49" t="s">
        <v>18</v>
      </c>
      <c r="D49">
        <v>10</v>
      </c>
      <c r="F49">
        <v>70</v>
      </c>
      <c r="G49" s="32">
        <v>6.6</v>
      </c>
      <c r="H49" s="18">
        <f t="shared" si="13"/>
        <v>1</v>
      </c>
      <c r="I49" s="34">
        <f t="shared" si="10"/>
        <v>9.4285714285714278E-2</v>
      </c>
      <c r="J49" s="34">
        <f t="shared" si="11"/>
        <v>0.94285714285714284</v>
      </c>
      <c r="K49" s="19">
        <f t="shared" si="12"/>
        <v>6.6</v>
      </c>
      <c r="L49" s="19"/>
      <c r="M49" s="7" t="s">
        <v>71</v>
      </c>
    </row>
    <row r="50" spans="2:13">
      <c r="B50" t="s">
        <v>75</v>
      </c>
      <c r="C50" t="s">
        <v>17</v>
      </c>
      <c r="D50">
        <v>1</v>
      </c>
      <c r="F50">
        <v>100</v>
      </c>
      <c r="G50" s="32">
        <v>14.99</v>
      </c>
      <c r="H50" s="18">
        <f t="shared" si="13"/>
        <v>1</v>
      </c>
      <c r="I50" s="34">
        <f t="shared" si="10"/>
        <v>0.14990000000000001</v>
      </c>
      <c r="J50" s="34">
        <f t="shared" si="11"/>
        <v>0.14990000000000001</v>
      </c>
      <c r="K50" s="19">
        <f t="shared" si="12"/>
        <v>14.99</v>
      </c>
      <c r="L50" s="19"/>
      <c r="M50" s="7" t="s">
        <v>76</v>
      </c>
    </row>
    <row r="51" spans="2:13">
      <c r="B51" t="s">
        <v>78</v>
      </c>
      <c r="C51" t="s">
        <v>17</v>
      </c>
      <c r="D51">
        <v>8</v>
      </c>
      <c r="F51">
        <v>750</v>
      </c>
      <c r="G51" s="32">
        <v>20.99</v>
      </c>
      <c r="H51" s="18">
        <f t="shared" si="13"/>
        <v>1</v>
      </c>
      <c r="I51" s="34">
        <f t="shared" si="10"/>
        <v>2.7986666666666663E-2</v>
      </c>
      <c r="J51" s="34">
        <f t="shared" si="11"/>
        <v>0.22389333333333331</v>
      </c>
      <c r="K51" s="19">
        <f t="shared" si="12"/>
        <v>20.99</v>
      </c>
      <c r="L51" s="19"/>
      <c r="M51" s="7" t="s">
        <v>79</v>
      </c>
    </row>
    <row r="52" spans="2:13">
      <c r="B52" t="s">
        <v>83</v>
      </c>
      <c r="C52" t="s">
        <v>17</v>
      </c>
      <c r="D52">
        <v>0</v>
      </c>
      <c r="F52">
        <v>340</v>
      </c>
      <c r="G52" s="29">
        <v>22.14</v>
      </c>
      <c r="H52" s="18">
        <f>IF(F52&gt;0,ROUNDUP(D52/F52,0),0)</f>
        <v>0</v>
      </c>
      <c r="I52" s="12">
        <f t="shared" ref="I52" si="14">IF(F52&gt;0,G52/F52,0)</f>
        <v>6.511764705882353E-2</v>
      </c>
      <c r="J52" s="12">
        <f>I52*D52</f>
        <v>0</v>
      </c>
      <c r="K52" s="19">
        <f t="shared" ref="K52" si="15">H52*G52</f>
        <v>0</v>
      </c>
      <c r="M52" s="7" t="s">
        <v>59</v>
      </c>
    </row>
  </sheetData>
  <mergeCells count="6">
    <mergeCell ref="A40:B40"/>
    <mergeCell ref="A1:B1"/>
    <mergeCell ref="A3:B3"/>
    <mergeCell ref="A17:B17"/>
    <mergeCell ref="A29:B29"/>
    <mergeCell ref="A32:B32"/>
  </mergeCells>
  <hyperlinks>
    <hyperlink ref="M8" r:id="rId1" xr:uid="{5D415181-1253-4BB5-ADC1-A39A66E97537}"/>
    <hyperlink ref="M7" r:id="rId2" xr:uid="{75E4E874-7A60-4680-A0E6-74B0D2B5AE56}"/>
    <hyperlink ref="M5" r:id="rId3" xr:uid="{82B59D50-B7BC-4920-A074-79B560758455}"/>
    <hyperlink ref="M6" r:id="rId4" xr:uid="{0BE53848-2241-4989-9C5C-81C3D7D17C8C}"/>
    <hyperlink ref="M42" r:id="rId5" xr:uid="{A1A28281-B643-47CD-965E-C23C55BB2DF2}"/>
    <hyperlink ref="M43" r:id="rId6" xr:uid="{DAB4BE5B-792A-4475-9B8B-EEC6D7EEAF61}"/>
    <hyperlink ref="M44" r:id="rId7" xr:uid="{A89C3F0E-2081-4BE7-B64F-80F9568EC1A3}"/>
    <hyperlink ref="M45" r:id="rId8" xr:uid="{E443130D-D698-4ED8-9C12-88F633424C3D}"/>
    <hyperlink ref="M47" r:id="rId9" xr:uid="{F098268B-5B13-4A36-B2D2-0039FAE2A9AD}"/>
    <hyperlink ref="M10" r:id="rId10" xr:uid="{BDD550E0-7127-4C05-872E-D18CD19933DF}"/>
    <hyperlink ref="M11" r:id="rId11" xr:uid="{8906965E-FF45-4996-98B7-9A80F5C60AD5}"/>
    <hyperlink ref="M48" r:id="rId12" xr:uid="{154B145D-7B20-404B-B531-955A8B2636BD}"/>
    <hyperlink ref="M49" r:id="rId13" xr:uid="{FC0E3C77-A718-4A6C-BBFD-B956EC21DC00}"/>
    <hyperlink ref="M9" r:id="rId14" xr:uid="{A8C14776-21A7-4F7D-8E8B-9619CB7C3672}"/>
    <hyperlink ref="M14" r:id="rId15" xr:uid="{3C76B9D8-4639-474D-A732-459DDE169811}"/>
    <hyperlink ref="M50" r:id="rId16" xr:uid="{343839D5-FBCD-4B98-ABFF-CF2C57C87416}"/>
    <hyperlink ref="M51" r:id="rId17" xr:uid="{9DE372FB-5A06-4159-93A2-8C5A34F0CA17}"/>
    <hyperlink ref="M38" r:id="rId18" xr:uid="{4828CB00-3AC6-4686-89F0-91F781DC2932}"/>
    <hyperlink ref="M13" r:id="rId19" xr:uid="{53CD273A-E90E-454B-80CA-B83EDDE428B8}"/>
    <hyperlink ref="M12" r:id="rId20" xr:uid="{559EF187-0A0D-4049-A789-E6A562F66AB6}"/>
    <hyperlink ref="M52" r:id="rId21" xr:uid="{1E918D44-1933-4041-ACEC-3E49265C1967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CD20-2DDA-4BD9-BE73-60656E90D55D}">
  <dimension ref="A1:P50"/>
  <sheetViews>
    <sheetView workbookViewId="0">
      <selection activeCell="C1" sqref="C1"/>
    </sheetView>
  </sheetViews>
  <sheetFormatPr defaultRowHeight="1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6" ht="34.5" customHeight="1">
      <c r="A1" s="41" t="s">
        <v>99</v>
      </c>
      <c r="B1" s="41"/>
      <c r="C1" s="38" t="s">
        <v>103</v>
      </c>
      <c r="D1" t="s">
        <v>89</v>
      </c>
      <c r="I1" s="35" t="s">
        <v>86</v>
      </c>
      <c r="J1" s="36" t="s">
        <v>96</v>
      </c>
      <c r="K1" s="1" t="s">
        <v>1</v>
      </c>
      <c r="L1" s="37" t="s">
        <v>95</v>
      </c>
      <c r="M1" s="2" t="s">
        <v>2</v>
      </c>
      <c r="N1" s="3" t="s">
        <v>3</v>
      </c>
    </row>
    <row r="2" spans="1:16" ht="19.5" thickBot="1">
      <c r="A2" s="11" t="s">
        <v>4</v>
      </c>
      <c r="C2" s="10" t="s">
        <v>81</v>
      </c>
      <c r="D2">
        <v>6</v>
      </c>
      <c r="I2" s="19">
        <f>J2/D2</f>
        <v>28.351420000000001</v>
      </c>
      <c r="J2" s="21">
        <f>SUM(J5:J16,K18:K27)</f>
        <v>170.10852</v>
      </c>
      <c r="K2" s="4">
        <f>SUM(K5:K16,K18:K27)</f>
        <v>182.47499999999997</v>
      </c>
      <c r="L2" s="4">
        <f>K2/D2</f>
        <v>30.412499999999994</v>
      </c>
      <c r="M2" s="14">
        <f>SUM(I18:I27)/60</f>
        <v>3.4166666666666665</v>
      </c>
      <c r="N2" s="5">
        <f>SUM(F18:F22)</f>
        <v>39</v>
      </c>
    </row>
    <row r="3" spans="1:16" ht="16.5" thickBot="1">
      <c r="A3" s="42" t="s">
        <v>5</v>
      </c>
      <c r="B3" s="43"/>
    </row>
    <row r="4" spans="1:16" ht="15.75" thickBot="1">
      <c r="A4" s="6" t="s">
        <v>6</v>
      </c>
      <c r="B4" s="6" t="s">
        <v>7</v>
      </c>
      <c r="C4" s="6" t="s">
        <v>8</v>
      </c>
      <c r="D4" s="6" t="s">
        <v>88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>
      <c r="B5" t="s">
        <v>30</v>
      </c>
      <c r="C5" t="s">
        <v>18</v>
      </c>
      <c r="D5">
        <v>1</v>
      </c>
      <c r="E5">
        <f>D5*$D$2</f>
        <v>6</v>
      </c>
      <c r="F5">
        <v>1</v>
      </c>
      <c r="G5" s="8">
        <v>3.84</v>
      </c>
      <c r="H5" s="18">
        <f>IF(F5&gt;0,ROUNDUP(E5/F5,0),0)</f>
        <v>6</v>
      </c>
      <c r="I5" s="20">
        <f>IF(F5&gt;0,G5/F5,0)</f>
        <v>3.84</v>
      </c>
      <c r="J5" s="20">
        <f>I5*E5</f>
        <v>23.04</v>
      </c>
      <c r="K5" s="19">
        <f>H5*G5</f>
        <v>23.04</v>
      </c>
      <c r="L5" s="19"/>
      <c r="M5" s="7" t="s">
        <v>45</v>
      </c>
    </row>
    <row r="6" spans="1:16">
      <c r="B6" t="s">
        <v>31</v>
      </c>
      <c r="C6" t="s">
        <v>18</v>
      </c>
      <c r="D6">
        <v>1</v>
      </c>
      <c r="E6">
        <f t="shared" ref="E6:E14" si="0">D6*$D$2</f>
        <v>6</v>
      </c>
      <c r="F6">
        <v>1</v>
      </c>
      <c r="G6" s="29">
        <v>2.16</v>
      </c>
      <c r="H6" s="18">
        <f t="shared" ref="H6:H12" si="1">IF(F6&gt;0,ROUNDUP(E6/F6,0),0)</f>
        <v>6</v>
      </c>
      <c r="I6" s="12">
        <f t="shared" ref="I6:I14" si="2">IF(F6&gt;0,G6/F6,0)</f>
        <v>2.16</v>
      </c>
      <c r="J6" s="20">
        <f t="shared" ref="J6:J12" si="3">I6*E6</f>
        <v>12.96</v>
      </c>
      <c r="K6" s="19">
        <f t="shared" ref="K6:K14" si="4">H6*G6</f>
        <v>12.96</v>
      </c>
      <c r="L6" s="19"/>
      <c r="M6" s="7" t="s">
        <v>46</v>
      </c>
    </row>
    <row r="7" spans="1:16">
      <c r="B7" t="s">
        <v>32</v>
      </c>
      <c r="C7" t="s">
        <v>18</v>
      </c>
      <c r="D7">
        <v>1</v>
      </c>
      <c r="E7">
        <f t="shared" si="0"/>
        <v>6</v>
      </c>
      <c r="F7">
        <v>3</v>
      </c>
      <c r="G7" s="29">
        <v>3.6</v>
      </c>
      <c r="H7" s="18">
        <f t="shared" si="1"/>
        <v>2</v>
      </c>
      <c r="I7" s="12">
        <f t="shared" si="2"/>
        <v>1.2</v>
      </c>
      <c r="J7" s="20">
        <f t="shared" si="3"/>
        <v>7.1999999999999993</v>
      </c>
      <c r="K7" s="19">
        <f t="shared" si="4"/>
        <v>7.2</v>
      </c>
      <c r="L7" s="19"/>
      <c r="M7" s="7" t="s">
        <v>47</v>
      </c>
    </row>
    <row r="8" spans="1:16">
      <c r="B8" t="s">
        <v>33</v>
      </c>
      <c r="C8" t="s">
        <v>18</v>
      </c>
      <c r="D8">
        <v>1</v>
      </c>
      <c r="E8">
        <f t="shared" si="0"/>
        <v>6</v>
      </c>
      <c r="F8">
        <v>1</v>
      </c>
      <c r="G8" s="29">
        <v>7.78</v>
      </c>
      <c r="H8" s="18">
        <f t="shared" si="1"/>
        <v>6</v>
      </c>
      <c r="I8" s="12">
        <f t="shared" si="2"/>
        <v>7.78</v>
      </c>
      <c r="J8" s="20">
        <f t="shared" si="3"/>
        <v>46.68</v>
      </c>
      <c r="K8" s="19">
        <f t="shared" si="4"/>
        <v>46.68</v>
      </c>
      <c r="L8" s="19"/>
      <c r="M8" s="7" t="s">
        <v>48</v>
      </c>
    </row>
    <row r="9" spans="1:16">
      <c r="B9" t="s">
        <v>70</v>
      </c>
      <c r="C9" t="s">
        <v>18</v>
      </c>
      <c r="D9">
        <v>1</v>
      </c>
      <c r="E9">
        <f t="shared" si="0"/>
        <v>6</v>
      </c>
      <c r="F9">
        <v>1</v>
      </c>
      <c r="G9" s="29">
        <v>0.72</v>
      </c>
      <c r="H9" s="18">
        <f t="shared" si="1"/>
        <v>6</v>
      </c>
      <c r="I9" s="12">
        <f t="shared" si="2"/>
        <v>0.72</v>
      </c>
      <c r="J9" s="20">
        <f t="shared" si="3"/>
        <v>4.32</v>
      </c>
      <c r="K9" s="19">
        <f t="shared" si="4"/>
        <v>4.32</v>
      </c>
      <c r="L9" s="19"/>
      <c r="M9" s="7" t="s">
        <v>73</v>
      </c>
    </row>
    <row r="10" spans="1:16">
      <c r="B10" t="s">
        <v>82</v>
      </c>
      <c r="C10" t="s">
        <v>17</v>
      </c>
      <c r="D10">
        <v>8</v>
      </c>
      <c r="E10">
        <f t="shared" si="0"/>
        <v>48</v>
      </c>
      <c r="F10">
        <v>1000</v>
      </c>
      <c r="G10" s="30">
        <v>12.99</v>
      </c>
      <c r="H10" s="18">
        <f t="shared" si="1"/>
        <v>1</v>
      </c>
      <c r="I10" s="12">
        <f t="shared" si="2"/>
        <v>1.299E-2</v>
      </c>
      <c r="J10" s="20">
        <f t="shared" si="3"/>
        <v>0.62351999999999996</v>
      </c>
      <c r="K10" s="19">
        <f t="shared" si="4"/>
        <v>12.99</v>
      </c>
      <c r="L10" s="19"/>
      <c r="M10" s="31" t="s">
        <v>60</v>
      </c>
    </row>
    <row r="11" spans="1:16">
      <c r="B11" t="s">
        <v>35</v>
      </c>
      <c r="C11" t="s">
        <v>18</v>
      </c>
      <c r="D11">
        <v>1</v>
      </c>
      <c r="E11">
        <f t="shared" si="0"/>
        <v>6</v>
      </c>
      <c r="F11">
        <v>1</v>
      </c>
      <c r="G11" s="29">
        <v>11.09</v>
      </c>
      <c r="H11" s="18">
        <f t="shared" si="1"/>
        <v>6</v>
      </c>
      <c r="I11" s="12">
        <f t="shared" si="2"/>
        <v>11.09</v>
      </c>
      <c r="J11" s="20">
        <f t="shared" si="3"/>
        <v>66.539999999999992</v>
      </c>
      <c r="K11" s="19">
        <f t="shared" si="4"/>
        <v>66.539999999999992</v>
      </c>
      <c r="L11" s="19"/>
      <c r="M11" s="7" t="s">
        <v>61</v>
      </c>
    </row>
    <row r="12" spans="1:16">
      <c r="B12" t="s">
        <v>83</v>
      </c>
      <c r="C12" t="s">
        <v>17</v>
      </c>
      <c r="D12">
        <v>0</v>
      </c>
      <c r="E12">
        <f t="shared" si="0"/>
        <v>0</v>
      </c>
      <c r="F12">
        <v>340</v>
      </c>
      <c r="G12" s="29">
        <v>22.14</v>
      </c>
      <c r="H12" s="18">
        <f t="shared" si="1"/>
        <v>0</v>
      </c>
      <c r="I12" s="12">
        <f t="shared" si="2"/>
        <v>6.511764705882353E-2</v>
      </c>
      <c r="J12" s="20">
        <f t="shared" si="3"/>
        <v>0</v>
      </c>
      <c r="K12" s="19">
        <f t="shared" si="4"/>
        <v>0</v>
      </c>
      <c r="L12" s="19"/>
      <c r="M12" s="7" t="s">
        <v>59</v>
      </c>
    </row>
    <row r="13" spans="1:16">
      <c r="B13" t="s">
        <v>69</v>
      </c>
      <c r="C13" t="s">
        <v>17</v>
      </c>
      <c r="D13">
        <v>0</v>
      </c>
      <c r="E13">
        <f t="shared" si="0"/>
        <v>0</v>
      </c>
      <c r="F13">
        <v>1</v>
      </c>
      <c r="G13" s="29">
        <v>0.48</v>
      </c>
      <c r="H13" s="18">
        <f>IF(F13&gt;0,ROUNDUP(E13/F13,0),0)</f>
        <v>0</v>
      </c>
      <c r="I13" s="12">
        <f t="shared" si="2"/>
        <v>0.48</v>
      </c>
      <c r="J13" s="20">
        <f>I13*E13</f>
        <v>0</v>
      </c>
      <c r="K13" s="19">
        <f t="shared" si="4"/>
        <v>0</v>
      </c>
      <c r="L13" s="19"/>
      <c r="M13" s="7" t="s">
        <v>74</v>
      </c>
    </row>
    <row r="14" spans="1:16">
      <c r="B14" t="s">
        <v>80</v>
      </c>
      <c r="C14" t="s">
        <v>77</v>
      </c>
      <c r="D14">
        <f>1/$D$2</f>
        <v>0.16666666666666666</v>
      </c>
      <c r="E14">
        <f t="shared" si="0"/>
        <v>1</v>
      </c>
      <c r="F14">
        <v>1</v>
      </c>
      <c r="G14" s="29">
        <v>8</v>
      </c>
      <c r="H14" s="18">
        <f>IF(F14&gt;0,ROUNDUP(E14/F14,0),0)</f>
        <v>1</v>
      </c>
      <c r="I14" s="12">
        <f t="shared" si="2"/>
        <v>8</v>
      </c>
      <c r="J14" s="20">
        <f>I14*E14</f>
        <v>8</v>
      </c>
      <c r="K14" s="19">
        <f t="shared" si="4"/>
        <v>8</v>
      </c>
      <c r="L14" s="19"/>
      <c r="M14" s="7"/>
    </row>
    <row r="15" spans="1:16" ht="15.75" thickBot="1">
      <c r="H15" s="18"/>
      <c r="I15" s="28"/>
      <c r="J15" s="28"/>
      <c r="K15" s="19"/>
      <c r="L15" s="19"/>
    </row>
    <row r="16" spans="1:16" ht="15.75" thickBot="1">
      <c r="A16" s="44" t="s">
        <v>19</v>
      </c>
      <c r="B16" s="45"/>
      <c r="C16" s="22">
        <v>25</v>
      </c>
      <c r="G16" s="8"/>
      <c r="H16" s="8"/>
      <c r="I16" s="13"/>
      <c r="J16" s="13"/>
      <c r="P16" s="7"/>
    </row>
    <row r="17" spans="1:16" ht="15.75" thickBot="1">
      <c r="A17" t="s">
        <v>6</v>
      </c>
      <c r="B17" s="6" t="s">
        <v>20</v>
      </c>
      <c r="C17" s="15" t="s">
        <v>21</v>
      </c>
      <c r="D17" s="6" t="s">
        <v>9</v>
      </c>
      <c r="E17" s="6"/>
      <c r="F17" s="6" t="s">
        <v>22</v>
      </c>
      <c r="G17" s="6" t="s">
        <v>23</v>
      </c>
      <c r="H17" s="6"/>
      <c r="I17" s="6" t="s">
        <v>24</v>
      </c>
      <c r="J17" s="6" t="s">
        <v>67</v>
      </c>
      <c r="K17" s="6" t="s">
        <v>68</v>
      </c>
      <c r="L17" s="6"/>
      <c r="M17" s="6" t="s">
        <v>16</v>
      </c>
      <c r="N17" s="19"/>
    </row>
    <row r="18" spans="1:16">
      <c r="B18" t="s">
        <v>36</v>
      </c>
      <c r="C18" t="s">
        <v>25</v>
      </c>
      <c r="D18">
        <v>1</v>
      </c>
      <c r="F18">
        <v>17.399999999999999</v>
      </c>
      <c r="G18">
        <v>127</v>
      </c>
      <c r="I18">
        <f>G18*D18</f>
        <v>127</v>
      </c>
      <c r="J18" s="12">
        <f t="shared" ref="J18:J27" si="5">(F18/1000)*$C$16</f>
        <v>0.43499999999999994</v>
      </c>
      <c r="K18" s="19">
        <f>J18*D18</f>
        <v>0.43499999999999994</v>
      </c>
      <c r="L18" s="19"/>
    </row>
    <row r="19" spans="1:16">
      <c r="B19" t="s">
        <v>37</v>
      </c>
      <c r="C19" t="s">
        <v>25</v>
      </c>
      <c r="D19">
        <v>1</v>
      </c>
      <c r="F19">
        <v>11.9</v>
      </c>
      <c r="G19">
        <v>74</v>
      </c>
      <c r="I19">
        <f t="shared" ref="I19:I26" si="6">G19*D19</f>
        <v>74</v>
      </c>
      <c r="J19" s="12">
        <f t="shared" si="5"/>
        <v>0.29750000000000004</v>
      </c>
      <c r="K19" s="19">
        <f t="shared" ref="K19:K27" si="7">J19*D19</f>
        <v>0.29750000000000004</v>
      </c>
      <c r="L19" s="19"/>
      <c r="N19" s="19"/>
    </row>
    <row r="20" spans="1:16">
      <c r="B20" t="s">
        <v>38</v>
      </c>
      <c r="C20" t="s">
        <v>25</v>
      </c>
      <c r="D20">
        <v>1</v>
      </c>
      <c r="F20">
        <v>0.5</v>
      </c>
      <c r="G20">
        <v>4</v>
      </c>
      <c r="I20">
        <f t="shared" si="6"/>
        <v>4</v>
      </c>
      <c r="J20" s="12">
        <f t="shared" si="5"/>
        <v>1.2500000000000001E-2</v>
      </c>
      <c r="K20" s="19">
        <f t="shared" si="7"/>
        <v>1.2500000000000001E-2</v>
      </c>
      <c r="L20" s="19"/>
    </row>
    <row r="21" spans="1:16">
      <c r="B21" t="s">
        <v>39</v>
      </c>
      <c r="C21" t="s">
        <v>25</v>
      </c>
      <c r="D21">
        <v>0</v>
      </c>
      <c r="F21">
        <v>8.5</v>
      </c>
      <c r="G21">
        <v>54</v>
      </c>
      <c r="I21">
        <f t="shared" si="6"/>
        <v>0</v>
      </c>
      <c r="J21" s="12">
        <f t="shared" si="5"/>
        <v>0.21250000000000002</v>
      </c>
      <c r="K21" s="19">
        <f t="shared" si="7"/>
        <v>0</v>
      </c>
      <c r="L21" s="19"/>
    </row>
    <row r="22" spans="1:16">
      <c r="B22" t="s">
        <v>62</v>
      </c>
      <c r="C22" t="s">
        <v>25</v>
      </c>
      <c r="D22">
        <v>0</v>
      </c>
      <c r="F22">
        <v>0.7</v>
      </c>
      <c r="G22">
        <v>8</v>
      </c>
      <c r="I22">
        <f t="shared" si="6"/>
        <v>0</v>
      </c>
      <c r="J22" s="12">
        <f t="shared" si="5"/>
        <v>1.7499999999999998E-2</v>
      </c>
      <c r="K22" s="19">
        <f t="shared" si="7"/>
        <v>0</v>
      </c>
      <c r="L22" s="19"/>
    </row>
    <row r="23" spans="1:16">
      <c r="B23" t="s">
        <v>63</v>
      </c>
      <c r="C23" t="s">
        <v>25</v>
      </c>
      <c r="D23">
        <v>0</v>
      </c>
      <c r="F23">
        <v>1.8</v>
      </c>
      <c r="G23">
        <v>18</v>
      </c>
      <c r="I23">
        <f t="shared" si="6"/>
        <v>0</v>
      </c>
      <c r="J23" s="12">
        <f t="shared" si="5"/>
        <v>4.4999999999999998E-2</v>
      </c>
      <c r="K23" s="19">
        <f t="shared" si="7"/>
        <v>0</v>
      </c>
      <c r="L23" s="19"/>
    </row>
    <row r="24" spans="1:16">
      <c r="B24" t="s">
        <v>64</v>
      </c>
      <c r="C24" t="s">
        <v>25</v>
      </c>
      <c r="D24">
        <v>0</v>
      </c>
      <c r="F24">
        <v>5.5</v>
      </c>
      <c r="G24">
        <v>39</v>
      </c>
      <c r="I24">
        <f t="shared" si="6"/>
        <v>0</v>
      </c>
      <c r="J24" s="12">
        <f t="shared" si="5"/>
        <v>0.13749999999999998</v>
      </c>
      <c r="K24" s="19">
        <f t="shared" si="7"/>
        <v>0</v>
      </c>
      <c r="L24" s="19"/>
    </row>
    <row r="25" spans="1:16">
      <c r="B25" t="s">
        <v>65</v>
      </c>
      <c r="C25" t="s">
        <v>25</v>
      </c>
      <c r="D25">
        <v>0</v>
      </c>
      <c r="F25">
        <v>1.7</v>
      </c>
      <c r="G25">
        <v>16</v>
      </c>
      <c r="I25">
        <f t="shared" si="6"/>
        <v>0</v>
      </c>
      <c r="J25" s="12">
        <f t="shared" si="5"/>
        <v>4.2499999999999996E-2</v>
      </c>
      <c r="K25" s="19">
        <f t="shared" si="7"/>
        <v>0</v>
      </c>
      <c r="L25" s="19"/>
    </row>
    <row r="26" spans="1:16">
      <c r="B26" t="s">
        <v>66</v>
      </c>
      <c r="C26" t="s">
        <v>25</v>
      </c>
      <c r="D26">
        <v>0</v>
      </c>
      <c r="F26">
        <v>1</v>
      </c>
      <c r="G26">
        <v>11</v>
      </c>
      <c r="I26">
        <f t="shared" si="6"/>
        <v>0</v>
      </c>
      <c r="J26" s="12">
        <f t="shared" si="5"/>
        <v>2.5000000000000001E-2</v>
      </c>
      <c r="K26" s="19">
        <f t="shared" si="7"/>
        <v>0</v>
      </c>
      <c r="L26" s="19"/>
    </row>
    <row r="27" spans="1:16" ht="15.75" thickBot="1">
      <c r="B27" s="10"/>
      <c r="J27" s="12">
        <f t="shared" si="5"/>
        <v>0</v>
      </c>
      <c r="K27" s="19">
        <f t="shared" si="7"/>
        <v>0</v>
      </c>
      <c r="L27" s="19"/>
    </row>
    <row r="28" spans="1:16" ht="15.75" thickBot="1">
      <c r="A28" s="46" t="s">
        <v>26</v>
      </c>
      <c r="B28" s="47"/>
    </row>
    <row r="29" spans="1:16" ht="15.75" thickBot="1">
      <c r="A29" s="23" t="s">
        <v>6</v>
      </c>
      <c r="B29" s="24" t="s">
        <v>20</v>
      </c>
      <c r="C29" s="25"/>
      <c r="D29" s="25" t="s">
        <v>9</v>
      </c>
      <c r="E29" s="25"/>
      <c r="F29" s="25"/>
      <c r="G29" s="25"/>
      <c r="H29" s="25"/>
      <c r="I29" s="25"/>
      <c r="J29" s="25"/>
      <c r="K29" s="25"/>
      <c r="L29" s="25"/>
      <c r="M29" s="26"/>
    </row>
    <row r="30" spans="1:16" ht="15.75" thickBot="1">
      <c r="B30" s="10"/>
    </row>
    <row r="31" spans="1:16" ht="15.75" thickBot="1">
      <c r="A31" s="44" t="s">
        <v>27</v>
      </c>
      <c r="B31" s="4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B32" t="s">
        <v>40</v>
      </c>
    </row>
    <row r="33" spans="1:16">
      <c r="B33" t="s">
        <v>41</v>
      </c>
    </row>
    <row r="34" spans="1:16">
      <c r="B34" t="s">
        <v>42</v>
      </c>
    </row>
    <row r="35" spans="1:16">
      <c r="B35" t="s">
        <v>43</v>
      </c>
    </row>
    <row r="36" spans="1:16">
      <c r="B36" t="s">
        <v>44</v>
      </c>
    </row>
    <row r="37" spans="1:16">
      <c r="B37" t="s">
        <v>84</v>
      </c>
      <c r="M37" s="7" t="s">
        <v>85</v>
      </c>
    </row>
    <row r="38" spans="1:16" ht="15.75" thickBot="1"/>
    <row r="39" spans="1:16" ht="15.75" thickBot="1">
      <c r="A39" s="39" t="s">
        <v>28</v>
      </c>
      <c r="B39" s="4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thickBot="1">
      <c r="A40" s="16" t="s">
        <v>6</v>
      </c>
      <c r="B40" s="27" t="s">
        <v>29</v>
      </c>
      <c r="C40" s="6" t="s">
        <v>8</v>
      </c>
      <c r="D40" s="6" t="s">
        <v>9</v>
      </c>
      <c r="E40" s="6"/>
      <c r="F40" s="6" t="s">
        <v>10</v>
      </c>
      <c r="G40" s="6" t="s">
        <v>11</v>
      </c>
      <c r="H40" s="6" t="s">
        <v>12</v>
      </c>
      <c r="I40" s="6" t="s">
        <v>13</v>
      </c>
      <c r="J40" s="6" t="s">
        <v>14</v>
      </c>
      <c r="K40" s="6" t="s">
        <v>15</v>
      </c>
      <c r="L40" s="6"/>
      <c r="M40" s="16" t="s">
        <v>16</v>
      </c>
    </row>
    <row r="41" spans="1:16">
      <c r="B41" t="s">
        <v>51</v>
      </c>
      <c r="C41" t="s">
        <v>18</v>
      </c>
      <c r="D41">
        <v>1</v>
      </c>
      <c r="F41">
        <v>10</v>
      </c>
      <c r="G41" s="8">
        <v>11.31</v>
      </c>
      <c r="H41" s="18">
        <f>IF(F41&gt;0,ROUNDUP(D41/F41,0),0)</f>
        <v>1</v>
      </c>
      <c r="I41" s="20">
        <f t="shared" ref="I41:I50" si="8">IF(F41&gt;0,G41/F41,0)</f>
        <v>1.131</v>
      </c>
      <c r="J41" s="20">
        <f t="shared" ref="J41:J50" si="9">I41*D41</f>
        <v>1.131</v>
      </c>
      <c r="K41" s="19">
        <f t="shared" ref="K41:K50" si="10">H41*G41</f>
        <v>11.31</v>
      </c>
      <c r="L41" s="19"/>
      <c r="M41" s="7" t="s">
        <v>50</v>
      </c>
    </row>
    <row r="42" spans="1:16">
      <c r="B42" t="s">
        <v>52</v>
      </c>
      <c r="C42" t="s">
        <v>18</v>
      </c>
      <c r="D42">
        <v>1</v>
      </c>
      <c r="F42">
        <v>1</v>
      </c>
      <c r="G42" s="8">
        <v>1.5</v>
      </c>
      <c r="H42" s="18">
        <f t="shared" ref="H42:H50" si="11">IF(F42&gt;0,ROUNDUP(D42/F42,0),0)</f>
        <v>1</v>
      </c>
      <c r="I42" s="20">
        <f t="shared" si="8"/>
        <v>1.5</v>
      </c>
      <c r="J42" s="20">
        <f t="shared" si="9"/>
        <v>1.5</v>
      </c>
      <c r="K42" s="19">
        <f t="shared" si="10"/>
        <v>1.5</v>
      </c>
      <c r="L42" s="19"/>
      <c r="M42" s="7" t="s">
        <v>53</v>
      </c>
    </row>
    <row r="43" spans="1:16">
      <c r="B43" t="s">
        <v>30</v>
      </c>
      <c r="C43" t="s">
        <v>18</v>
      </c>
      <c r="D43">
        <v>1</v>
      </c>
      <c r="F43">
        <v>1</v>
      </c>
      <c r="G43" s="8">
        <v>2.5</v>
      </c>
      <c r="H43" s="18">
        <f t="shared" si="11"/>
        <v>1</v>
      </c>
      <c r="I43" s="20">
        <f t="shared" si="8"/>
        <v>2.5</v>
      </c>
      <c r="J43" s="20">
        <f t="shared" si="9"/>
        <v>2.5</v>
      </c>
      <c r="K43" s="19">
        <f t="shared" si="10"/>
        <v>2.5</v>
      </c>
      <c r="L43" s="19"/>
      <c r="M43" s="7" t="s">
        <v>54</v>
      </c>
    </row>
    <row r="44" spans="1:16">
      <c r="B44" t="s">
        <v>55</v>
      </c>
      <c r="C44" t="s">
        <v>18</v>
      </c>
      <c r="D44">
        <v>1</v>
      </c>
      <c r="F44">
        <v>6</v>
      </c>
      <c r="G44" s="32">
        <v>22.99</v>
      </c>
      <c r="H44" s="18">
        <f t="shared" si="11"/>
        <v>1</v>
      </c>
      <c r="I44" s="20">
        <f t="shared" si="8"/>
        <v>3.8316666666666666</v>
      </c>
      <c r="J44" s="20">
        <f t="shared" si="9"/>
        <v>3.8316666666666666</v>
      </c>
      <c r="K44" s="19">
        <f t="shared" si="10"/>
        <v>22.99</v>
      </c>
      <c r="L44" s="19"/>
      <c r="M44" s="7" t="s">
        <v>56</v>
      </c>
    </row>
    <row r="45" spans="1:16">
      <c r="B45" t="s">
        <v>55</v>
      </c>
      <c r="C45" t="s">
        <v>18</v>
      </c>
      <c r="D45">
        <v>1</v>
      </c>
      <c r="F45">
        <v>3</v>
      </c>
      <c r="G45" s="32">
        <v>13.99</v>
      </c>
      <c r="H45" s="18">
        <f t="shared" si="11"/>
        <v>1</v>
      </c>
      <c r="I45" s="20">
        <f t="shared" si="8"/>
        <v>4.6633333333333331</v>
      </c>
      <c r="J45" s="20">
        <f t="shared" si="9"/>
        <v>4.6633333333333331</v>
      </c>
      <c r="K45" s="19">
        <f t="shared" si="10"/>
        <v>13.99</v>
      </c>
      <c r="L45" s="19"/>
      <c r="M45" s="7" t="s">
        <v>72</v>
      </c>
    </row>
    <row r="46" spans="1:16">
      <c r="B46" t="s">
        <v>58</v>
      </c>
      <c r="C46" t="s">
        <v>18</v>
      </c>
      <c r="D46">
        <v>10</v>
      </c>
      <c r="F46">
        <v>560</v>
      </c>
      <c r="G46" s="32">
        <v>18.989999999999998</v>
      </c>
      <c r="H46" s="33">
        <f t="shared" si="11"/>
        <v>1</v>
      </c>
      <c r="I46" s="12">
        <f t="shared" si="8"/>
        <v>3.391071428571428E-2</v>
      </c>
      <c r="J46" s="12">
        <f t="shared" si="9"/>
        <v>0.33910714285714283</v>
      </c>
      <c r="K46" s="19">
        <f t="shared" si="10"/>
        <v>18.989999999999998</v>
      </c>
      <c r="L46" s="19"/>
      <c r="M46" s="7" t="s">
        <v>57</v>
      </c>
    </row>
    <row r="47" spans="1:16">
      <c r="B47" t="s">
        <v>34</v>
      </c>
      <c r="C47" t="s">
        <v>18</v>
      </c>
      <c r="D47">
        <v>1</v>
      </c>
      <c r="F47">
        <v>3</v>
      </c>
      <c r="G47" s="29">
        <v>3.95</v>
      </c>
      <c r="H47" s="18">
        <f t="shared" si="11"/>
        <v>1</v>
      </c>
      <c r="I47" s="12">
        <f t="shared" si="8"/>
        <v>1.3166666666666667</v>
      </c>
      <c r="J47" s="12">
        <f t="shared" si="9"/>
        <v>1.3166666666666667</v>
      </c>
      <c r="K47" s="19">
        <f t="shared" si="10"/>
        <v>3.95</v>
      </c>
      <c r="L47" s="19"/>
      <c r="M47" s="7" t="s">
        <v>49</v>
      </c>
    </row>
    <row r="48" spans="1:16">
      <c r="B48" t="s">
        <v>58</v>
      </c>
      <c r="C48" t="s">
        <v>18</v>
      </c>
      <c r="D48">
        <v>10</v>
      </c>
      <c r="F48">
        <v>70</v>
      </c>
      <c r="G48" s="32">
        <v>6.6</v>
      </c>
      <c r="H48" s="18">
        <f t="shared" si="11"/>
        <v>1</v>
      </c>
      <c r="I48" s="34">
        <f t="shared" si="8"/>
        <v>9.4285714285714278E-2</v>
      </c>
      <c r="J48" s="34">
        <f t="shared" si="9"/>
        <v>0.94285714285714284</v>
      </c>
      <c r="K48" s="19">
        <f t="shared" si="10"/>
        <v>6.6</v>
      </c>
      <c r="L48" s="19"/>
      <c r="M48" s="7" t="s">
        <v>71</v>
      </c>
    </row>
    <row r="49" spans="2:13">
      <c r="B49" t="s">
        <v>75</v>
      </c>
      <c r="C49" t="s">
        <v>17</v>
      </c>
      <c r="D49">
        <v>1</v>
      </c>
      <c r="F49">
        <v>100</v>
      </c>
      <c r="G49" s="32">
        <v>14.99</v>
      </c>
      <c r="H49" s="18">
        <f t="shared" si="11"/>
        <v>1</v>
      </c>
      <c r="I49" s="34">
        <f t="shared" si="8"/>
        <v>0.14990000000000001</v>
      </c>
      <c r="J49" s="34">
        <f t="shared" si="9"/>
        <v>0.14990000000000001</v>
      </c>
      <c r="K49" s="19">
        <f t="shared" si="10"/>
        <v>14.99</v>
      </c>
      <c r="L49" s="19"/>
      <c r="M49" s="7" t="s">
        <v>76</v>
      </c>
    </row>
    <row r="50" spans="2:13">
      <c r="B50" t="s">
        <v>78</v>
      </c>
      <c r="C50" t="s">
        <v>17</v>
      </c>
      <c r="D50">
        <v>8</v>
      </c>
      <c r="F50">
        <v>750</v>
      </c>
      <c r="G50" s="32">
        <v>20.99</v>
      </c>
      <c r="H50" s="18">
        <f t="shared" si="11"/>
        <v>1</v>
      </c>
      <c r="I50" s="34">
        <f t="shared" si="8"/>
        <v>2.7986666666666663E-2</v>
      </c>
      <c r="J50" s="34">
        <f t="shared" si="9"/>
        <v>0.22389333333333331</v>
      </c>
      <c r="K50" s="19">
        <f t="shared" si="10"/>
        <v>20.99</v>
      </c>
      <c r="L50" s="19"/>
      <c r="M50" s="7" t="s">
        <v>79</v>
      </c>
    </row>
  </sheetData>
  <mergeCells count="6">
    <mergeCell ref="A39:B39"/>
    <mergeCell ref="A1:B1"/>
    <mergeCell ref="A3:B3"/>
    <mergeCell ref="A16:B16"/>
    <mergeCell ref="A28:B28"/>
    <mergeCell ref="A31:B31"/>
  </mergeCells>
  <hyperlinks>
    <hyperlink ref="M8" r:id="rId1" xr:uid="{086792EB-54CD-4733-96AE-5E349AFCB7C6}"/>
    <hyperlink ref="M7" r:id="rId2" xr:uid="{47609880-A8C9-47CC-9438-4572738D2660}"/>
    <hyperlink ref="M5" r:id="rId3" xr:uid="{E4B34B3A-B3E8-43FF-B78E-1802792473FB}"/>
    <hyperlink ref="M6" r:id="rId4" xr:uid="{1E57138D-0D70-4FE2-B71B-4E6951B8B992}"/>
    <hyperlink ref="M41" r:id="rId5" xr:uid="{2E08E61A-BFA0-4BB5-B02C-CC555B36C5C3}"/>
    <hyperlink ref="M42" r:id="rId6" xr:uid="{70ABA526-44F0-40C5-8780-94890BC8F930}"/>
    <hyperlink ref="M43" r:id="rId7" xr:uid="{E9A72FC3-6850-451E-9A7C-7D8822928B07}"/>
    <hyperlink ref="M44" r:id="rId8" xr:uid="{D2C0803B-5C6D-413D-BFBC-79C89C3D56BA}"/>
    <hyperlink ref="M46" r:id="rId9" xr:uid="{2BF3F617-7BDE-46B6-80C0-59262D517C58}"/>
    <hyperlink ref="M12" r:id="rId10" xr:uid="{B4B37C63-4B6C-41A6-BC45-8687122D3FBD}"/>
    <hyperlink ref="M10" r:id="rId11" xr:uid="{9C598C31-A1A5-4816-A4F2-9FD437CB3CB9}"/>
    <hyperlink ref="M11" r:id="rId12" xr:uid="{C78DB79A-369B-4C91-840F-EE594B1DE561}"/>
    <hyperlink ref="M47" r:id="rId13" xr:uid="{3473C128-F434-4C59-BBD2-7854EC5643F7}"/>
    <hyperlink ref="M48" r:id="rId14" xr:uid="{A4758266-1EDA-4C12-8B88-A66DDB1B8041}"/>
    <hyperlink ref="M9" r:id="rId15" xr:uid="{4A7AFD65-8F1B-4964-9FC4-9690AE6D7CD3}"/>
    <hyperlink ref="M13" r:id="rId16" xr:uid="{68E4D60D-FAB8-4D3B-BA1B-5496A7F71EB2}"/>
    <hyperlink ref="M49" r:id="rId17" xr:uid="{265E093A-EF42-4720-8D2F-FEEE22DA5E47}"/>
    <hyperlink ref="M50" r:id="rId18" xr:uid="{23FD5F0F-9554-4783-957F-C62F0769CD62}"/>
    <hyperlink ref="M37" r:id="rId19" xr:uid="{FA800A3C-76D8-4541-BF23-A25927859B2B}"/>
  </hyperlinks>
  <pageMargins left="0.7" right="0.7" top="0.75" bottom="0.75" header="0.3" footer="0.3"/>
  <pageSetup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785-079C-41B7-BBFC-2491A937C485}">
  <dimension ref="A1:P50"/>
  <sheetViews>
    <sheetView workbookViewId="0">
      <selection activeCell="C1" sqref="C1"/>
    </sheetView>
  </sheetViews>
  <sheetFormatPr defaultRowHeight="1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6" ht="34.5" customHeight="1">
      <c r="A1" s="41" t="s">
        <v>99</v>
      </c>
      <c r="B1" s="41"/>
      <c r="C1" s="38" t="s">
        <v>101</v>
      </c>
      <c r="D1" t="s">
        <v>89</v>
      </c>
      <c r="I1" s="35" t="s">
        <v>86</v>
      </c>
      <c r="J1" s="36" t="s">
        <v>97</v>
      </c>
      <c r="K1" s="1" t="s">
        <v>1</v>
      </c>
      <c r="L1" s="37" t="s">
        <v>95</v>
      </c>
      <c r="M1" s="2" t="s">
        <v>2</v>
      </c>
      <c r="N1" s="3" t="s">
        <v>3</v>
      </c>
    </row>
    <row r="2" spans="1:16" ht="19.5" thickBot="1">
      <c r="A2" s="11" t="s">
        <v>4</v>
      </c>
      <c r="C2" s="10" t="s">
        <v>81</v>
      </c>
      <c r="D2">
        <v>10</v>
      </c>
      <c r="I2" s="19">
        <f>J2/D2</f>
        <v>20.607420000000001</v>
      </c>
      <c r="J2" s="21">
        <f>SUM(J5:J16,K18:K27)</f>
        <v>206.07420000000002</v>
      </c>
      <c r="K2" s="4">
        <f>SUM(K5:K16,K18:K27)</f>
        <v>218.02500000000001</v>
      </c>
      <c r="L2" s="4">
        <f>K2/D2</f>
        <v>21.802500000000002</v>
      </c>
      <c r="M2" s="14">
        <f>SUM(I18:I27)/60</f>
        <v>3.4166666666666665</v>
      </c>
      <c r="N2" s="5">
        <f>SUM(F18:F22)</f>
        <v>39</v>
      </c>
    </row>
    <row r="3" spans="1:16" ht="16.5" thickBot="1">
      <c r="A3" s="42" t="s">
        <v>5</v>
      </c>
      <c r="B3" s="43"/>
    </row>
    <row r="4" spans="1:16" ht="15.75" thickBot="1">
      <c r="A4" s="6" t="s">
        <v>6</v>
      </c>
      <c r="B4" s="6" t="s">
        <v>7</v>
      </c>
      <c r="C4" s="6" t="s">
        <v>8</v>
      </c>
      <c r="D4" s="6" t="s">
        <v>88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>
      <c r="B5" t="s">
        <v>30</v>
      </c>
      <c r="C5" t="s">
        <v>18</v>
      </c>
      <c r="D5">
        <v>1</v>
      </c>
      <c r="E5">
        <f>D5*$D$2</f>
        <v>10</v>
      </c>
      <c r="F5">
        <v>1</v>
      </c>
      <c r="G5" s="8">
        <v>3.84</v>
      </c>
      <c r="H5" s="18">
        <f>IF(F5&gt;0,ROUNDUP(E5/F5,0),0)</f>
        <v>10</v>
      </c>
      <c r="I5" s="20">
        <f>IF(F5&gt;0,G5/F5,0)</f>
        <v>3.84</v>
      </c>
      <c r="J5" s="20">
        <f>I5*E5</f>
        <v>38.4</v>
      </c>
      <c r="K5" s="19">
        <f>H5*G5</f>
        <v>38.4</v>
      </c>
      <c r="L5" s="19"/>
      <c r="M5" s="7" t="s">
        <v>45</v>
      </c>
    </row>
    <row r="6" spans="1:16">
      <c r="B6" t="s">
        <v>31</v>
      </c>
      <c r="C6" t="s">
        <v>18</v>
      </c>
      <c r="D6">
        <v>1</v>
      </c>
      <c r="E6">
        <f t="shared" ref="E6:E14" si="0">D6*$D$2</f>
        <v>10</v>
      </c>
      <c r="F6">
        <v>1</v>
      </c>
      <c r="G6" s="29">
        <v>2.16</v>
      </c>
      <c r="H6" s="18">
        <f t="shared" ref="H6:H12" si="1">IF(F6&gt;0,ROUNDUP(E6/F6,0),0)</f>
        <v>10</v>
      </c>
      <c r="I6" s="12">
        <f t="shared" ref="I6:I14" si="2">IF(F6&gt;0,G6/F6,0)</f>
        <v>2.16</v>
      </c>
      <c r="J6" s="20">
        <f t="shared" ref="J6:J12" si="3">I6*E6</f>
        <v>21.6</v>
      </c>
      <c r="K6" s="19">
        <f t="shared" ref="K6:K14" si="4">H6*G6</f>
        <v>21.6</v>
      </c>
      <c r="L6" s="19"/>
      <c r="M6" s="7" t="s">
        <v>46</v>
      </c>
    </row>
    <row r="7" spans="1:16">
      <c r="B7" t="s">
        <v>51</v>
      </c>
      <c r="C7" t="s">
        <v>18</v>
      </c>
      <c r="D7">
        <v>1</v>
      </c>
      <c r="E7">
        <f t="shared" si="0"/>
        <v>10</v>
      </c>
      <c r="F7">
        <v>10</v>
      </c>
      <c r="G7" s="8">
        <v>11.31</v>
      </c>
      <c r="H7" s="18">
        <f t="shared" si="1"/>
        <v>1</v>
      </c>
      <c r="I7" s="12">
        <f t="shared" si="2"/>
        <v>1.131</v>
      </c>
      <c r="J7" s="20">
        <f t="shared" si="3"/>
        <v>11.31</v>
      </c>
      <c r="K7" s="19">
        <f t="shared" si="4"/>
        <v>11.31</v>
      </c>
      <c r="L7" s="19"/>
      <c r="M7" s="7" t="s">
        <v>50</v>
      </c>
    </row>
    <row r="8" spans="1:16">
      <c r="B8" t="s">
        <v>33</v>
      </c>
      <c r="C8" t="s">
        <v>18</v>
      </c>
      <c r="D8">
        <v>1</v>
      </c>
      <c r="E8">
        <f t="shared" si="0"/>
        <v>10</v>
      </c>
      <c r="F8">
        <v>1</v>
      </c>
      <c r="G8" s="29">
        <v>7.78</v>
      </c>
      <c r="H8" s="18">
        <f t="shared" si="1"/>
        <v>10</v>
      </c>
      <c r="I8" s="12">
        <f t="shared" si="2"/>
        <v>7.78</v>
      </c>
      <c r="J8" s="20">
        <f t="shared" si="3"/>
        <v>77.8</v>
      </c>
      <c r="K8" s="19">
        <f t="shared" si="4"/>
        <v>77.8</v>
      </c>
      <c r="L8" s="19"/>
      <c r="M8" s="7" t="s">
        <v>48</v>
      </c>
    </row>
    <row r="9" spans="1:16">
      <c r="B9" t="s">
        <v>70</v>
      </c>
      <c r="C9" t="s">
        <v>18</v>
      </c>
      <c r="D9">
        <v>1</v>
      </c>
      <c r="E9">
        <f t="shared" si="0"/>
        <v>10</v>
      </c>
      <c r="F9">
        <v>1</v>
      </c>
      <c r="G9" s="29">
        <v>0.72</v>
      </c>
      <c r="H9" s="18">
        <f t="shared" si="1"/>
        <v>10</v>
      </c>
      <c r="I9" s="12">
        <f t="shared" si="2"/>
        <v>0.72</v>
      </c>
      <c r="J9" s="20">
        <f t="shared" si="3"/>
        <v>7.1999999999999993</v>
      </c>
      <c r="K9" s="19">
        <f t="shared" si="4"/>
        <v>7.1999999999999993</v>
      </c>
      <c r="L9" s="19"/>
      <c r="M9" s="7" t="s">
        <v>73</v>
      </c>
    </row>
    <row r="10" spans="1:16">
      <c r="B10" t="s">
        <v>82</v>
      </c>
      <c r="C10" t="s">
        <v>17</v>
      </c>
      <c r="D10">
        <v>8</v>
      </c>
      <c r="E10">
        <f t="shared" si="0"/>
        <v>80</v>
      </c>
      <c r="F10">
        <v>1000</v>
      </c>
      <c r="G10" s="30">
        <v>12.99</v>
      </c>
      <c r="H10" s="18">
        <f t="shared" si="1"/>
        <v>1</v>
      </c>
      <c r="I10" s="12">
        <f t="shared" si="2"/>
        <v>1.299E-2</v>
      </c>
      <c r="J10" s="20">
        <f t="shared" si="3"/>
        <v>1.0391999999999999</v>
      </c>
      <c r="K10" s="19">
        <f t="shared" si="4"/>
        <v>12.99</v>
      </c>
      <c r="L10" s="19"/>
      <c r="M10" s="31" t="s">
        <v>60</v>
      </c>
    </row>
    <row r="11" spans="1:16">
      <c r="B11" t="s">
        <v>35</v>
      </c>
      <c r="C11" t="s">
        <v>18</v>
      </c>
      <c r="D11">
        <v>1</v>
      </c>
      <c r="E11">
        <f t="shared" si="0"/>
        <v>10</v>
      </c>
      <c r="F11">
        <v>5</v>
      </c>
      <c r="G11" s="29">
        <v>23.99</v>
      </c>
      <c r="H11" s="18">
        <f t="shared" si="1"/>
        <v>2</v>
      </c>
      <c r="I11" s="12">
        <f t="shared" si="2"/>
        <v>4.798</v>
      </c>
      <c r="J11" s="20">
        <f t="shared" si="3"/>
        <v>47.980000000000004</v>
      </c>
      <c r="K11" s="19">
        <f t="shared" si="4"/>
        <v>47.98</v>
      </c>
      <c r="L11" s="19"/>
      <c r="M11" s="7" t="s">
        <v>90</v>
      </c>
    </row>
    <row r="12" spans="1:16">
      <c r="B12" t="s">
        <v>83</v>
      </c>
      <c r="C12" t="s">
        <v>17</v>
      </c>
      <c r="D12">
        <v>0</v>
      </c>
      <c r="E12">
        <f t="shared" si="0"/>
        <v>0</v>
      </c>
      <c r="F12">
        <v>340</v>
      </c>
      <c r="G12" s="29">
        <v>22.14</v>
      </c>
      <c r="H12" s="18">
        <f t="shared" si="1"/>
        <v>0</v>
      </c>
      <c r="I12" s="12">
        <f t="shared" si="2"/>
        <v>6.511764705882353E-2</v>
      </c>
      <c r="J12" s="20">
        <f t="shared" si="3"/>
        <v>0</v>
      </c>
      <c r="K12" s="19">
        <f t="shared" si="4"/>
        <v>0</v>
      </c>
      <c r="L12" s="19"/>
      <c r="M12" s="7" t="s">
        <v>59</v>
      </c>
    </row>
    <row r="13" spans="1:16">
      <c r="B13" t="s">
        <v>69</v>
      </c>
      <c r="C13" t="s">
        <v>17</v>
      </c>
      <c r="D13">
        <v>0</v>
      </c>
      <c r="E13">
        <f t="shared" si="0"/>
        <v>0</v>
      </c>
      <c r="F13">
        <v>1</v>
      </c>
      <c r="G13" s="29">
        <v>0.48</v>
      </c>
      <c r="H13" s="18">
        <f>IF(F13&gt;0,ROUNDUP(E13/F13,0),0)</f>
        <v>0</v>
      </c>
      <c r="I13" s="12">
        <f t="shared" si="2"/>
        <v>0.48</v>
      </c>
      <c r="J13" s="20">
        <f>I13*E13</f>
        <v>0</v>
      </c>
      <c r="K13" s="19">
        <f t="shared" si="4"/>
        <v>0</v>
      </c>
      <c r="L13" s="19"/>
      <c r="M13" s="7" t="s">
        <v>74</v>
      </c>
    </row>
    <row r="14" spans="1:16">
      <c r="B14" t="s">
        <v>80</v>
      </c>
      <c r="C14" t="s">
        <v>77</v>
      </c>
      <c r="D14">
        <v>0</v>
      </c>
      <c r="E14">
        <f t="shared" si="0"/>
        <v>0</v>
      </c>
      <c r="F14">
        <v>1</v>
      </c>
      <c r="G14" s="29">
        <v>8</v>
      </c>
      <c r="H14" s="18">
        <f>IF(F14&gt;0,ROUNDUP(E14/F14,0),0)</f>
        <v>0</v>
      </c>
      <c r="I14" s="12">
        <f t="shared" si="2"/>
        <v>8</v>
      </c>
      <c r="J14" s="20">
        <f>I14*E14</f>
        <v>0</v>
      </c>
      <c r="K14" s="19">
        <f t="shared" si="4"/>
        <v>0</v>
      </c>
      <c r="L14" s="19"/>
      <c r="M14" s="7"/>
    </row>
    <row r="15" spans="1:16" ht="15.75" thickBot="1">
      <c r="H15" s="18"/>
      <c r="I15" s="28"/>
      <c r="J15" s="28"/>
      <c r="K15" s="19"/>
      <c r="L15" s="19"/>
      <c r="M15" s="19"/>
    </row>
    <row r="16" spans="1:16" ht="15.75" thickBot="1">
      <c r="A16" s="44" t="s">
        <v>19</v>
      </c>
      <c r="B16" s="45"/>
      <c r="C16" s="22">
        <v>25</v>
      </c>
      <c r="G16" s="8"/>
      <c r="H16" s="8"/>
      <c r="I16" s="13"/>
      <c r="J16" s="13"/>
      <c r="P16" s="7"/>
    </row>
    <row r="17" spans="1:16" ht="15.75" thickBot="1">
      <c r="A17" t="s">
        <v>6</v>
      </c>
      <c r="B17" s="6" t="s">
        <v>20</v>
      </c>
      <c r="C17" s="15" t="s">
        <v>21</v>
      </c>
      <c r="D17" s="6" t="s">
        <v>9</v>
      </c>
      <c r="E17" s="6"/>
      <c r="F17" s="6" t="s">
        <v>22</v>
      </c>
      <c r="G17" s="6" t="s">
        <v>23</v>
      </c>
      <c r="H17" s="6"/>
      <c r="I17" s="6" t="s">
        <v>24</v>
      </c>
      <c r="J17" s="6" t="s">
        <v>67</v>
      </c>
      <c r="K17" s="6" t="s">
        <v>68</v>
      </c>
      <c r="L17" s="6"/>
      <c r="M17" s="6" t="s">
        <v>16</v>
      </c>
      <c r="N17" s="19"/>
    </row>
    <row r="18" spans="1:16">
      <c r="B18" t="s">
        <v>36</v>
      </c>
      <c r="C18" t="s">
        <v>25</v>
      </c>
      <c r="D18">
        <v>1</v>
      </c>
      <c r="F18">
        <v>17.399999999999999</v>
      </c>
      <c r="G18">
        <v>127</v>
      </c>
      <c r="I18">
        <f>G18*D18</f>
        <v>127</v>
      </c>
      <c r="J18" s="12">
        <f t="shared" ref="J18:J27" si="5">(F18/1000)*$C$16</f>
        <v>0.43499999999999994</v>
      </c>
      <c r="K18" s="19">
        <f>J18*D18</f>
        <v>0.43499999999999994</v>
      </c>
      <c r="L18" s="19"/>
    </row>
    <row r="19" spans="1:16">
      <c r="B19" t="s">
        <v>37</v>
      </c>
      <c r="C19" t="s">
        <v>25</v>
      </c>
      <c r="D19">
        <v>1</v>
      </c>
      <c r="F19">
        <v>11.9</v>
      </c>
      <c r="G19">
        <v>74</v>
      </c>
      <c r="I19">
        <f t="shared" ref="I19:I26" si="6">G19*D19</f>
        <v>74</v>
      </c>
      <c r="J19" s="12">
        <f t="shared" si="5"/>
        <v>0.29750000000000004</v>
      </c>
      <c r="K19" s="19">
        <f t="shared" ref="K19:K27" si="7">J19*D19</f>
        <v>0.29750000000000004</v>
      </c>
      <c r="L19" s="19"/>
    </row>
    <row r="20" spans="1:16">
      <c r="B20" t="s">
        <v>38</v>
      </c>
      <c r="C20" t="s">
        <v>25</v>
      </c>
      <c r="D20">
        <v>1</v>
      </c>
      <c r="F20">
        <v>0.5</v>
      </c>
      <c r="G20">
        <v>4</v>
      </c>
      <c r="I20">
        <f t="shared" si="6"/>
        <v>4</v>
      </c>
      <c r="J20" s="12">
        <f t="shared" si="5"/>
        <v>1.2500000000000001E-2</v>
      </c>
      <c r="K20" s="19">
        <f t="shared" si="7"/>
        <v>1.2500000000000001E-2</v>
      </c>
      <c r="L20" s="19"/>
    </row>
    <row r="21" spans="1:16">
      <c r="B21" t="s">
        <v>39</v>
      </c>
      <c r="C21" t="s">
        <v>25</v>
      </c>
      <c r="D21">
        <v>0</v>
      </c>
      <c r="F21">
        <v>8.5</v>
      </c>
      <c r="G21">
        <v>54</v>
      </c>
      <c r="I21">
        <f t="shared" si="6"/>
        <v>0</v>
      </c>
      <c r="J21" s="12">
        <f t="shared" si="5"/>
        <v>0.21250000000000002</v>
      </c>
      <c r="K21" s="19">
        <f t="shared" si="7"/>
        <v>0</v>
      </c>
      <c r="L21" s="19"/>
    </row>
    <row r="22" spans="1:16">
      <c r="B22" t="s">
        <v>62</v>
      </c>
      <c r="C22" t="s">
        <v>25</v>
      </c>
      <c r="D22">
        <v>0</v>
      </c>
      <c r="F22">
        <v>0.7</v>
      </c>
      <c r="G22">
        <v>8</v>
      </c>
      <c r="I22">
        <f t="shared" si="6"/>
        <v>0</v>
      </c>
      <c r="J22" s="12">
        <f t="shared" si="5"/>
        <v>1.7499999999999998E-2</v>
      </c>
      <c r="K22" s="19">
        <f t="shared" si="7"/>
        <v>0</v>
      </c>
      <c r="L22" s="19"/>
    </row>
    <row r="23" spans="1:16">
      <c r="B23" t="s">
        <v>63</v>
      </c>
      <c r="C23" t="s">
        <v>25</v>
      </c>
      <c r="D23">
        <v>0</v>
      </c>
      <c r="F23">
        <v>1.8</v>
      </c>
      <c r="G23">
        <v>18</v>
      </c>
      <c r="I23">
        <f t="shared" si="6"/>
        <v>0</v>
      </c>
      <c r="J23" s="12">
        <f t="shared" si="5"/>
        <v>4.4999999999999998E-2</v>
      </c>
      <c r="K23" s="19">
        <f t="shared" si="7"/>
        <v>0</v>
      </c>
      <c r="L23" s="19"/>
    </row>
    <row r="24" spans="1:16">
      <c r="B24" t="s">
        <v>64</v>
      </c>
      <c r="C24" t="s">
        <v>25</v>
      </c>
      <c r="D24">
        <v>0</v>
      </c>
      <c r="F24">
        <v>5.5</v>
      </c>
      <c r="G24">
        <v>39</v>
      </c>
      <c r="I24">
        <f t="shared" si="6"/>
        <v>0</v>
      </c>
      <c r="J24" s="12">
        <f t="shared" si="5"/>
        <v>0.13749999999999998</v>
      </c>
      <c r="K24" s="19">
        <f t="shared" si="7"/>
        <v>0</v>
      </c>
      <c r="L24" s="19"/>
    </row>
    <row r="25" spans="1:16">
      <c r="B25" t="s">
        <v>65</v>
      </c>
      <c r="C25" t="s">
        <v>25</v>
      </c>
      <c r="D25">
        <v>0</v>
      </c>
      <c r="F25">
        <v>1.7</v>
      </c>
      <c r="G25">
        <v>16</v>
      </c>
      <c r="I25">
        <f t="shared" si="6"/>
        <v>0</v>
      </c>
      <c r="J25" s="12">
        <f t="shared" si="5"/>
        <v>4.2499999999999996E-2</v>
      </c>
      <c r="K25" s="19">
        <f t="shared" si="7"/>
        <v>0</v>
      </c>
      <c r="L25" s="19"/>
    </row>
    <row r="26" spans="1:16">
      <c r="B26" t="s">
        <v>66</v>
      </c>
      <c r="C26" t="s">
        <v>25</v>
      </c>
      <c r="D26">
        <v>0</v>
      </c>
      <c r="F26">
        <v>1</v>
      </c>
      <c r="G26">
        <v>11</v>
      </c>
      <c r="I26">
        <f t="shared" si="6"/>
        <v>0</v>
      </c>
      <c r="J26" s="12">
        <f t="shared" si="5"/>
        <v>2.5000000000000001E-2</v>
      </c>
      <c r="K26" s="19">
        <f t="shared" si="7"/>
        <v>0</v>
      </c>
      <c r="L26" s="19"/>
    </row>
    <row r="27" spans="1:16" ht="15.75" thickBot="1">
      <c r="B27" s="10"/>
      <c r="J27" s="12">
        <f t="shared" si="5"/>
        <v>0</v>
      </c>
      <c r="K27" s="19">
        <f t="shared" si="7"/>
        <v>0</v>
      </c>
      <c r="L27" s="19"/>
    </row>
    <row r="28" spans="1:16" ht="15.75" thickBot="1">
      <c r="A28" s="46" t="s">
        <v>26</v>
      </c>
      <c r="B28" s="47"/>
    </row>
    <row r="29" spans="1:16" ht="15.75" thickBot="1">
      <c r="A29" s="23" t="s">
        <v>6</v>
      </c>
      <c r="B29" s="24" t="s">
        <v>20</v>
      </c>
      <c r="C29" s="25"/>
      <c r="D29" s="25" t="s">
        <v>9</v>
      </c>
      <c r="E29" s="25"/>
      <c r="F29" s="25"/>
      <c r="G29" s="25"/>
      <c r="H29" s="25"/>
      <c r="I29" s="25"/>
      <c r="J29" s="25"/>
      <c r="K29" s="25"/>
      <c r="L29" s="25"/>
      <c r="M29" s="26"/>
    </row>
    <row r="30" spans="1:16" ht="15.75" thickBot="1">
      <c r="B30" s="10"/>
    </row>
    <row r="31" spans="1:16" ht="15.75" thickBot="1">
      <c r="A31" s="44" t="s">
        <v>27</v>
      </c>
      <c r="B31" s="4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B32" t="s">
        <v>40</v>
      </c>
    </row>
    <row r="33" spans="1:16">
      <c r="B33" t="s">
        <v>41</v>
      </c>
    </row>
    <row r="34" spans="1:16">
      <c r="B34" t="s">
        <v>42</v>
      </c>
    </row>
    <row r="35" spans="1:16">
      <c r="B35" t="s">
        <v>43</v>
      </c>
    </row>
    <row r="36" spans="1:16">
      <c r="B36" t="s">
        <v>44</v>
      </c>
    </row>
    <row r="37" spans="1:16">
      <c r="B37" t="s">
        <v>84</v>
      </c>
      <c r="M37" s="7" t="s">
        <v>85</v>
      </c>
    </row>
    <row r="38" spans="1:16" ht="15.75" thickBot="1"/>
    <row r="39" spans="1:16" ht="15.75" thickBot="1">
      <c r="A39" s="39" t="s">
        <v>28</v>
      </c>
      <c r="B39" s="4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thickBot="1">
      <c r="A40" s="16" t="s">
        <v>6</v>
      </c>
      <c r="B40" s="27" t="s">
        <v>29</v>
      </c>
      <c r="C40" s="6" t="s">
        <v>8</v>
      </c>
      <c r="D40" s="6" t="s">
        <v>9</v>
      </c>
      <c r="E40" s="6"/>
      <c r="F40" s="6" t="s">
        <v>10</v>
      </c>
      <c r="G40" s="6" t="s">
        <v>11</v>
      </c>
      <c r="H40" s="6" t="s">
        <v>12</v>
      </c>
      <c r="I40" s="6" t="s">
        <v>13</v>
      </c>
      <c r="J40" s="6" t="s">
        <v>14</v>
      </c>
      <c r="K40" s="6" t="s">
        <v>15</v>
      </c>
      <c r="L40" s="6"/>
      <c r="M40" s="16" t="s">
        <v>16</v>
      </c>
    </row>
    <row r="41" spans="1:16">
      <c r="B41" t="s">
        <v>51</v>
      </c>
      <c r="C41" t="s">
        <v>18</v>
      </c>
      <c r="D41">
        <v>1</v>
      </c>
      <c r="F41">
        <v>10</v>
      </c>
      <c r="G41" s="8">
        <v>11.31</v>
      </c>
      <c r="H41" s="18">
        <f>IF(F41&gt;0,ROUNDUP(D41/F41,0),0)</f>
        <v>1</v>
      </c>
      <c r="I41" s="20">
        <f t="shared" ref="I41:I50" si="8">IF(F41&gt;0,G41/F41,0)</f>
        <v>1.131</v>
      </c>
      <c r="J41" s="20">
        <f t="shared" ref="J41:J50" si="9">I41*D41</f>
        <v>1.131</v>
      </c>
      <c r="K41" s="19">
        <f t="shared" ref="K41:K50" si="10">H41*G41</f>
        <v>11.31</v>
      </c>
      <c r="L41" s="19"/>
      <c r="M41" s="7" t="s">
        <v>50</v>
      </c>
    </row>
    <row r="42" spans="1:16">
      <c r="B42" t="s">
        <v>52</v>
      </c>
      <c r="C42" t="s">
        <v>18</v>
      </c>
      <c r="D42">
        <v>1</v>
      </c>
      <c r="F42">
        <v>1</v>
      </c>
      <c r="G42" s="8">
        <v>1.5</v>
      </c>
      <c r="H42" s="18">
        <f t="shared" ref="H42:H50" si="11">IF(F42&gt;0,ROUNDUP(D42/F42,0),0)</f>
        <v>1</v>
      </c>
      <c r="I42" s="20">
        <f t="shared" si="8"/>
        <v>1.5</v>
      </c>
      <c r="J42" s="20">
        <f t="shared" si="9"/>
        <v>1.5</v>
      </c>
      <c r="K42" s="19">
        <f t="shared" si="10"/>
        <v>1.5</v>
      </c>
      <c r="L42" s="19"/>
      <c r="M42" s="7" t="s">
        <v>53</v>
      </c>
    </row>
    <row r="43" spans="1:16">
      <c r="B43" t="s">
        <v>30</v>
      </c>
      <c r="C43" t="s">
        <v>18</v>
      </c>
      <c r="D43">
        <v>1</v>
      </c>
      <c r="F43">
        <v>1</v>
      </c>
      <c r="G43" s="8">
        <v>2.5</v>
      </c>
      <c r="H43" s="18">
        <f t="shared" si="11"/>
        <v>1</v>
      </c>
      <c r="I43" s="20">
        <f t="shared" si="8"/>
        <v>2.5</v>
      </c>
      <c r="J43" s="20">
        <f t="shared" si="9"/>
        <v>2.5</v>
      </c>
      <c r="K43" s="19">
        <f t="shared" si="10"/>
        <v>2.5</v>
      </c>
      <c r="L43" s="19"/>
      <c r="M43" s="7" t="s">
        <v>54</v>
      </c>
    </row>
    <row r="44" spans="1:16">
      <c r="B44" t="s">
        <v>55</v>
      </c>
      <c r="C44" t="s">
        <v>18</v>
      </c>
      <c r="D44">
        <v>1</v>
      </c>
      <c r="F44">
        <v>6</v>
      </c>
      <c r="G44" s="32">
        <v>22.99</v>
      </c>
      <c r="H44" s="18">
        <f t="shared" si="11"/>
        <v>1</v>
      </c>
      <c r="I44" s="20">
        <f t="shared" si="8"/>
        <v>3.8316666666666666</v>
      </c>
      <c r="J44" s="20">
        <f t="shared" si="9"/>
        <v>3.8316666666666666</v>
      </c>
      <c r="K44" s="19">
        <f t="shared" si="10"/>
        <v>22.99</v>
      </c>
      <c r="L44" s="19"/>
      <c r="M44" s="7" t="s">
        <v>56</v>
      </c>
    </row>
    <row r="45" spans="1:16">
      <c r="B45" t="s">
        <v>55</v>
      </c>
      <c r="C45" t="s">
        <v>18</v>
      </c>
      <c r="D45">
        <v>1</v>
      </c>
      <c r="F45">
        <v>3</v>
      </c>
      <c r="G45" s="32">
        <v>13.99</v>
      </c>
      <c r="H45" s="18">
        <f t="shared" si="11"/>
        <v>1</v>
      </c>
      <c r="I45" s="20">
        <f t="shared" si="8"/>
        <v>4.6633333333333331</v>
      </c>
      <c r="J45" s="20">
        <f t="shared" si="9"/>
        <v>4.6633333333333331</v>
      </c>
      <c r="K45" s="19">
        <f t="shared" si="10"/>
        <v>13.99</v>
      </c>
      <c r="L45" s="19"/>
      <c r="M45" s="7" t="s">
        <v>72</v>
      </c>
    </row>
    <row r="46" spans="1:16">
      <c r="B46" t="s">
        <v>58</v>
      </c>
      <c r="C46" t="s">
        <v>18</v>
      </c>
      <c r="D46">
        <v>10</v>
      </c>
      <c r="F46">
        <v>560</v>
      </c>
      <c r="G46" s="32">
        <v>18.989999999999998</v>
      </c>
      <c r="H46" s="33">
        <f t="shared" si="11"/>
        <v>1</v>
      </c>
      <c r="I46" s="12">
        <f t="shared" si="8"/>
        <v>3.391071428571428E-2</v>
      </c>
      <c r="J46" s="12">
        <f t="shared" si="9"/>
        <v>0.33910714285714283</v>
      </c>
      <c r="K46" s="19">
        <f t="shared" si="10"/>
        <v>18.989999999999998</v>
      </c>
      <c r="L46" s="19"/>
      <c r="M46" s="7" t="s">
        <v>57</v>
      </c>
    </row>
    <row r="47" spans="1:16">
      <c r="B47" t="s">
        <v>34</v>
      </c>
      <c r="C47" t="s">
        <v>18</v>
      </c>
      <c r="D47">
        <v>1</v>
      </c>
      <c r="F47">
        <v>3</v>
      </c>
      <c r="G47" s="29">
        <v>3.95</v>
      </c>
      <c r="H47" s="18">
        <f t="shared" si="11"/>
        <v>1</v>
      </c>
      <c r="I47" s="12">
        <f t="shared" si="8"/>
        <v>1.3166666666666667</v>
      </c>
      <c r="J47" s="12">
        <f t="shared" si="9"/>
        <v>1.3166666666666667</v>
      </c>
      <c r="K47" s="19">
        <f t="shared" si="10"/>
        <v>3.95</v>
      </c>
      <c r="L47" s="19"/>
      <c r="M47" s="7" t="s">
        <v>49</v>
      </c>
    </row>
    <row r="48" spans="1:16">
      <c r="B48" t="s">
        <v>58</v>
      </c>
      <c r="C48" t="s">
        <v>18</v>
      </c>
      <c r="D48">
        <v>10</v>
      </c>
      <c r="F48">
        <v>70</v>
      </c>
      <c r="G48" s="32">
        <v>6.6</v>
      </c>
      <c r="H48" s="18">
        <f t="shared" si="11"/>
        <v>1</v>
      </c>
      <c r="I48" s="34">
        <f t="shared" si="8"/>
        <v>9.4285714285714278E-2</v>
      </c>
      <c r="J48" s="34">
        <f t="shared" si="9"/>
        <v>0.94285714285714284</v>
      </c>
      <c r="K48" s="19">
        <f t="shared" si="10"/>
        <v>6.6</v>
      </c>
      <c r="L48" s="19"/>
      <c r="M48" s="7" t="s">
        <v>71</v>
      </c>
    </row>
    <row r="49" spans="2:13">
      <c r="B49" t="s">
        <v>75</v>
      </c>
      <c r="C49" t="s">
        <v>17</v>
      </c>
      <c r="D49">
        <v>1</v>
      </c>
      <c r="F49">
        <v>100</v>
      </c>
      <c r="G49" s="32">
        <v>14.99</v>
      </c>
      <c r="H49" s="18">
        <f t="shared" si="11"/>
        <v>1</v>
      </c>
      <c r="I49" s="34">
        <f t="shared" si="8"/>
        <v>0.14990000000000001</v>
      </c>
      <c r="J49" s="34">
        <f t="shared" si="9"/>
        <v>0.14990000000000001</v>
      </c>
      <c r="K49" s="19">
        <f t="shared" si="10"/>
        <v>14.99</v>
      </c>
      <c r="L49" s="19"/>
      <c r="M49" s="7" t="s">
        <v>76</v>
      </c>
    </row>
    <row r="50" spans="2:13">
      <c r="B50" t="s">
        <v>78</v>
      </c>
      <c r="C50" t="s">
        <v>17</v>
      </c>
      <c r="D50">
        <v>8</v>
      </c>
      <c r="F50">
        <v>750</v>
      </c>
      <c r="G50" s="32">
        <v>20.99</v>
      </c>
      <c r="H50" s="18">
        <f t="shared" si="11"/>
        <v>1</v>
      </c>
      <c r="I50" s="34">
        <f t="shared" si="8"/>
        <v>2.7986666666666663E-2</v>
      </c>
      <c r="J50" s="34">
        <f t="shared" si="9"/>
        <v>0.22389333333333331</v>
      </c>
      <c r="K50" s="19">
        <f t="shared" si="10"/>
        <v>20.99</v>
      </c>
      <c r="L50" s="19"/>
      <c r="M50" s="7" t="s">
        <v>79</v>
      </c>
    </row>
  </sheetData>
  <mergeCells count="6">
    <mergeCell ref="A39:B39"/>
    <mergeCell ref="A1:B1"/>
    <mergeCell ref="A3:B3"/>
    <mergeCell ref="A16:B16"/>
    <mergeCell ref="A28:B28"/>
    <mergeCell ref="A31:B31"/>
  </mergeCells>
  <hyperlinks>
    <hyperlink ref="M8" r:id="rId1" xr:uid="{EF130E39-10CB-4B75-9D69-5E28A583A184}"/>
    <hyperlink ref="M5" r:id="rId2" xr:uid="{78340D6A-BA00-4325-A750-114D0485BED8}"/>
    <hyperlink ref="M6" r:id="rId3" xr:uid="{A8C2BD2C-A20B-431C-A92B-D2AC2FCE4ED1}"/>
    <hyperlink ref="M41" r:id="rId4" xr:uid="{517B1AF7-52F1-4CFD-B699-70E1431310BF}"/>
    <hyperlink ref="M42" r:id="rId5" xr:uid="{BF600F7D-3DA6-4744-88F4-F0CCE2BA4363}"/>
    <hyperlink ref="M43" r:id="rId6" xr:uid="{A4EE21EC-358E-4B9F-9EB6-CC89C7FF4E73}"/>
    <hyperlink ref="M44" r:id="rId7" xr:uid="{3C4FD38C-72AD-40D5-A87B-6A2D7196B550}"/>
    <hyperlink ref="M46" r:id="rId8" xr:uid="{6E19D12E-6D27-4CFD-BE43-3EF9D783E77F}"/>
    <hyperlink ref="M12" r:id="rId9" xr:uid="{89A116B6-FE33-4F32-A5F7-DCFD5DBC4AF7}"/>
    <hyperlink ref="M10" r:id="rId10" xr:uid="{101CA732-976F-4AEA-A68C-D9ADC0E09D59}"/>
    <hyperlink ref="M47" r:id="rId11" xr:uid="{7158D211-B417-4860-89E8-01BC56319F19}"/>
    <hyperlink ref="M48" r:id="rId12" xr:uid="{99556A62-E2CF-468B-93A8-0830286AC908}"/>
    <hyperlink ref="M9" r:id="rId13" xr:uid="{98528544-2285-4CAC-9C0F-7DF5E3D6723A}"/>
    <hyperlink ref="M13" r:id="rId14" xr:uid="{19E349D4-71CE-47B3-8663-54B267CCBA9C}"/>
    <hyperlink ref="M49" r:id="rId15" xr:uid="{66184872-7CFD-483B-A2A7-2297818CEDFC}"/>
    <hyperlink ref="M50" r:id="rId16" xr:uid="{F67ECBDF-1AE0-41A1-874E-BEFD4C1BD406}"/>
    <hyperlink ref="M37" r:id="rId17" xr:uid="{90289D2A-AE16-415B-99EF-CAF4FE03C126}"/>
    <hyperlink ref="M7" r:id="rId18" xr:uid="{1B82D4F8-E3C7-44A8-8EDC-A33EDD0E3874}"/>
    <hyperlink ref="M11" r:id="rId19" xr:uid="{817CEC42-4BC3-4A4E-A8E7-59812316E391}"/>
  </hyperlinks>
  <pageMargins left="0.7" right="0.7" top="0.75" bottom="0.75" header="0.3" footer="0.3"/>
  <pageSetup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D253-7891-4672-8D6C-559020554059}">
  <dimension ref="A1:P50"/>
  <sheetViews>
    <sheetView workbookViewId="0">
      <selection activeCell="C1" sqref="C1"/>
    </sheetView>
  </sheetViews>
  <sheetFormatPr defaultRowHeight="1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6" ht="35.25">
      <c r="A1" s="41" t="s">
        <v>99</v>
      </c>
      <c r="B1" s="41"/>
      <c r="C1" s="38" t="s">
        <v>100</v>
      </c>
      <c r="D1" t="s">
        <v>89</v>
      </c>
      <c r="I1" s="35" t="s">
        <v>86</v>
      </c>
      <c r="J1" s="36" t="s">
        <v>98</v>
      </c>
      <c r="K1" s="1" t="s">
        <v>1</v>
      </c>
      <c r="L1" s="37" t="s">
        <v>95</v>
      </c>
      <c r="M1" s="2" t="s">
        <v>2</v>
      </c>
      <c r="N1" s="3" t="s">
        <v>3</v>
      </c>
    </row>
    <row r="2" spans="1:16" ht="19.5" thickBot="1">
      <c r="A2" s="11" t="s">
        <v>4</v>
      </c>
      <c r="C2" s="10" t="s">
        <v>81</v>
      </c>
      <c r="D2">
        <v>15</v>
      </c>
      <c r="I2" s="19">
        <f>J2/D2</f>
        <v>20.582586666666668</v>
      </c>
      <c r="J2" s="21">
        <f>SUM(J5:J16,K18:K27)</f>
        <v>308.73880000000003</v>
      </c>
      <c r="K2" s="4">
        <f>SUM(K5:K16,K18:K27)</f>
        <v>325.82500000000005</v>
      </c>
      <c r="L2" s="4">
        <f>K2/D2</f>
        <v>21.721666666666671</v>
      </c>
      <c r="M2" s="14">
        <f>SUM(I18:I27)/60</f>
        <v>3.4166666666666665</v>
      </c>
      <c r="N2" s="5">
        <f>SUM(F18:F22)</f>
        <v>39</v>
      </c>
    </row>
    <row r="3" spans="1:16" ht="16.5" thickBot="1">
      <c r="A3" s="42" t="s">
        <v>5</v>
      </c>
      <c r="B3" s="43"/>
    </row>
    <row r="4" spans="1:16" ht="15.75" thickBot="1">
      <c r="A4" s="6" t="s">
        <v>6</v>
      </c>
      <c r="B4" s="6" t="s">
        <v>7</v>
      </c>
      <c r="C4" s="6" t="s">
        <v>8</v>
      </c>
      <c r="D4" s="6" t="s">
        <v>88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>
      <c r="B5" t="s">
        <v>30</v>
      </c>
      <c r="C5" t="s">
        <v>18</v>
      </c>
      <c r="D5">
        <v>1</v>
      </c>
      <c r="E5">
        <f>D5*$D$2</f>
        <v>15</v>
      </c>
      <c r="F5">
        <v>1</v>
      </c>
      <c r="G5" s="8">
        <v>3.84</v>
      </c>
      <c r="H5" s="18">
        <f>IF(F5&gt;0,ROUNDUP(E5/F5,0),0)</f>
        <v>15</v>
      </c>
      <c r="I5" s="20">
        <f>IF(F5&gt;0,G5/F5,0)</f>
        <v>3.84</v>
      </c>
      <c r="J5" s="20">
        <f>I5*E5</f>
        <v>57.599999999999994</v>
      </c>
      <c r="K5" s="19">
        <f>H5*G5</f>
        <v>57.599999999999994</v>
      </c>
      <c r="L5" s="19"/>
      <c r="M5" s="7" t="s">
        <v>45</v>
      </c>
    </row>
    <row r="6" spans="1:16">
      <c r="B6" t="s">
        <v>31</v>
      </c>
      <c r="C6" t="s">
        <v>18</v>
      </c>
      <c r="D6">
        <v>1</v>
      </c>
      <c r="E6">
        <f t="shared" ref="E6:E14" si="0">D6*$D$2</f>
        <v>15</v>
      </c>
      <c r="F6">
        <v>1</v>
      </c>
      <c r="G6" s="29">
        <v>2.16</v>
      </c>
      <c r="H6" s="18">
        <f t="shared" ref="H6:H12" si="1">IF(F6&gt;0,ROUNDUP(E6/F6,0),0)</f>
        <v>15</v>
      </c>
      <c r="I6" s="12">
        <f t="shared" ref="I6:I14" si="2">IF(F6&gt;0,G6/F6,0)</f>
        <v>2.16</v>
      </c>
      <c r="J6" s="20">
        <f t="shared" ref="J6:J12" si="3">I6*E6</f>
        <v>32.400000000000006</v>
      </c>
      <c r="K6" s="19">
        <f t="shared" ref="K6:K14" si="4">H6*G6</f>
        <v>32.400000000000006</v>
      </c>
      <c r="L6" s="19"/>
      <c r="M6" s="7" t="s">
        <v>46</v>
      </c>
    </row>
    <row r="7" spans="1:16">
      <c r="B7" t="s">
        <v>51</v>
      </c>
      <c r="C7" t="s">
        <v>18</v>
      </c>
      <c r="D7">
        <v>1</v>
      </c>
      <c r="E7">
        <f t="shared" si="0"/>
        <v>15</v>
      </c>
      <c r="F7">
        <v>10</v>
      </c>
      <c r="G7" s="8">
        <v>11.31</v>
      </c>
      <c r="H7" s="18">
        <f t="shared" si="1"/>
        <v>2</v>
      </c>
      <c r="I7" s="12">
        <f t="shared" si="2"/>
        <v>1.131</v>
      </c>
      <c r="J7" s="20">
        <f t="shared" si="3"/>
        <v>16.965</v>
      </c>
      <c r="K7" s="19">
        <f t="shared" si="4"/>
        <v>22.62</v>
      </c>
      <c r="L7" s="19"/>
      <c r="M7" s="7" t="s">
        <v>50</v>
      </c>
    </row>
    <row r="8" spans="1:16">
      <c r="B8" t="s">
        <v>33</v>
      </c>
      <c r="C8" t="s">
        <v>18</v>
      </c>
      <c r="D8">
        <v>1</v>
      </c>
      <c r="E8">
        <f t="shared" si="0"/>
        <v>15</v>
      </c>
      <c r="F8">
        <v>1</v>
      </c>
      <c r="G8" s="29">
        <v>7.78</v>
      </c>
      <c r="H8" s="18">
        <f t="shared" si="1"/>
        <v>15</v>
      </c>
      <c r="I8" s="12">
        <f t="shared" si="2"/>
        <v>7.78</v>
      </c>
      <c r="J8" s="20">
        <f t="shared" si="3"/>
        <v>116.7</v>
      </c>
      <c r="K8" s="19">
        <f t="shared" si="4"/>
        <v>116.7</v>
      </c>
      <c r="L8" s="19"/>
      <c r="M8" s="7" t="s">
        <v>48</v>
      </c>
    </row>
    <row r="9" spans="1:16">
      <c r="B9" t="s">
        <v>70</v>
      </c>
      <c r="C9" t="s">
        <v>18</v>
      </c>
      <c r="D9">
        <v>1</v>
      </c>
      <c r="E9">
        <f t="shared" si="0"/>
        <v>15</v>
      </c>
      <c r="F9">
        <v>1</v>
      </c>
      <c r="G9" s="29">
        <v>0.72</v>
      </c>
      <c r="H9" s="18">
        <f t="shared" si="1"/>
        <v>15</v>
      </c>
      <c r="I9" s="12">
        <f t="shared" si="2"/>
        <v>0.72</v>
      </c>
      <c r="J9" s="20">
        <f t="shared" si="3"/>
        <v>10.799999999999999</v>
      </c>
      <c r="K9" s="19">
        <f t="shared" si="4"/>
        <v>10.799999999999999</v>
      </c>
      <c r="L9" s="19"/>
      <c r="M9" s="7" t="s">
        <v>73</v>
      </c>
    </row>
    <row r="10" spans="1:16">
      <c r="B10" t="s">
        <v>82</v>
      </c>
      <c r="C10" t="s">
        <v>17</v>
      </c>
      <c r="D10">
        <v>8</v>
      </c>
      <c r="E10">
        <f t="shared" si="0"/>
        <v>120</v>
      </c>
      <c r="F10">
        <v>1000</v>
      </c>
      <c r="G10" s="30">
        <v>12.99</v>
      </c>
      <c r="H10" s="18">
        <f t="shared" si="1"/>
        <v>1</v>
      </c>
      <c r="I10" s="12">
        <f t="shared" si="2"/>
        <v>1.299E-2</v>
      </c>
      <c r="J10" s="20">
        <f t="shared" si="3"/>
        <v>1.5588</v>
      </c>
      <c r="K10" s="19">
        <f t="shared" si="4"/>
        <v>12.99</v>
      </c>
      <c r="L10" s="19"/>
      <c r="M10" s="31" t="s">
        <v>60</v>
      </c>
    </row>
    <row r="11" spans="1:16">
      <c r="B11" t="s">
        <v>35</v>
      </c>
      <c r="C11" t="s">
        <v>18</v>
      </c>
      <c r="D11">
        <v>1</v>
      </c>
      <c r="E11">
        <f t="shared" si="0"/>
        <v>15</v>
      </c>
      <c r="F11">
        <v>5</v>
      </c>
      <c r="G11" s="29">
        <v>23.99</v>
      </c>
      <c r="H11" s="18">
        <f t="shared" si="1"/>
        <v>3</v>
      </c>
      <c r="I11" s="12">
        <f t="shared" si="2"/>
        <v>4.798</v>
      </c>
      <c r="J11" s="20">
        <f t="shared" si="3"/>
        <v>71.97</v>
      </c>
      <c r="K11" s="19">
        <f t="shared" si="4"/>
        <v>71.97</v>
      </c>
      <c r="L11" s="19"/>
      <c r="M11" s="7" t="s">
        <v>90</v>
      </c>
    </row>
    <row r="12" spans="1:16">
      <c r="B12" t="s">
        <v>83</v>
      </c>
      <c r="C12" t="s">
        <v>17</v>
      </c>
      <c r="D12">
        <v>0</v>
      </c>
      <c r="E12">
        <f t="shared" si="0"/>
        <v>0</v>
      </c>
      <c r="F12">
        <v>340</v>
      </c>
      <c r="G12" s="29">
        <v>22.14</v>
      </c>
      <c r="H12" s="18">
        <f t="shared" si="1"/>
        <v>0</v>
      </c>
      <c r="I12" s="12">
        <f t="shared" si="2"/>
        <v>6.511764705882353E-2</v>
      </c>
      <c r="J12" s="20">
        <f t="shared" si="3"/>
        <v>0</v>
      </c>
      <c r="K12" s="19">
        <f t="shared" si="4"/>
        <v>0</v>
      </c>
      <c r="L12" s="19"/>
      <c r="M12" s="7" t="s">
        <v>59</v>
      </c>
    </row>
    <row r="13" spans="1:16">
      <c r="B13" t="s">
        <v>69</v>
      </c>
      <c r="C13" t="s">
        <v>17</v>
      </c>
      <c r="D13">
        <v>0</v>
      </c>
      <c r="E13">
        <f t="shared" si="0"/>
        <v>0</v>
      </c>
      <c r="F13">
        <v>1</v>
      </c>
      <c r="G13" s="29">
        <v>0.48</v>
      </c>
      <c r="H13" s="18">
        <f>IF(F13&gt;0,ROUNDUP(E13/F13,0),0)</f>
        <v>0</v>
      </c>
      <c r="I13" s="12">
        <f t="shared" si="2"/>
        <v>0.48</v>
      </c>
      <c r="J13" s="20">
        <f>I13*E13</f>
        <v>0</v>
      </c>
      <c r="K13" s="19">
        <f t="shared" si="4"/>
        <v>0</v>
      </c>
      <c r="L13" s="19"/>
      <c r="M13" s="7" t="s">
        <v>74</v>
      </c>
    </row>
    <row r="14" spans="1:16">
      <c r="B14" t="s">
        <v>80</v>
      </c>
      <c r="C14" t="s">
        <v>77</v>
      </c>
      <c r="D14">
        <v>0</v>
      </c>
      <c r="E14">
        <f t="shared" si="0"/>
        <v>0</v>
      </c>
      <c r="F14">
        <v>1</v>
      </c>
      <c r="G14" s="29">
        <v>8</v>
      </c>
      <c r="H14" s="18">
        <f>IF(F14&gt;0,ROUNDUP(E14/F14,0),0)</f>
        <v>0</v>
      </c>
      <c r="I14" s="12">
        <f t="shared" si="2"/>
        <v>8</v>
      </c>
      <c r="J14" s="20">
        <f>I14*E14</f>
        <v>0</v>
      </c>
      <c r="K14" s="19">
        <f t="shared" si="4"/>
        <v>0</v>
      </c>
      <c r="L14" s="19"/>
      <c r="M14" s="7"/>
    </row>
    <row r="15" spans="1:16" ht="15.75" thickBot="1">
      <c r="H15" s="18"/>
      <c r="I15" s="28"/>
      <c r="J15" s="28"/>
      <c r="K15" s="19"/>
      <c r="L15" s="19"/>
      <c r="M15" s="19"/>
    </row>
    <row r="16" spans="1:16" ht="15.75" thickBot="1">
      <c r="A16" s="44" t="s">
        <v>19</v>
      </c>
      <c r="B16" s="45"/>
      <c r="C16" s="22">
        <v>25</v>
      </c>
      <c r="G16" s="8"/>
      <c r="H16" s="8"/>
      <c r="I16" s="13"/>
      <c r="J16" s="13"/>
      <c r="P16" s="7"/>
    </row>
    <row r="17" spans="1:16" ht="15.75" thickBot="1">
      <c r="A17" t="s">
        <v>6</v>
      </c>
      <c r="B17" s="6" t="s">
        <v>20</v>
      </c>
      <c r="C17" s="15" t="s">
        <v>21</v>
      </c>
      <c r="D17" s="6" t="s">
        <v>9</v>
      </c>
      <c r="E17" s="6"/>
      <c r="F17" s="6" t="s">
        <v>22</v>
      </c>
      <c r="G17" s="6" t="s">
        <v>23</v>
      </c>
      <c r="H17" s="6"/>
      <c r="I17" s="6" t="s">
        <v>24</v>
      </c>
      <c r="J17" s="6" t="s">
        <v>67</v>
      </c>
      <c r="K17" s="6" t="s">
        <v>68</v>
      </c>
      <c r="L17" s="6"/>
      <c r="M17" s="6" t="s">
        <v>16</v>
      </c>
      <c r="N17" s="19"/>
    </row>
    <row r="18" spans="1:16">
      <c r="B18" t="s">
        <v>36</v>
      </c>
      <c r="C18" t="s">
        <v>25</v>
      </c>
      <c r="D18">
        <v>1</v>
      </c>
      <c r="F18">
        <v>17.399999999999999</v>
      </c>
      <c r="G18">
        <v>127</v>
      </c>
      <c r="I18">
        <f>G18*D18</f>
        <v>127</v>
      </c>
      <c r="J18" s="12">
        <f t="shared" ref="J18:J27" si="5">(F18/1000)*$C$16</f>
        <v>0.43499999999999994</v>
      </c>
      <c r="K18" s="19">
        <f>J18*D18</f>
        <v>0.43499999999999994</v>
      </c>
      <c r="L18" s="19"/>
    </row>
    <row r="19" spans="1:16">
      <c r="B19" t="s">
        <v>37</v>
      </c>
      <c r="C19" t="s">
        <v>25</v>
      </c>
      <c r="D19">
        <v>1</v>
      </c>
      <c r="F19">
        <v>11.9</v>
      </c>
      <c r="G19">
        <v>74</v>
      </c>
      <c r="I19">
        <f t="shared" ref="I19:I26" si="6">G19*D19</f>
        <v>74</v>
      </c>
      <c r="J19" s="12">
        <f t="shared" si="5"/>
        <v>0.29750000000000004</v>
      </c>
      <c r="K19" s="19">
        <f t="shared" ref="K19:K27" si="7">J19*D19</f>
        <v>0.29750000000000004</v>
      </c>
      <c r="L19" s="19"/>
    </row>
    <row r="20" spans="1:16">
      <c r="B20" t="s">
        <v>38</v>
      </c>
      <c r="C20" t="s">
        <v>25</v>
      </c>
      <c r="D20">
        <v>1</v>
      </c>
      <c r="F20">
        <v>0.5</v>
      </c>
      <c r="G20">
        <v>4</v>
      </c>
      <c r="I20">
        <f t="shared" si="6"/>
        <v>4</v>
      </c>
      <c r="J20" s="12">
        <f t="shared" si="5"/>
        <v>1.2500000000000001E-2</v>
      </c>
      <c r="K20" s="19">
        <f t="shared" si="7"/>
        <v>1.2500000000000001E-2</v>
      </c>
      <c r="L20" s="19"/>
    </row>
    <row r="21" spans="1:16">
      <c r="B21" t="s">
        <v>39</v>
      </c>
      <c r="C21" t="s">
        <v>25</v>
      </c>
      <c r="D21">
        <v>0</v>
      </c>
      <c r="F21">
        <v>8.5</v>
      </c>
      <c r="G21">
        <v>54</v>
      </c>
      <c r="I21">
        <f t="shared" si="6"/>
        <v>0</v>
      </c>
      <c r="J21" s="12">
        <f t="shared" si="5"/>
        <v>0.21250000000000002</v>
      </c>
      <c r="K21" s="19">
        <f t="shared" si="7"/>
        <v>0</v>
      </c>
      <c r="L21" s="19"/>
    </row>
    <row r="22" spans="1:16">
      <c r="B22" t="s">
        <v>62</v>
      </c>
      <c r="C22" t="s">
        <v>25</v>
      </c>
      <c r="D22">
        <v>0</v>
      </c>
      <c r="F22">
        <v>0.7</v>
      </c>
      <c r="G22">
        <v>8</v>
      </c>
      <c r="I22">
        <f t="shared" si="6"/>
        <v>0</v>
      </c>
      <c r="J22" s="12">
        <f t="shared" si="5"/>
        <v>1.7499999999999998E-2</v>
      </c>
      <c r="K22" s="19">
        <f t="shared" si="7"/>
        <v>0</v>
      </c>
      <c r="L22" s="19"/>
    </row>
    <row r="23" spans="1:16">
      <c r="B23" t="s">
        <v>63</v>
      </c>
      <c r="C23" t="s">
        <v>25</v>
      </c>
      <c r="D23">
        <v>0</v>
      </c>
      <c r="F23">
        <v>1.8</v>
      </c>
      <c r="G23">
        <v>18</v>
      </c>
      <c r="I23">
        <f t="shared" si="6"/>
        <v>0</v>
      </c>
      <c r="J23" s="12">
        <f t="shared" si="5"/>
        <v>4.4999999999999998E-2</v>
      </c>
      <c r="K23" s="19">
        <f t="shared" si="7"/>
        <v>0</v>
      </c>
      <c r="L23" s="19"/>
    </row>
    <row r="24" spans="1:16">
      <c r="B24" t="s">
        <v>64</v>
      </c>
      <c r="C24" t="s">
        <v>25</v>
      </c>
      <c r="D24">
        <v>0</v>
      </c>
      <c r="F24">
        <v>5.5</v>
      </c>
      <c r="G24">
        <v>39</v>
      </c>
      <c r="I24">
        <f t="shared" si="6"/>
        <v>0</v>
      </c>
      <c r="J24" s="12">
        <f t="shared" si="5"/>
        <v>0.13749999999999998</v>
      </c>
      <c r="K24" s="19">
        <f t="shared" si="7"/>
        <v>0</v>
      </c>
      <c r="L24" s="19"/>
    </row>
    <row r="25" spans="1:16">
      <c r="B25" t="s">
        <v>65</v>
      </c>
      <c r="C25" t="s">
        <v>25</v>
      </c>
      <c r="D25">
        <v>0</v>
      </c>
      <c r="F25">
        <v>1.7</v>
      </c>
      <c r="G25">
        <v>16</v>
      </c>
      <c r="I25">
        <f t="shared" si="6"/>
        <v>0</v>
      </c>
      <c r="J25" s="12">
        <f t="shared" si="5"/>
        <v>4.2499999999999996E-2</v>
      </c>
      <c r="K25" s="19">
        <f t="shared" si="7"/>
        <v>0</v>
      </c>
      <c r="L25" s="19"/>
    </row>
    <row r="26" spans="1:16">
      <c r="B26" t="s">
        <v>66</v>
      </c>
      <c r="C26" t="s">
        <v>25</v>
      </c>
      <c r="D26">
        <v>0</v>
      </c>
      <c r="F26">
        <v>1</v>
      </c>
      <c r="G26">
        <v>11</v>
      </c>
      <c r="I26">
        <f t="shared" si="6"/>
        <v>0</v>
      </c>
      <c r="J26" s="12">
        <f t="shared" si="5"/>
        <v>2.5000000000000001E-2</v>
      </c>
      <c r="K26" s="19">
        <f t="shared" si="7"/>
        <v>0</v>
      </c>
      <c r="L26" s="19"/>
    </row>
    <row r="27" spans="1:16" ht="15.75" thickBot="1">
      <c r="B27" s="10"/>
      <c r="J27" s="12">
        <f t="shared" si="5"/>
        <v>0</v>
      </c>
      <c r="K27" s="19">
        <f t="shared" si="7"/>
        <v>0</v>
      </c>
      <c r="L27" s="19"/>
    </row>
    <row r="28" spans="1:16" ht="15.75" thickBot="1">
      <c r="A28" s="46" t="s">
        <v>26</v>
      </c>
      <c r="B28" s="47"/>
    </row>
    <row r="29" spans="1:16" ht="15.75" thickBot="1">
      <c r="A29" s="23" t="s">
        <v>6</v>
      </c>
      <c r="B29" s="24" t="s">
        <v>20</v>
      </c>
      <c r="C29" s="25"/>
      <c r="D29" s="25" t="s">
        <v>9</v>
      </c>
      <c r="E29" s="25"/>
      <c r="F29" s="25"/>
      <c r="G29" s="25"/>
      <c r="H29" s="25"/>
      <c r="I29" s="25"/>
      <c r="J29" s="25"/>
      <c r="K29" s="25"/>
      <c r="L29" s="25"/>
      <c r="M29" s="26"/>
    </row>
    <row r="30" spans="1:16" ht="15.75" thickBot="1">
      <c r="B30" s="10"/>
    </row>
    <row r="31" spans="1:16" ht="15.75" thickBot="1">
      <c r="A31" s="44" t="s">
        <v>27</v>
      </c>
      <c r="B31" s="4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B32" t="s">
        <v>40</v>
      </c>
    </row>
    <row r="33" spans="1:16">
      <c r="B33" t="s">
        <v>41</v>
      </c>
    </row>
    <row r="34" spans="1:16">
      <c r="B34" t="s">
        <v>42</v>
      </c>
    </row>
    <row r="35" spans="1:16">
      <c r="B35" t="s">
        <v>43</v>
      </c>
    </row>
    <row r="36" spans="1:16">
      <c r="B36" t="s">
        <v>44</v>
      </c>
    </row>
    <row r="37" spans="1:16">
      <c r="B37" t="s">
        <v>84</v>
      </c>
      <c r="M37" s="7" t="s">
        <v>85</v>
      </c>
    </row>
    <row r="38" spans="1:16" ht="15.75" thickBot="1"/>
    <row r="39" spans="1:16" ht="15.75" thickBot="1">
      <c r="A39" s="39" t="s">
        <v>28</v>
      </c>
      <c r="B39" s="4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thickBot="1">
      <c r="A40" s="16" t="s">
        <v>6</v>
      </c>
      <c r="B40" s="27" t="s">
        <v>29</v>
      </c>
      <c r="C40" s="6" t="s">
        <v>8</v>
      </c>
      <c r="D40" s="6" t="s">
        <v>9</v>
      </c>
      <c r="E40" s="6"/>
      <c r="F40" s="6" t="s">
        <v>10</v>
      </c>
      <c r="G40" s="6" t="s">
        <v>11</v>
      </c>
      <c r="H40" s="6" t="s">
        <v>12</v>
      </c>
      <c r="I40" s="6" t="s">
        <v>13</v>
      </c>
      <c r="J40" s="6" t="s">
        <v>14</v>
      </c>
      <c r="K40" s="6" t="s">
        <v>15</v>
      </c>
      <c r="L40" s="6"/>
      <c r="M40" s="16" t="s">
        <v>16</v>
      </c>
    </row>
    <row r="41" spans="1:16">
      <c r="B41" t="s">
        <v>51</v>
      </c>
      <c r="C41" t="s">
        <v>18</v>
      </c>
      <c r="D41">
        <v>1</v>
      </c>
      <c r="F41">
        <v>10</v>
      </c>
      <c r="G41" s="8">
        <v>11.31</v>
      </c>
      <c r="H41" s="18">
        <f>IF(F41&gt;0,ROUNDUP(D41/F41,0),0)</f>
        <v>1</v>
      </c>
      <c r="I41" s="20">
        <f t="shared" ref="I41:I50" si="8">IF(F41&gt;0,G41/F41,0)</f>
        <v>1.131</v>
      </c>
      <c r="J41" s="20">
        <f t="shared" ref="J41:J50" si="9">I41*D41</f>
        <v>1.131</v>
      </c>
      <c r="K41" s="19">
        <f t="shared" ref="K41:K50" si="10">H41*G41</f>
        <v>11.31</v>
      </c>
      <c r="L41" s="19"/>
      <c r="M41" s="7" t="s">
        <v>50</v>
      </c>
    </row>
    <row r="42" spans="1:16">
      <c r="B42" t="s">
        <v>52</v>
      </c>
      <c r="C42" t="s">
        <v>18</v>
      </c>
      <c r="D42">
        <v>1</v>
      </c>
      <c r="F42">
        <v>1</v>
      </c>
      <c r="G42" s="8">
        <v>1.5</v>
      </c>
      <c r="H42" s="18">
        <f t="shared" ref="H42:H50" si="11">IF(F42&gt;0,ROUNDUP(D42/F42,0),0)</f>
        <v>1</v>
      </c>
      <c r="I42" s="20">
        <f t="shared" si="8"/>
        <v>1.5</v>
      </c>
      <c r="J42" s="20">
        <f t="shared" si="9"/>
        <v>1.5</v>
      </c>
      <c r="K42" s="19">
        <f t="shared" si="10"/>
        <v>1.5</v>
      </c>
      <c r="L42" s="19"/>
      <c r="M42" s="7" t="s">
        <v>53</v>
      </c>
    </row>
    <row r="43" spans="1:16">
      <c r="B43" t="s">
        <v>30</v>
      </c>
      <c r="C43" t="s">
        <v>18</v>
      </c>
      <c r="D43">
        <v>1</v>
      </c>
      <c r="F43">
        <v>1</v>
      </c>
      <c r="G43" s="8">
        <v>2.5</v>
      </c>
      <c r="H43" s="18">
        <f t="shared" si="11"/>
        <v>1</v>
      </c>
      <c r="I43" s="20">
        <f t="shared" si="8"/>
        <v>2.5</v>
      </c>
      <c r="J43" s="20">
        <f t="shared" si="9"/>
        <v>2.5</v>
      </c>
      <c r="K43" s="19">
        <f t="shared" si="10"/>
        <v>2.5</v>
      </c>
      <c r="L43" s="19"/>
      <c r="M43" s="7" t="s">
        <v>54</v>
      </c>
    </row>
    <row r="44" spans="1:16">
      <c r="B44" t="s">
        <v>55</v>
      </c>
      <c r="C44" t="s">
        <v>18</v>
      </c>
      <c r="D44">
        <v>1</v>
      </c>
      <c r="F44">
        <v>6</v>
      </c>
      <c r="G44" s="32">
        <v>22.99</v>
      </c>
      <c r="H44" s="18">
        <f t="shared" si="11"/>
        <v>1</v>
      </c>
      <c r="I44" s="20">
        <f t="shared" si="8"/>
        <v>3.8316666666666666</v>
      </c>
      <c r="J44" s="20">
        <f t="shared" si="9"/>
        <v>3.8316666666666666</v>
      </c>
      <c r="K44" s="19">
        <f t="shared" si="10"/>
        <v>22.99</v>
      </c>
      <c r="L44" s="19"/>
      <c r="M44" s="7" t="s">
        <v>56</v>
      </c>
    </row>
    <row r="45" spans="1:16">
      <c r="B45" t="s">
        <v>55</v>
      </c>
      <c r="C45" t="s">
        <v>18</v>
      </c>
      <c r="D45">
        <v>1</v>
      </c>
      <c r="F45">
        <v>3</v>
      </c>
      <c r="G45" s="32">
        <v>13.99</v>
      </c>
      <c r="H45" s="18">
        <f t="shared" si="11"/>
        <v>1</v>
      </c>
      <c r="I45" s="20">
        <f t="shared" si="8"/>
        <v>4.6633333333333331</v>
      </c>
      <c r="J45" s="20">
        <f t="shared" si="9"/>
        <v>4.6633333333333331</v>
      </c>
      <c r="K45" s="19">
        <f t="shared" si="10"/>
        <v>13.99</v>
      </c>
      <c r="L45" s="19"/>
      <c r="M45" s="7" t="s">
        <v>72</v>
      </c>
    </row>
    <row r="46" spans="1:16">
      <c r="B46" t="s">
        <v>58</v>
      </c>
      <c r="C46" t="s">
        <v>18</v>
      </c>
      <c r="D46">
        <v>10</v>
      </c>
      <c r="F46">
        <v>560</v>
      </c>
      <c r="G46" s="32">
        <v>18.989999999999998</v>
      </c>
      <c r="H46" s="33">
        <f t="shared" si="11"/>
        <v>1</v>
      </c>
      <c r="I46" s="12">
        <f t="shared" si="8"/>
        <v>3.391071428571428E-2</v>
      </c>
      <c r="J46" s="12">
        <f t="shared" si="9"/>
        <v>0.33910714285714283</v>
      </c>
      <c r="K46" s="19">
        <f t="shared" si="10"/>
        <v>18.989999999999998</v>
      </c>
      <c r="L46" s="19"/>
      <c r="M46" s="7" t="s">
        <v>57</v>
      </c>
    </row>
    <row r="47" spans="1:16">
      <c r="B47" t="s">
        <v>34</v>
      </c>
      <c r="C47" t="s">
        <v>18</v>
      </c>
      <c r="D47">
        <v>1</v>
      </c>
      <c r="F47">
        <v>3</v>
      </c>
      <c r="G47" s="29">
        <v>3.95</v>
      </c>
      <c r="H47" s="18">
        <f t="shared" si="11"/>
        <v>1</v>
      </c>
      <c r="I47" s="12">
        <f t="shared" si="8"/>
        <v>1.3166666666666667</v>
      </c>
      <c r="J47" s="12">
        <f t="shared" si="9"/>
        <v>1.3166666666666667</v>
      </c>
      <c r="K47" s="19">
        <f t="shared" si="10"/>
        <v>3.95</v>
      </c>
      <c r="L47" s="19"/>
      <c r="M47" s="7" t="s">
        <v>49</v>
      </c>
    </row>
    <row r="48" spans="1:16">
      <c r="B48" t="s">
        <v>58</v>
      </c>
      <c r="C48" t="s">
        <v>18</v>
      </c>
      <c r="D48">
        <v>10</v>
      </c>
      <c r="F48">
        <v>70</v>
      </c>
      <c r="G48" s="32">
        <v>6.6</v>
      </c>
      <c r="H48" s="18">
        <f t="shared" si="11"/>
        <v>1</v>
      </c>
      <c r="I48" s="34">
        <f t="shared" si="8"/>
        <v>9.4285714285714278E-2</v>
      </c>
      <c r="J48" s="34">
        <f t="shared" si="9"/>
        <v>0.94285714285714284</v>
      </c>
      <c r="K48" s="19">
        <f t="shared" si="10"/>
        <v>6.6</v>
      </c>
      <c r="L48" s="19"/>
      <c r="M48" s="7" t="s">
        <v>71</v>
      </c>
    </row>
    <row r="49" spans="2:13">
      <c r="B49" t="s">
        <v>75</v>
      </c>
      <c r="C49" t="s">
        <v>17</v>
      </c>
      <c r="D49">
        <v>1</v>
      </c>
      <c r="F49">
        <v>100</v>
      </c>
      <c r="G49" s="32">
        <v>14.99</v>
      </c>
      <c r="H49" s="18">
        <f t="shared" si="11"/>
        <v>1</v>
      </c>
      <c r="I49" s="34">
        <f t="shared" si="8"/>
        <v>0.14990000000000001</v>
      </c>
      <c r="J49" s="34">
        <f t="shared" si="9"/>
        <v>0.14990000000000001</v>
      </c>
      <c r="K49" s="19">
        <f t="shared" si="10"/>
        <v>14.99</v>
      </c>
      <c r="L49" s="19"/>
      <c r="M49" s="7" t="s">
        <v>76</v>
      </c>
    </row>
    <row r="50" spans="2:13">
      <c r="B50" t="s">
        <v>78</v>
      </c>
      <c r="C50" t="s">
        <v>17</v>
      </c>
      <c r="D50">
        <v>8</v>
      </c>
      <c r="F50">
        <v>750</v>
      </c>
      <c r="G50" s="32">
        <v>20.99</v>
      </c>
      <c r="H50" s="18">
        <f t="shared" si="11"/>
        <v>1</v>
      </c>
      <c r="I50" s="34">
        <f t="shared" si="8"/>
        <v>2.7986666666666663E-2</v>
      </c>
      <c r="J50" s="34">
        <f t="shared" si="9"/>
        <v>0.22389333333333331</v>
      </c>
      <c r="K50" s="19">
        <f t="shared" si="10"/>
        <v>20.99</v>
      </c>
      <c r="L50" s="19"/>
      <c r="M50" s="7" t="s">
        <v>79</v>
      </c>
    </row>
  </sheetData>
  <mergeCells count="6">
    <mergeCell ref="A39:B39"/>
    <mergeCell ref="A1:B1"/>
    <mergeCell ref="A3:B3"/>
    <mergeCell ref="A16:B16"/>
    <mergeCell ref="A28:B28"/>
    <mergeCell ref="A31:B31"/>
  </mergeCells>
  <hyperlinks>
    <hyperlink ref="M8" r:id="rId1" xr:uid="{CA39423E-29CE-4EAD-9679-A3664C2BCC2F}"/>
    <hyperlink ref="M5" r:id="rId2" xr:uid="{69AD6450-E7D0-4166-9C22-B59A7A07F50D}"/>
    <hyperlink ref="M6" r:id="rId3" xr:uid="{8E7AFD07-879F-4A25-9A8E-A0526FDA49E8}"/>
    <hyperlink ref="M41" r:id="rId4" xr:uid="{EB54FA3A-49C8-41DB-AD4D-6101BDC6992D}"/>
    <hyperlink ref="M42" r:id="rId5" xr:uid="{44EE682B-49BA-4E20-A3E6-F065378A67C7}"/>
    <hyperlink ref="M43" r:id="rId6" xr:uid="{EFFF2301-7082-4C6F-BAC7-DAFBF7BB3238}"/>
    <hyperlink ref="M44" r:id="rId7" xr:uid="{1792F237-369F-48BC-A921-4DED191BB8E1}"/>
    <hyperlink ref="M46" r:id="rId8" xr:uid="{498F0261-7E65-4CB8-9984-CFED5B8F47D7}"/>
    <hyperlink ref="M12" r:id="rId9" xr:uid="{DB2EFD50-0539-4CD7-B81A-E7A60780A183}"/>
    <hyperlink ref="M10" r:id="rId10" xr:uid="{9BE704D9-DC85-4FB2-A680-A990AFB47D7C}"/>
    <hyperlink ref="M47" r:id="rId11" xr:uid="{8E14F2E5-FB5A-4987-8C26-44C434A24622}"/>
    <hyperlink ref="M48" r:id="rId12" xr:uid="{21A81BEC-7D6A-4CA3-A790-C431C24B7A7C}"/>
    <hyperlink ref="M9" r:id="rId13" xr:uid="{3FDD9B2F-F4A7-4CEA-B4F7-667236CB0B2C}"/>
    <hyperlink ref="M13" r:id="rId14" xr:uid="{1F0D6B51-BA22-4C63-BCE5-992CF75A5111}"/>
    <hyperlink ref="M49" r:id="rId15" xr:uid="{79EDA49A-410E-4D65-A729-15CF12B2BBA7}"/>
    <hyperlink ref="M50" r:id="rId16" xr:uid="{83365198-E9D6-4279-8D13-6B6868E47F28}"/>
    <hyperlink ref="M37" r:id="rId17" xr:uid="{E08ED88A-F993-47A3-A620-A0015DDB9D35}"/>
    <hyperlink ref="M7" r:id="rId18" xr:uid="{20CA3BA5-270C-4B16-9705-C97A39E933B4}"/>
    <hyperlink ref="M11" r:id="rId19" xr:uid="{2F65CD1C-6D19-4A72-98B8-460B626C35FC}"/>
  </hyperlinks>
  <pageMargins left="0.7" right="0.7" top="0.75" bottom="0.75" header="0.3" footer="0.3"/>
  <pageSetup orientation="portrait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F0FC9-8356-4C94-8835-D8F7030D4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purl.org/dc/elements/1.1/"/>
    <ds:schemaRef ds:uri="cf9f6c1f-8ad0-4eb8-bb2b-fb0b622a341e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2c39c84-b0a3-45a2-a38c-ff46bb47f11f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BOM - Bulk (3)</vt:lpstr>
      <vt:lpstr>BOM - Bulk (6)</vt:lpstr>
      <vt:lpstr>BOM - Bulk (10)</vt:lpstr>
      <vt:lpstr>BOM - Bulk (15)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2023-05-16T14:42:52Z</cp:lastPrinted>
  <dcterms:created xsi:type="dcterms:W3CDTF">2021-04-20T01:54:08Z</dcterms:created>
  <dcterms:modified xsi:type="dcterms:W3CDTF">2023-05-16T14:43:03Z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