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ropbox\Makers Making Change\Projects\Switches\Light Proximity Switch\3. Detailed Design\Components\"/>
    </mc:Choice>
  </mc:AlternateContent>
  <xr:revisionPtr revIDLastSave="0" documentId="13_ncr:1_{F492F737-9929-49A8-B75C-5CA0CFD0A818}" xr6:coauthVersionLast="45" xr6:coauthVersionMax="45" xr10:uidLastSave="{00000000-0000-0000-0000-000000000000}"/>
  <bookViews>
    <workbookView xWindow="-110" yWindow="-110" windowWidth="20700" windowHeight="11140" tabRatio="500" xr2:uid="{00000000-000D-0000-FFFF-FFFF00000000}"/>
  </bookViews>
  <sheets>
    <sheet name="Electronics" sheetId="1" r:id="rId1"/>
    <sheet name="PCB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1" l="1"/>
  <c r="H16" i="1"/>
  <c r="H15" i="1"/>
  <c r="H18" i="1"/>
  <c r="H19" i="1"/>
  <c r="H2" i="1"/>
  <c r="J50" i="2" l="1"/>
  <c r="J51" i="2"/>
  <c r="I50" i="2"/>
  <c r="I51" i="2"/>
  <c r="H50" i="2"/>
  <c r="H51" i="2"/>
  <c r="I33" i="2"/>
  <c r="J33" i="2" s="1"/>
  <c r="H33" i="2"/>
  <c r="H32" i="2"/>
  <c r="I32" i="2" s="1"/>
  <c r="J32" i="2" s="1"/>
  <c r="I31" i="2"/>
  <c r="J31" i="2" s="1"/>
  <c r="H31" i="2"/>
  <c r="H30" i="2"/>
  <c r="I30" i="2" s="1"/>
  <c r="J30" i="2" s="1"/>
  <c r="I29" i="2"/>
  <c r="J29" i="2" s="1"/>
  <c r="H29" i="2"/>
  <c r="H28" i="2"/>
  <c r="I28" i="2" s="1"/>
  <c r="J28" i="2" s="1"/>
  <c r="I27" i="2"/>
  <c r="J27" i="2" s="1"/>
  <c r="H27" i="2"/>
  <c r="H26" i="2"/>
  <c r="I26" i="2" s="1"/>
  <c r="J26" i="2" s="1"/>
  <c r="I25" i="2"/>
  <c r="J25" i="2" s="1"/>
  <c r="H25" i="2"/>
  <c r="H24" i="2"/>
  <c r="I24" i="2" s="1"/>
  <c r="J24" i="2" s="1"/>
  <c r="I23" i="2"/>
  <c r="J23" i="2" s="1"/>
  <c r="H23" i="2"/>
  <c r="H22" i="2"/>
  <c r="I22" i="2" s="1"/>
  <c r="J22" i="2" s="1"/>
  <c r="I21" i="2"/>
  <c r="J21" i="2" s="1"/>
  <c r="H21" i="2"/>
  <c r="H20" i="2"/>
  <c r="I20" i="2" s="1"/>
  <c r="J20" i="2" s="1"/>
  <c r="I19" i="2"/>
  <c r="J19" i="2" s="1"/>
  <c r="H19" i="2"/>
  <c r="H18" i="2"/>
  <c r="I18" i="2" s="1"/>
  <c r="J18" i="2" s="1"/>
  <c r="I17" i="2"/>
  <c r="J17" i="2" s="1"/>
  <c r="H17" i="2"/>
  <c r="H16" i="2"/>
  <c r="I16" i="2" s="1"/>
  <c r="J16" i="2" s="1"/>
  <c r="I15" i="2"/>
  <c r="J15" i="2" s="1"/>
  <c r="H15" i="2"/>
  <c r="H14" i="2"/>
  <c r="I14" i="2" s="1"/>
  <c r="J14" i="2" s="1"/>
  <c r="I13" i="2"/>
  <c r="J13" i="2" s="1"/>
  <c r="H13" i="2"/>
  <c r="H12" i="2"/>
  <c r="I12" i="2" s="1"/>
  <c r="J12" i="2" s="1"/>
  <c r="I11" i="2"/>
  <c r="J11" i="2" s="1"/>
  <c r="H11" i="2"/>
  <c r="H10" i="2"/>
  <c r="I10" i="2" s="1"/>
  <c r="J10" i="2" s="1"/>
  <c r="I9" i="2"/>
  <c r="J9" i="2" s="1"/>
  <c r="H9" i="2"/>
  <c r="H8" i="2"/>
  <c r="I8" i="2" s="1"/>
  <c r="J8" i="2" s="1"/>
  <c r="I7" i="2"/>
  <c r="J7" i="2" s="1"/>
  <c r="H7" i="2"/>
  <c r="H6" i="2"/>
  <c r="I6" i="2" s="1"/>
  <c r="J6" i="2" s="1"/>
  <c r="H5" i="2"/>
  <c r="I5" i="2" s="1"/>
  <c r="J5" i="2" s="1"/>
  <c r="H4" i="2"/>
  <c r="I4" i="2" s="1"/>
  <c r="J4" i="2" s="1"/>
  <c r="I3" i="2"/>
  <c r="J3" i="2" s="1"/>
  <c r="H3" i="2"/>
  <c r="H2" i="2"/>
  <c r="I2" i="2" s="1"/>
  <c r="J2" i="2" s="1"/>
  <c r="H3" i="1" l="1"/>
  <c r="H4" i="1"/>
  <c r="H5" i="1"/>
  <c r="H6" i="1"/>
  <c r="H7" i="1"/>
  <c r="H8" i="1"/>
  <c r="H9" i="1"/>
  <c r="H10" i="1"/>
  <c r="H11" i="1"/>
  <c r="H12" i="1"/>
  <c r="H20" i="1" s="1"/>
  <c r="H13" i="1"/>
  <c r="H14" i="1"/>
</calcChain>
</file>

<file path=xl/sharedStrings.xml><?xml version="1.0" encoding="utf-8"?>
<sst xmlns="http://schemas.openxmlformats.org/spreadsheetml/2006/main" count="315" uniqueCount="150">
  <si>
    <t>Qty</t>
  </si>
  <si>
    <t>Component</t>
  </si>
  <si>
    <t>Component name</t>
  </si>
  <si>
    <t>Manufacturer</t>
  </si>
  <si>
    <t>MPN</t>
  </si>
  <si>
    <t>Digi-Key Part Number</t>
  </si>
  <si>
    <t>Unit Cost (CAD)</t>
  </si>
  <si>
    <t>Build Cost (CAD)</t>
  </si>
  <si>
    <t>Link</t>
  </si>
  <si>
    <t>IC1</t>
  </si>
  <si>
    <t>IC Op amp Single</t>
  </si>
  <si>
    <t>Texas Instruments</t>
  </si>
  <si>
    <t>TLV2451</t>
  </si>
  <si>
    <t xml:space="preserve">296-1889-5-ND </t>
  </si>
  <si>
    <t>https://www.digikey.ca/products/en?keywords=296-1889-5-ND%20</t>
  </si>
  <si>
    <t>Q1,Q2</t>
  </si>
  <si>
    <t>MOSFET N-CH 100V 1A 4-DIP</t>
  </si>
  <si>
    <t>Vishay Siliconix</t>
  </si>
  <si>
    <t>IRLD110PBF</t>
  </si>
  <si>
    <t>IRLD110PBF-ND</t>
  </si>
  <si>
    <t>https://www.digikey.ca/product-detail/en/vishay-siliconix/IRLD110PBF/IRLD110PBF-ND/812489</t>
  </si>
  <si>
    <t>D1,D3</t>
  </si>
  <si>
    <t>SENSOR PHOTODIODE 850NM 2DIP</t>
  </si>
  <si>
    <t>OSRAM</t>
  </si>
  <si>
    <t>BPW34</t>
  </si>
  <si>
    <t>475-1070-ND</t>
  </si>
  <si>
    <t>https://www.digikey.ca/product-detail/en/osram-opto-semiconductors-inc/BPW34/475-1070-ND/607274</t>
  </si>
  <si>
    <t>D2</t>
  </si>
  <si>
    <t>Schottky diode 1N5817</t>
  </si>
  <si>
    <t>Micro Commercial Co</t>
  </si>
  <si>
    <t>1N5908</t>
  </si>
  <si>
    <t>1N5817-TPCT-ND</t>
  </si>
  <si>
    <t>https://www.digikey.ca/products/en?keywords=1N5817-TPCT-ND</t>
  </si>
  <si>
    <t>LED1</t>
  </si>
  <si>
    <t xml:space="preserve">	LED GREEN CLEAR 5MM ROUND</t>
  </si>
  <si>
    <t>Cree</t>
  </si>
  <si>
    <t>C566C-GFF-CX0Y0892</t>
  </si>
  <si>
    <t>C566C-GFF-CX0Y0892CT-ND</t>
  </si>
  <si>
    <t>https://www.digikey.ca/product-detail/en/cree-inc/C566C-GFF-CX0Y0892/C566C-GFF-CX0Y0892CT-ND/6138564</t>
  </si>
  <si>
    <t>C1</t>
  </si>
  <si>
    <t xml:space="preserve">CAP CER 10000PF 50V Z5U RADIAL	</t>
  </si>
  <si>
    <t>KEMET</t>
  </si>
  <si>
    <t>C315C103M5U5TA7301</t>
  </si>
  <si>
    <t>399-13973-1-ND</t>
  </si>
  <si>
    <t>https://www.digikey.ca/product-detail/en/kemet/C315C103M5U5TA7301/399-13973-1-ND/6562544</t>
  </si>
  <si>
    <t>C2,C5</t>
  </si>
  <si>
    <t>CAP CER 33PF 50V X7R RADIAL</t>
  </si>
  <si>
    <t xml:space="preserve">C315C330K2G5TA7301 </t>
  </si>
  <si>
    <t xml:space="preserve">399-13940-1-ND </t>
  </si>
  <si>
    <t>https://www.digikey.ca/product-detail/en/kemet/C315C330K2G5TA7301/399-13940-1-ND/6562533</t>
  </si>
  <si>
    <t>C3</t>
  </si>
  <si>
    <t>CAP CER 10PF 50V C0G/NP0 RADIAL</t>
  </si>
  <si>
    <t xml:space="preserve">	K100J15C0GF5TL2</t>
  </si>
  <si>
    <t xml:space="preserve">	BC1001CT-ND</t>
  </si>
  <si>
    <t>https://www.digikey.ca/product-detail/en/vishay-bc-components/K100J15C0GF5TL2/BC1001CT-ND/286623</t>
  </si>
  <si>
    <t>C4</t>
  </si>
  <si>
    <t>CAP CER 1UF 25V X7R RADIAL</t>
  </si>
  <si>
    <t>C315C105K3R5TA</t>
  </si>
  <si>
    <t xml:space="preserve">399-9714-ND	</t>
  </si>
  <si>
    <t>https://www.digikey.ca/product-detail/en/kemet/C315C105K3R5TA/399-9714-ND</t>
  </si>
  <si>
    <t>R1</t>
  </si>
  <si>
    <t xml:space="preserve">TRIMMER 100K OHM 0.5W PC PIN TOP </t>
  </si>
  <si>
    <t>Bourns Inc.</t>
  </si>
  <si>
    <t xml:space="preserve">3386P-1-104TLF </t>
  </si>
  <si>
    <t xml:space="preserve"> 3386P-104TLF-ND </t>
  </si>
  <si>
    <t>https://www.digikey.ca/product-detail/en/bourns-inc/3386P-1-104TLF/3386P-104TLF-ND/1232548</t>
  </si>
  <si>
    <t>R3</t>
  </si>
  <si>
    <t>200K Resistor</t>
  </si>
  <si>
    <t>Yageo</t>
  </si>
  <si>
    <t>CFR-25JB-52-200K</t>
  </si>
  <si>
    <t>200KQBK-ND</t>
  </si>
  <si>
    <t>https://www.digikey.ca/product-detail/en/yageo/CFR-25JB-52-200K/200KQBK-ND/711</t>
  </si>
  <si>
    <t>R2</t>
  </si>
  <si>
    <t xml:space="preserve">	RES 10K OHM 1/4W 5% AXIAL</t>
  </si>
  <si>
    <t>CFR-25JB-52-10K</t>
  </si>
  <si>
    <t>10KQBK-ND</t>
  </si>
  <si>
    <t>https://www.digikey.ca/product-detail/en/yageo/CFR-25JB-52-10K/10KQBK-ND/338</t>
  </si>
  <si>
    <t>B1</t>
  </si>
  <si>
    <t>CR2032 battery holder</t>
  </si>
  <si>
    <t>Memory Protection Devices</t>
  </si>
  <si>
    <t>BU2032SM-BT-GTR</t>
  </si>
  <si>
    <t>BU2032SM-FH-GCT-ND</t>
  </si>
  <si>
    <t>https://www.digikey.ca/en/products/detail/mpd-memory-protection-devices/BU2032SM-BT-GTR/2439521</t>
  </si>
  <si>
    <t>S1</t>
  </si>
  <si>
    <t>SWITCH SLIDE SPDT 200MA 30V</t>
  </si>
  <si>
    <t>E-Switch</t>
  </si>
  <si>
    <t>EG1218</t>
  </si>
  <si>
    <t>EG1903-ND</t>
  </si>
  <si>
    <t>https://www.digikey.ca/product-detail/en/e-switch/EG1218/EG1903-ND/101726</t>
  </si>
  <si>
    <t xml:space="preserve">3.5mm Cable </t>
  </si>
  <si>
    <t>CBL ASSY 3.5MM SLIM 6' MONO BLK</t>
  </si>
  <si>
    <t xml:space="preserve">Tensility International Corp </t>
  </si>
  <si>
    <t>10-00344</t>
  </si>
  <si>
    <t xml:space="preserve">839-1039-ND </t>
  </si>
  <si>
    <t>https://www.digikey.ca/product-detail/en/tensility-international-corp/10-00344/839-1039-ND/2350247</t>
  </si>
  <si>
    <t>CR2032</t>
  </si>
  <si>
    <t>CR2032 3V Battery</t>
  </si>
  <si>
    <t xml:space="preserve">AmazonBasics </t>
  </si>
  <si>
    <t xml:space="preserve">CR2032 </t>
  </si>
  <si>
    <t>https://www.amazon.ca/AmazonBasics-Lithium-CR2032-Batteries-10-Pack/dp/B07RXJ4S7Z</t>
  </si>
  <si>
    <t>Zip Tie</t>
  </si>
  <si>
    <t xml:space="preserve">Cable Ties NYLON 2.8 12LBS </t>
  </si>
  <si>
    <t xml:space="preserve">Panduit </t>
  </si>
  <si>
    <t xml:space="preserve">PLT.6SM-M </t>
  </si>
  <si>
    <t>https://www.mouser.ca/ProductDetail/Panduit/PLT6SM-M?qs=kmt7eZ%252BGAiGfTZhDsQ7DXg%3D%3D</t>
  </si>
  <si>
    <t>Screws</t>
  </si>
  <si>
    <t>M2X8mm screw</t>
  </si>
  <si>
    <t>APM Hexseal</t>
  </si>
  <si>
    <t>RM2X8MM 2701</t>
  </si>
  <si>
    <t>335-155-ND</t>
  </si>
  <si>
    <t>https://www.digikey.ca/product-detail/en/apm-hexseal/RM2X8MM-2701/335-1155-ND/612919</t>
  </si>
  <si>
    <t>Total Electronics Cost</t>
  </si>
  <si>
    <t>Fabrication Time</t>
  </si>
  <si>
    <t xml:space="preserve">Delivery option </t>
  </si>
  <si>
    <t>Delivery Cost (USD)</t>
  </si>
  <si>
    <t>Fabrication Cost(USD)</t>
  </si>
  <si>
    <t>Tax (USD)</t>
  </si>
  <si>
    <t>Total Cost (USD)</t>
  </si>
  <si>
    <t>Total Cost (CAD)</t>
  </si>
  <si>
    <t>JLCPCB</t>
  </si>
  <si>
    <t xml:space="preserve">1-2 days for green and 3-4 for other colors </t>
  </si>
  <si>
    <t>*S.F Express( 3-5 business days)</t>
  </si>
  <si>
    <t>https://jlcpcb.com</t>
  </si>
  <si>
    <t>*DHL Express ( 3-5 business days)</t>
  </si>
  <si>
    <t>Registered Air Mail (15-20 business days)</t>
  </si>
  <si>
    <t xml:space="preserve">3-4 days for green and 5-6 for other colors </t>
  </si>
  <si>
    <t>5-6 days for green</t>
  </si>
  <si>
    <t xml:space="preserve">7-8 for other colors </t>
  </si>
  <si>
    <t>PCBWay</t>
  </si>
  <si>
    <t>https://www.pcbway.com/</t>
  </si>
  <si>
    <t>China Post  ( 10-15 business days)</t>
  </si>
  <si>
    <t>E-packet  ( 25-40 business days)</t>
  </si>
  <si>
    <t>*FedEx IE (6-10 business days)</t>
  </si>
  <si>
    <t>E-packet ( 10-15 business days)</t>
  </si>
  <si>
    <t>China Post ( 25-40 business days)</t>
  </si>
  <si>
    <t xml:space="preserve">SeeedStudio Fusion </t>
  </si>
  <si>
    <t>3-4 for all colors (2 more days for Matte Black )</t>
  </si>
  <si>
    <t>*DHL ( 1-3 business days)</t>
  </si>
  <si>
    <t>https://www.seeedstudio.com</t>
  </si>
  <si>
    <t>*FedEx (4-8 business days)</t>
  </si>
  <si>
    <t>OSH Park</t>
  </si>
  <si>
    <t>Prototype (9-12 business days) [1]</t>
  </si>
  <si>
    <t>https://oshpark.com/</t>
  </si>
  <si>
    <t>Super Swift (4-5 business days) [2]</t>
  </si>
  <si>
    <t>Bulk Order (9-14 business days) [3]</t>
  </si>
  <si>
    <t>Standard First Class Mail(5-21 business days)</t>
  </si>
  <si>
    <t>UPS Saver (1 business day)</t>
  </si>
  <si>
    <t>$5 per square inch, which includes three copies of your design</t>
  </si>
  <si>
    <t>$10 per square inch, which includes three copies of your design</t>
  </si>
  <si>
    <t>$1 per square inch, 100 square inch minimum.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</si>
</sst>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-&quot;$&quot;* #,##0.00_-;\-&quot;$&quot;* #,##0.00_-;_-&quot;$&quot;* &quot;-&quot;??_-;_-@_-"/>
  </numFmts>
  <fonts count="1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9"/>
      <color rgb="FF444444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164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164" fontId="0" fillId="0" borderId="0" xfId="2" applyFont="1"/>
    <xf numFmtId="164" fontId="4" fillId="0" borderId="0" xfId="2" applyFont="1"/>
    <xf numFmtId="164" fontId="6" fillId="0" borderId="0" xfId="2" applyFont="1"/>
    <xf numFmtId="0" fontId="0" fillId="2" borderId="0" xfId="0" applyFill="1"/>
    <xf numFmtId="0" fontId="2" fillId="2" borderId="0" xfId="0" applyFont="1" applyFill="1"/>
    <xf numFmtId="164" fontId="2" fillId="2" borderId="0" xfId="2" applyFont="1" applyFill="1"/>
    <xf numFmtId="6" fontId="0" fillId="0" borderId="0" xfId="0" applyNumberFormat="1"/>
    <xf numFmtId="8" fontId="0" fillId="0" borderId="0" xfId="0" applyNumberFormat="1"/>
    <xf numFmtId="0" fontId="9" fillId="0" borderId="0" xfId="0" applyFont="1" applyFill="1"/>
    <xf numFmtId="164" fontId="9" fillId="0" borderId="0" xfId="2" applyFont="1" applyFill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bourns-inc/3386P-1-104TLF/3386P-104TLF-ND/1232548" TargetMode="External"/><Relationship Id="rId13" Type="http://schemas.openxmlformats.org/officeDocument/2006/relationships/hyperlink" Target="https://www.digikey.ca/product-detail/en/kemet/C315C330K2G5TA7301/399-13940-1-ND/6562533" TargetMode="External"/><Relationship Id="rId3" Type="http://schemas.openxmlformats.org/officeDocument/2006/relationships/hyperlink" Target="https://www.digikey.ca/product-detail/en/cree-inc/C566C-GFF-CX0Y0892/C566C-GFF-CX0Y0892CT-ND/6138564" TargetMode="External"/><Relationship Id="rId7" Type="http://schemas.openxmlformats.org/officeDocument/2006/relationships/hyperlink" Target="https://www.digikey.ca/products/en?keywords=1N5817-TPCT-ND" TargetMode="External"/><Relationship Id="rId12" Type="http://schemas.openxmlformats.org/officeDocument/2006/relationships/hyperlink" Target="https://www.digikey.ca/product-detail/en/yageo/CFR-25JB-52-200K/200KQBK-ND/711" TargetMode="External"/><Relationship Id="rId2" Type="http://schemas.openxmlformats.org/officeDocument/2006/relationships/hyperlink" Target="https://www.digikey.ca/product-detail/en/vishay-siliconix/IRLD110PBF/IRLD110PBF-ND/812489" TargetMode="External"/><Relationship Id="rId1" Type="http://schemas.openxmlformats.org/officeDocument/2006/relationships/hyperlink" Target="https://www.digikey.ca/product-detail/en/yageo/CFR-25JB-52-10K/10KQBK-ND/338" TargetMode="External"/><Relationship Id="rId6" Type="http://schemas.openxmlformats.org/officeDocument/2006/relationships/hyperlink" Target="https://www.digikey.ca/product-detail/en/kemet/C315C103M5U5TA7301/399-13973-1-ND/6562544" TargetMode="External"/><Relationship Id="rId11" Type="http://schemas.openxmlformats.org/officeDocument/2006/relationships/hyperlink" Target="https://www.mouser.ca/ProductDetail/Panduit/PLT6SM-M?qs=kmt7eZ%252BGAiGfTZhDsQ7DXg%3D%3D" TargetMode="External"/><Relationship Id="rId5" Type="http://schemas.openxmlformats.org/officeDocument/2006/relationships/hyperlink" Target="https://www.digikey.ca/product-detail/en/vishay-bc-components/K100J15C0GF5TL2/BC1001CT-ND/28662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s/en?keywords=296-1889-5-ND%20" TargetMode="External"/><Relationship Id="rId4" Type="http://schemas.openxmlformats.org/officeDocument/2006/relationships/hyperlink" Target="https://www.digikey.ca/product-detail/en/osram-opto-semiconductors-inc/BPW34/475-1070-ND/607274" TargetMode="External"/><Relationship Id="rId9" Type="http://schemas.openxmlformats.org/officeDocument/2006/relationships/hyperlink" Target="https://www.digikey.ca/en/products/detail/mpd-memory-protection-devices/BU2032SM-BT-GTR/2439521" TargetMode="External"/><Relationship Id="rId14" Type="http://schemas.openxmlformats.org/officeDocument/2006/relationships/hyperlink" Target="https://www.digikey.ca/product-detail/en/apm-hexseal/RM2X8MM-2701/335-1155-ND/61291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jlcpcb.com/" TargetMode="External"/><Relationship Id="rId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C4" zoomScaleNormal="100" workbookViewId="0">
      <selection activeCell="F21" sqref="F21"/>
    </sheetView>
  </sheetViews>
  <sheetFormatPr defaultRowHeight="14.45"/>
  <cols>
    <col min="1" max="1" width="8.5703125" customWidth="1"/>
    <col min="2" max="2" width="13.5703125" customWidth="1"/>
    <col min="3" max="3" width="37.140625" customWidth="1"/>
    <col min="4" max="4" width="35.85546875" customWidth="1"/>
    <col min="5" max="5" width="20.5703125" customWidth="1"/>
    <col min="6" max="6" width="23.42578125" customWidth="1"/>
    <col min="7" max="8" width="17.5703125" customWidth="1"/>
    <col min="9" max="9" width="303.5703125" customWidth="1"/>
    <col min="10" max="1027" width="8.5703125" customWidth="1"/>
  </cols>
  <sheetData>
    <row r="1" spans="1: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0">
        <v>2.89</v>
      </c>
      <c r="H2" s="10">
        <f>G2*A2</f>
        <v>2.89</v>
      </c>
      <c r="I2" s="3" t="s">
        <v>14</v>
      </c>
    </row>
    <row r="3" spans="1:9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10">
        <v>1.32</v>
      </c>
      <c r="H3" s="10">
        <f t="shared" ref="H2:H15" si="0">G3*A3</f>
        <v>2.64</v>
      </c>
      <c r="I3" s="2" t="s">
        <v>20</v>
      </c>
    </row>
    <row r="4" spans="1:9">
      <c r="A4">
        <v>2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s="10">
        <v>1.47</v>
      </c>
      <c r="H4" s="10">
        <f t="shared" si="0"/>
        <v>2.94</v>
      </c>
      <c r="I4" s="2" t="s">
        <v>26</v>
      </c>
    </row>
    <row r="5" spans="1:9">
      <c r="A5">
        <v>1</v>
      </c>
      <c r="B5" t="s">
        <v>27</v>
      </c>
      <c r="C5" s="4" t="s">
        <v>28</v>
      </c>
      <c r="D5" t="s">
        <v>29</v>
      </c>
      <c r="E5" s="5" t="s">
        <v>30</v>
      </c>
      <c r="F5" s="4" t="s">
        <v>31</v>
      </c>
      <c r="G5" s="11">
        <v>0.26</v>
      </c>
      <c r="H5" s="10">
        <f t="shared" si="0"/>
        <v>0.26</v>
      </c>
      <c r="I5" s="6" t="s">
        <v>32</v>
      </c>
    </row>
    <row r="6" spans="1:9">
      <c r="A6">
        <v>1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s="10">
        <v>0.33</v>
      </c>
      <c r="H6" s="10">
        <f t="shared" si="0"/>
        <v>0.33</v>
      </c>
      <c r="I6" s="2" t="s">
        <v>38</v>
      </c>
    </row>
    <row r="7" spans="1:9">
      <c r="A7">
        <v>1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s="10">
        <v>0.37</v>
      </c>
      <c r="H7" s="10">
        <f t="shared" si="0"/>
        <v>0.37</v>
      </c>
      <c r="I7" s="2" t="s">
        <v>44</v>
      </c>
    </row>
    <row r="8" spans="1:9" ht="15">
      <c r="A8">
        <v>2</v>
      </c>
      <c r="B8" s="4" t="s">
        <v>45</v>
      </c>
      <c r="C8" s="4" t="s">
        <v>46</v>
      </c>
      <c r="D8" s="5" t="s">
        <v>41</v>
      </c>
      <c r="E8" s="4" t="s">
        <v>47</v>
      </c>
      <c r="F8" s="4" t="s">
        <v>48</v>
      </c>
      <c r="G8" s="10">
        <v>0.47</v>
      </c>
      <c r="H8" s="10">
        <f t="shared" si="0"/>
        <v>0.94</v>
      </c>
      <c r="I8" s="3" t="s">
        <v>49</v>
      </c>
    </row>
    <row r="9" spans="1:9">
      <c r="A9">
        <v>1</v>
      </c>
      <c r="B9" t="s">
        <v>50</v>
      </c>
      <c r="C9" t="s">
        <v>51</v>
      </c>
      <c r="D9" t="s">
        <v>17</v>
      </c>
      <c r="E9" t="s">
        <v>52</v>
      </c>
      <c r="F9" t="s">
        <v>53</v>
      </c>
      <c r="G9" s="10">
        <v>0.37</v>
      </c>
      <c r="H9" s="10">
        <f t="shared" si="0"/>
        <v>0.37</v>
      </c>
      <c r="I9" s="3" t="s">
        <v>54</v>
      </c>
    </row>
    <row r="10" spans="1:9">
      <c r="A10">
        <v>1</v>
      </c>
      <c r="B10" t="s">
        <v>55</v>
      </c>
      <c r="C10" t="s">
        <v>56</v>
      </c>
      <c r="D10" t="s">
        <v>41</v>
      </c>
      <c r="E10" t="s">
        <v>57</v>
      </c>
      <c r="F10" t="s">
        <v>58</v>
      </c>
      <c r="G10" s="10">
        <v>1.1299999999999999</v>
      </c>
      <c r="H10" s="10">
        <f t="shared" si="0"/>
        <v>1.1299999999999999</v>
      </c>
      <c r="I10" s="1" t="s">
        <v>59</v>
      </c>
    </row>
    <row r="11" spans="1:9" ht="14.1" customHeight="1">
      <c r="A11">
        <v>1</v>
      </c>
      <c r="B11" t="s">
        <v>60</v>
      </c>
      <c r="C11" t="s">
        <v>61</v>
      </c>
      <c r="D11" t="s">
        <v>62</v>
      </c>
      <c r="E11" t="s">
        <v>63</v>
      </c>
      <c r="F11" s="7" t="s">
        <v>64</v>
      </c>
      <c r="G11" s="10">
        <v>3.79</v>
      </c>
      <c r="H11" s="10">
        <f t="shared" si="0"/>
        <v>3.79</v>
      </c>
      <c r="I11" s="3" t="s">
        <v>65</v>
      </c>
    </row>
    <row r="12" spans="1:9" ht="15">
      <c r="A12">
        <v>1</v>
      </c>
      <c r="B12" s="5" t="s">
        <v>66</v>
      </c>
      <c r="C12" s="4" t="s">
        <v>67</v>
      </c>
      <c r="D12" s="5" t="s">
        <v>68</v>
      </c>
      <c r="E12" s="5" t="s">
        <v>69</v>
      </c>
      <c r="F12" s="5" t="s">
        <v>70</v>
      </c>
      <c r="G12" s="10">
        <v>0.15</v>
      </c>
      <c r="H12" s="10">
        <f t="shared" si="0"/>
        <v>0.15</v>
      </c>
      <c r="I12" s="3" t="s">
        <v>71</v>
      </c>
    </row>
    <row r="13" spans="1:9">
      <c r="A13">
        <v>1</v>
      </c>
      <c r="B13" t="s">
        <v>72</v>
      </c>
      <c r="C13" t="s">
        <v>73</v>
      </c>
      <c r="D13" t="s">
        <v>68</v>
      </c>
      <c r="E13" t="s">
        <v>74</v>
      </c>
      <c r="F13" t="s">
        <v>75</v>
      </c>
      <c r="G13" s="10">
        <v>0.15</v>
      </c>
      <c r="H13" s="10">
        <f t="shared" si="0"/>
        <v>0.15</v>
      </c>
      <c r="I13" s="3" t="s">
        <v>76</v>
      </c>
    </row>
    <row r="14" spans="1:9">
      <c r="A14" s="8">
        <v>1</v>
      </c>
      <c r="B14" s="9" t="s">
        <v>77</v>
      </c>
      <c r="C14" s="9" t="s">
        <v>78</v>
      </c>
      <c r="D14" s="9" t="s">
        <v>79</v>
      </c>
      <c r="E14" s="8" t="s">
        <v>80</v>
      </c>
      <c r="F14" s="8" t="s">
        <v>81</v>
      </c>
      <c r="G14" s="12">
        <v>1.36</v>
      </c>
      <c r="H14" s="10">
        <f t="shared" si="0"/>
        <v>1.36</v>
      </c>
      <c r="I14" s="2" t="s">
        <v>82</v>
      </c>
    </row>
    <row r="15" spans="1:9">
      <c r="A15">
        <v>1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s="10">
        <v>0.86</v>
      </c>
      <c r="H15" s="10">
        <f>G15*A15</f>
        <v>0.86</v>
      </c>
      <c r="I15" s="3" t="s">
        <v>88</v>
      </c>
    </row>
    <row r="16" spans="1:9">
      <c r="A16">
        <v>1</v>
      </c>
      <c r="B16" t="s">
        <v>89</v>
      </c>
      <c r="C16" t="s">
        <v>90</v>
      </c>
      <c r="D16" t="s">
        <v>91</v>
      </c>
      <c r="E16" t="s">
        <v>92</v>
      </c>
      <c r="F16" s="18" t="s">
        <v>93</v>
      </c>
      <c r="G16" s="19">
        <v>4.58</v>
      </c>
      <c r="H16" s="19">
        <f>G16*A16</f>
        <v>4.58</v>
      </c>
      <c r="I16" s="1" t="s">
        <v>94</v>
      </c>
    </row>
    <row r="17" spans="1:11">
      <c r="A17">
        <v>1</v>
      </c>
      <c r="B17" t="s">
        <v>95</v>
      </c>
      <c r="C17" t="s">
        <v>96</v>
      </c>
      <c r="D17" t="s">
        <v>97</v>
      </c>
      <c r="E17" t="s">
        <v>98</v>
      </c>
      <c r="F17" t="s">
        <v>98</v>
      </c>
      <c r="G17" s="10">
        <v>0.73</v>
      </c>
      <c r="H17" s="10">
        <v>0.73</v>
      </c>
      <c r="I17" s="1" t="s">
        <v>99</v>
      </c>
    </row>
    <row r="18" spans="1:11">
      <c r="A18">
        <v>1</v>
      </c>
      <c r="B18" t="s">
        <v>100</v>
      </c>
      <c r="C18" t="s">
        <v>101</v>
      </c>
      <c r="D18" t="s">
        <v>102</v>
      </c>
      <c r="E18" t="s">
        <v>103</v>
      </c>
      <c r="F18" t="s">
        <v>103</v>
      </c>
      <c r="G18" s="10">
        <v>0.14199999999999999</v>
      </c>
      <c r="H18" s="10">
        <f>G18*A18</f>
        <v>0.14199999999999999</v>
      </c>
      <c r="I18" s="3" t="s">
        <v>104</v>
      </c>
    </row>
    <row r="19" spans="1:11" ht="15">
      <c r="A19">
        <v>2</v>
      </c>
      <c r="B19" t="s">
        <v>105</v>
      </c>
      <c r="C19" s="20" t="s">
        <v>106</v>
      </c>
      <c r="D19" t="s">
        <v>107</v>
      </c>
      <c r="E19" s="21" t="s">
        <v>108</v>
      </c>
      <c r="F19" s="22" t="s">
        <v>109</v>
      </c>
      <c r="G19" s="15">
        <v>1.17</v>
      </c>
      <c r="H19" s="10">
        <f>G19*A19</f>
        <v>2.34</v>
      </c>
      <c r="I19" s="2" t="s">
        <v>110</v>
      </c>
    </row>
    <row r="20" spans="1:11" ht="15">
      <c r="F20" s="14" t="s">
        <v>111</v>
      </c>
      <c r="G20" s="15">
        <f>(A2*G2)+(A3*G3)+(A4*G4)+(A5*G5)+(A6*G6)+(A7*G7)+(A8*G8)+(A9*G9)+(A10*G10)+(A11*G11)+(A12*G12)+(A13*G13)+(A14*G14)+(A15*G15)+(A16*G16)+(A17*G17)+(A18*G18)+(A19*G19)</f>
        <v>25.971999999999998</v>
      </c>
      <c r="H20" s="15">
        <f>SUM(H2:H19)</f>
        <v>25.971999999999998</v>
      </c>
      <c r="J20" s="15"/>
      <c r="K20" s="15"/>
    </row>
  </sheetData>
  <hyperlinks>
    <hyperlink ref="I13" r:id="rId1" xr:uid="{69F1C53A-BA78-4BEC-BCEF-44C8CF21CED4}"/>
    <hyperlink ref="I3" r:id="rId2" xr:uid="{E8322F0E-BBAF-48E3-983F-BE52783AB5B0}"/>
    <hyperlink ref="I6" r:id="rId3" xr:uid="{752CDDA8-D9FA-450E-967C-627E74DC45F6}"/>
    <hyperlink ref="I4" r:id="rId4" xr:uid="{067A63A0-2652-4D61-BC70-255F0E9BEB4D}"/>
    <hyperlink ref="I9" r:id="rId5" xr:uid="{7B637549-DF2C-434D-B6DC-2338F06F62CC}"/>
    <hyperlink ref="I7" r:id="rId6" xr:uid="{6D4318D9-0EFC-4F26-8277-859B9AA7846C}"/>
    <hyperlink ref="I5" r:id="rId7" xr:uid="{D79C6B18-F2C9-462E-A325-2BFBCE1FCB39}"/>
    <hyperlink ref="I11" r:id="rId8" xr:uid="{79510C97-647E-4AC0-BAB9-4BDFD3E72D91}"/>
    <hyperlink ref="I14" r:id="rId9" xr:uid="{C77A552B-D0A6-4664-8F30-6B5E92FDF2ED}"/>
    <hyperlink ref="I2" r:id="rId10" xr:uid="{8EF9FDB8-6366-48C1-88DE-B9A0E3877605}"/>
    <hyperlink ref="I18" r:id="rId11" xr:uid="{96E2D4AA-0BE4-435A-91FA-576996A3ABFE}"/>
    <hyperlink ref="I12" r:id="rId12" xr:uid="{03D9F01E-EE38-4760-8619-2EB695295147}"/>
    <hyperlink ref="I8" r:id="rId13" xr:uid="{47DD13C4-BBCE-4053-9D85-EF5F38771F8A}"/>
    <hyperlink ref="I19" r:id="rId14" xr:uid="{C472B03E-D0EA-4CD5-B832-8DFF674F5416}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8D16-5FE3-4FC7-BB4F-765B1FCFCB6F}">
  <dimension ref="A1:K55"/>
  <sheetViews>
    <sheetView topLeftCell="A47" workbookViewId="0">
      <selection activeCell="C61" sqref="C61"/>
    </sheetView>
  </sheetViews>
  <sheetFormatPr defaultRowHeight="14.45"/>
  <cols>
    <col min="1" max="1" width="4.85546875" customWidth="1"/>
    <col min="2" max="2" width="12.5703125" customWidth="1"/>
    <col min="3" max="3" width="36.7109375" customWidth="1"/>
    <col min="4" max="4" width="35" customWidth="1"/>
    <col min="5" max="5" width="17.140625" customWidth="1"/>
    <col min="6" max="6" width="19.85546875" customWidth="1"/>
    <col min="7" max="7" width="15.28515625" customWidth="1"/>
    <col min="8" max="8" width="14.42578125" customWidth="1"/>
    <col min="9" max="10" width="13.5703125" customWidth="1"/>
    <col min="11" max="11" width="26.42578125" customWidth="1"/>
  </cols>
  <sheetData>
    <row r="1" spans="1:11">
      <c r="A1" s="13" t="s">
        <v>0</v>
      </c>
      <c r="B1" s="13" t="s">
        <v>3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6</v>
      </c>
      <c r="K1" s="13" t="s">
        <v>8</v>
      </c>
    </row>
    <row r="2" spans="1:11">
      <c r="A2">
        <v>5</v>
      </c>
      <c r="B2" t="s">
        <v>119</v>
      </c>
      <c r="C2" t="s">
        <v>120</v>
      </c>
      <c r="D2" t="s">
        <v>121</v>
      </c>
      <c r="E2" s="17">
        <v>24.82</v>
      </c>
      <c r="F2" s="16">
        <v>2</v>
      </c>
      <c r="G2" s="17">
        <v>15</v>
      </c>
      <c r="H2" s="17">
        <f>E2+F2+G2</f>
        <v>41.82</v>
      </c>
      <c r="I2" s="17">
        <f t="shared" ref="I2:I51" si="0">H2*1.33</f>
        <v>55.620600000000003</v>
      </c>
      <c r="J2" s="17">
        <f>I2/A2</f>
        <v>11.124120000000001</v>
      </c>
      <c r="K2" s="2" t="s">
        <v>122</v>
      </c>
    </row>
    <row r="3" spans="1:11">
      <c r="A3">
        <v>5</v>
      </c>
      <c r="B3" t="s">
        <v>119</v>
      </c>
      <c r="C3" t="s">
        <v>120</v>
      </c>
      <c r="D3" t="s">
        <v>123</v>
      </c>
      <c r="E3" s="17">
        <v>20.22</v>
      </c>
      <c r="F3" s="16">
        <v>2</v>
      </c>
      <c r="G3" s="17">
        <v>15</v>
      </c>
      <c r="H3" s="17">
        <f t="shared" ref="H3:H51" si="1">E3+F3+G3</f>
        <v>37.22</v>
      </c>
      <c r="I3" s="17">
        <f t="shared" si="0"/>
        <v>49.502600000000001</v>
      </c>
      <c r="J3" s="17">
        <f t="shared" ref="J3:J51" si="2">I3/A3</f>
        <v>9.9005200000000002</v>
      </c>
      <c r="K3" s="2" t="s">
        <v>122</v>
      </c>
    </row>
    <row r="4" spans="1:11">
      <c r="A4">
        <v>5</v>
      </c>
      <c r="B4" t="s">
        <v>119</v>
      </c>
      <c r="C4" t="s">
        <v>120</v>
      </c>
      <c r="D4" t="s">
        <v>124</v>
      </c>
      <c r="E4" s="17">
        <v>9.4700000000000006</v>
      </c>
      <c r="F4" s="16">
        <v>2</v>
      </c>
      <c r="G4" s="17">
        <v>0</v>
      </c>
      <c r="H4" s="17">
        <f t="shared" si="1"/>
        <v>11.47</v>
      </c>
      <c r="I4" s="17">
        <f t="shared" si="0"/>
        <v>15.255100000000002</v>
      </c>
      <c r="J4" s="17">
        <f t="shared" si="2"/>
        <v>3.0510200000000003</v>
      </c>
      <c r="K4" s="2" t="s">
        <v>122</v>
      </c>
    </row>
    <row r="5" spans="1:11">
      <c r="A5">
        <v>10</v>
      </c>
      <c r="B5" t="s">
        <v>119</v>
      </c>
      <c r="C5" t="s">
        <v>125</v>
      </c>
      <c r="D5" t="s">
        <v>121</v>
      </c>
      <c r="E5" s="17">
        <v>24.82</v>
      </c>
      <c r="F5" s="16">
        <v>5</v>
      </c>
      <c r="G5" s="17">
        <v>15</v>
      </c>
      <c r="H5" s="17">
        <f t="shared" si="1"/>
        <v>44.82</v>
      </c>
      <c r="I5" s="17">
        <f t="shared" si="0"/>
        <v>59.610600000000005</v>
      </c>
      <c r="J5" s="17">
        <f t="shared" si="2"/>
        <v>5.9610600000000007</v>
      </c>
      <c r="K5" s="2" t="s">
        <v>122</v>
      </c>
    </row>
    <row r="6" spans="1:11">
      <c r="A6">
        <v>10</v>
      </c>
      <c r="B6" t="s">
        <v>119</v>
      </c>
      <c r="C6" t="s">
        <v>125</v>
      </c>
      <c r="D6" t="s">
        <v>123</v>
      </c>
      <c r="E6" s="17">
        <v>20.22</v>
      </c>
      <c r="F6" s="16">
        <v>5</v>
      </c>
      <c r="G6" s="17">
        <v>15</v>
      </c>
      <c r="H6" s="17">
        <f t="shared" si="1"/>
        <v>40.22</v>
      </c>
      <c r="I6" s="17">
        <f t="shared" si="0"/>
        <v>53.492600000000003</v>
      </c>
      <c r="J6" s="17">
        <f t="shared" si="2"/>
        <v>5.3492600000000001</v>
      </c>
      <c r="K6" s="2" t="s">
        <v>122</v>
      </c>
    </row>
    <row r="7" spans="1:11">
      <c r="A7">
        <v>10</v>
      </c>
      <c r="B7" t="s">
        <v>119</v>
      </c>
      <c r="C7" t="s">
        <v>125</v>
      </c>
      <c r="D7" t="s">
        <v>124</v>
      </c>
      <c r="E7" s="17">
        <v>9.4700000000000006</v>
      </c>
      <c r="F7" s="16">
        <v>5</v>
      </c>
      <c r="G7" s="17">
        <v>0</v>
      </c>
      <c r="H7" s="17">
        <f t="shared" si="1"/>
        <v>14.47</v>
      </c>
      <c r="I7" s="17">
        <f t="shared" si="0"/>
        <v>19.245100000000001</v>
      </c>
      <c r="J7" s="17">
        <f t="shared" si="2"/>
        <v>1.9245100000000002</v>
      </c>
      <c r="K7" s="2" t="s">
        <v>122</v>
      </c>
    </row>
    <row r="8" spans="1:11">
      <c r="A8">
        <v>50</v>
      </c>
      <c r="B8" t="s">
        <v>119</v>
      </c>
      <c r="C8" t="s">
        <v>126</v>
      </c>
      <c r="D8" t="s">
        <v>121</v>
      </c>
      <c r="E8" s="17">
        <v>24.82</v>
      </c>
      <c r="F8" s="17">
        <v>12.8</v>
      </c>
      <c r="G8" s="17">
        <v>15</v>
      </c>
      <c r="H8" s="17">
        <f t="shared" si="1"/>
        <v>52.620000000000005</v>
      </c>
      <c r="I8" s="17">
        <f t="shared" si="0"/>
        <v>69.984600000000015</v>
      </c>
      <c r="J8" s="17">
        <f t="shared" si="2"/>
        <v>1.3996920000000004</v>
      </c>
      <c r="K8" s="2" t="s">
        <v>122</v>
      </c>
    </row>
    <row r="9" spans="1:11">
      <c r="A9">
        <v>50</v>
      </c>
      <c r="B9" t="s">
        <v>119</v>
      </c>
      <c r="C9" t="s">
        <v>127</v>
      </c>
      <c r="D9" t="s">
        <v>121</v>
      </c>
      <c r="E9" s="17">
        <v>24.82</v>
      </c>
      <c r="F9" s="17">
        <v>27.3</v>
      </c>
      <c r="G9" s="17">
        <v>15</v>
      </c>
      <c r="H9" s="17">
        <f t="shared" si="1"/>
        <v>67.12</v>
      </c>
      <c r="I9" s="17">
        <f t="shared" si="0"/>
        <v>89.269600000000011</v>
      </c>
      <c r="J9" s="17">
        <f t="shared" si="2"/>
        <v>1.7853920000000003</v>
      </c>
      <c r="K9" s="2" t="s">
        <v>122</v>
      </c>
    </row>
    <row r="10" spans="1:11">
      <c r="A10">
        <v>50</v>
      </c>
      <c r="B10" t="s">
        <v>119</v>
      </c>
      <c r="C10" t="s">
        <v>126</v>
      </c>
      <c r="D10" t="s">
        <v>123</v>
      </c>
      <c r="E10" s="17">
        <v>20.22</v>
      </c>
      <c r="F10" s="17">
        <v>12.8</v>
      </c>
      <c r="G10" s="17">
        <v>15</v>
      </c>
      <c r="H10" s="17">
        <f t="shared" si="1"/>
        <v>48.019999999999996</v>
      </c>
      <c r="I10" s="17">
        <f t="shared" si="0"/>
        <v>63.866599999999998</v>
      </c>
      <c r="J10" s="17">
        <f t="shared" si="2"/>
        <v>1.2773319999999999</v>
      </c>
      <c r="K10" s="2" t="s">
        <v>122</v>
      </c>
    </row>
    <row r="11" spans="1:11">
      <c r="A11">
        <v>50</v>
      </c>
      <c r="B11" t="s">
        <v>119</v>
      </c>
      <c r="C11" t="s">
        <v>127</v>
      </c>
      <c r="D11" t="s">
        <v>123</v>
      </c>
      <c r="E11" s="17">
        <v>20.22</v>
      </c>
      <c r="F11" s="17">
        <v>27.3</v>
      </c>
      <c r="G11" s="17">
        <v>15</v>
      </c>
      <c r="H11" s="17">
        <f t="shared" si="1"/>
        <v>62.519999999999996</v>
      </c>
      <c r="I11" s="17">
        <f t="shared" si="0"/>
        <v>83.151600000000002</v>
      </c>
      <c r="J11" s="17">
        <f t="shared" si="2"/>
        <v>1.6630320000000001</v>
      </c>
      <c r="K11" s="2" t="s">
        <v>122</v>
      </c>
    </row>
    <row r="12" spans="1:11">
      <c r="A12">
        <v>50</v>
      </c>
      <c r="B12" t="s">
        <v>119</v>
      </c>
      <c r="C12" t="s">
        <v>126</v>
      </c>
      <c r="D12" t="s">
        <v>124</v>
      </c>
      <c r="E12" s="17">
        <v>13.29</v>
      </c>
      <c r="F12" s="17">
        <v>12.8</v>
      </c>
      <c r="G12" s="17">
        <v>0</v>
      </c>
      <c r="H12" s="17">
        <f t="shared" si="1"/>
        <v>26.09</v>
      </c>
      <c r="I12" s="17">
        <f t="shared" si="0"/>
        <v>34.6997</v>
      </c>
      <c r="J12" s="17">
        <f t="shared" si="2"/>
        <v>0.693994</v>
      </c>
      <c r="K12" s="2" t="s">
        <v>122</v>
      </c>
    </row>
    <row r="13" spans="1:11">
      <c r="A13">
        <v>50</v>
      </c>
      <c r="B13" t="s">
        <v>119</v>
      </c>
      <c r="C13" t="s">
        <v>127</v>
      </c>
      <c r="D13" t="s">
        <v>124</v>
      </c>
      <c r="E13" s="17">
        <v>13.29</v>
      </c>
      <c r="F13" s="17">
        <v>27.3</v>
      </c>
      <c r="G13" s="17">
        <v>0</v>
      </c>
      <c r="H13" s="17">
        <f t="shared" si="1"/>
        <v>40.590000000000003</v>
      </c>
      <c r="I13" s="17">
        <f t="shared" si="0"/>
        <v>53.984700000000011</v>
      </c>
      <c r="J13" s="17">
        <f t="shared" si="2"/>
        <v>1.0796940000000002</v>
      </c>
      <c r="K13" s="2" t="s">
        <v>122</v>
      </c>
    </row>
    <row r="14" spans="1:11">
      <c r="A14">
        <v>5</v>
      </c>
      <c r="B14" t="s">
        <v>128</v>
      </c>
      <c r="C14" t="s">
        <v>120</v>
      </c>
      <c r="D14" t="s">
        <v>123</v>
      </c>
      <c r="E14" s="16">
        <v>21</v>
      </c>
      <c r="F14" s="16">
        <v>5</v>
      </c>
      <c r="G14" s="17">
        <v>15</v>
      </c>
      <c r="H14" s="17">
        <f t="shared" si="1"/>
        <v>41</v>
      </c>
      <c r="I14" s="17">
        <f t="shared" si="0"/>
        <v>54.53</v>
      </c>
      <c r="J14" s="17">
        <f>I14/A14</f>
        <v>10.906000000000001</v>
      </c>
      <c r="K14" t="s">
        <v>129</v>
      </c>
    </row>
    <row r="15" spans="1:11">
      <c r="A15">
        <v>5</v>
      </c>
      <c r="B15" t="s">
        <v>128</v>
      </c>
      <c r="C15" t="s">
        <v>120</v>
      </c>
      <c r="D15" t="s">
        <v>130</v>
      </c>
      <c r="E15" s="16">
        <v>7</v>
      </c>
      <c r="F15" s="16">
        <v>5</v>
      </c>
      <c r="G15" s="17">
        <v>0</v>
      </c>
      <c r="H15" s="17">
        <f t="shared" si="1"/>
        <v>12</v>
      </c>
      <c r="I15" s="17">
        <f t="shared" si="0"/>
        <v>15.96</v>
      </c>
      <c r="J15" s="17">
        <f t="shared" si="2"/>
        <v>3.1920000000000002</v>
      </c>
      <c r="K15" t="s">
        <v>129</v>
      </c>
    </row>
    <row r="16" spans="1:11">
      <c r="A16">
        <v>5</v>
      </c>
      <c r="B16" t="s">
        <v>128</v>
      </c>
      <c r="C16" t="s">
        <v>120</v>
      </c>
      <c r="D16" t="s">
        <v>131</v>
      </c>
      <c r="E16" s="16">
        <v>6</v>
      </c>
      <c r="F16" s="16">
        <v>5</v>
      </c>
      <c r="G16" s="17">
        <v>0</v>
      </c>
      <c r="H16" s="17">
        <f t="shared" si="1"/>
        <v>11</v>
      </c>
      <c r="I16" s="17">
        <f t="shared" si="0"/>
        <v>14.63</v>
      </c>
      <c r="J16" s="17">
        <f t="shared" si="2"/>
        <v>2.9260000000000002</v>
      </c>
      <c r="K16" t="s">
        <v>129</v>
      </c>
    </row>
    <row r="17" spans="1:11">
      <c r="A17">
        <v>5</v>
      </c>
      <c r="B17" t="s">
        <v>128</v>
      </c>
      <c r="C17" t="s">
        <v>120</v>
      </c>
      <c r="D17" t="s">
        <v>132</v>
      </c>
      <c r="E17" s="16">
        <v>26</v>
      </c>
      <c r="F17" s="16">
        <v>5</v>
      </c>
      <c r="G17" s="17">
        <v>15</v>
      </c>
      <c r="H17" s="17">
        <f t="shared" si="1"/>
        <v>46</v>
      </c>
      <c r="I17" s="17">
        <f t="shared" si="0"/>
        <v>61.180000000000007</v>
      </c>
      <c r="J17" s="17">
        <f t="shared" si="2"/>
        <v>12.236000000000001</v>
      </c>
      <c r="K17" t="s">
        <v>129</v>
      </c>
    </row>
    <row r="18" spans="1:11">
      <c r="A18">
        <v>10</v>
      </c>
      <c r="B18" t="s">
        <v>128</v>
      </c>
      <c r="C18" t="s">
        <v>120</v>
      </c>
      <c r="D18" t="s">
        <v>123</v>
      </c>
      <c r="E18" s="16">
        <v>21</v>
      </c>
      <c r="F18" s="16">
        <v>5</v>
      </c>
      <c r="G18" s="17">
        <v>15</v>
      </c>
      <c r="H18" s="17">
        <f t="shared" si="1"/>
        <v>41</v>
      </c>
      <c r="I18" s="17">
        <f t="shared" si="0"/>
        <v>54.53</v>
      </c>
      <c r="J18" s="17">
        <f t="shared" si="2"/>
        <v>5.4530000000000003</v>
      </c>
      <c r="K18" t="s">
        <v>129</v>
      </c>
    </row>
    <row r="19" spans="1:11">
      <c r="A19">
        <v>10</v>
      </c>
      <c r="B19" t="s">
        <v>128</v>
      </c>
      <c r="C19" t="s">
        <v>120</v>
      </c>
      <c r="D19" t="s">
        <v>133</v>
      </c>
      <c r="E19" s="16">
        <v>7</v>
      </c>
      <c r="F19" s="16">
        <v>5</v>
      </c>
      <c r="G19" s="17">
        <v>0</v>
      </c>
      <c r="H19" s="17">
        <f t="shared" si="1"/>
        <v>12</v>
      </c>
      <c r="I19" s="17">
        <f t="shared" si="0"/>
        <v>15.96</v>
      </c>
      <c r="J19" s="17">
        <f t="shared" si="2"/>
        <v>1.5960000000000001</v>
      </c>
      <c r="K19" t="s">
        <v>129</v>
      </c>
    </row>
    <row r="20" spans="1:11">
      <c r="A20">
        <v>10</v>
      </c>
      <c r="B20" t="s">
        <v>128</v>
      </c>
      <c r="C20" t="s">
        <v>120</v>
      </c>
      <c r="D20" t="s">
        <v>134</v>
      </c>
      <c r="E20" s="16">
        <v>7</v>
      </c>
      <c r="F20" s="16">
        <v>5</v>
      </c>
      <c r="G20" s="17">
        <v>0</v>
      </c>
      <c r="H20" s="17">
        <f t="shared" si="1"/>
        <v>12</v>
      </c>
      <c r="I20" s="17">
        <f t="shared" si="0"/>
        <v>15.96</v>
      </c>
      <c r="J20" s="17">
        <f t="shared" si="2"/>
        <v>1.5960000000000001</v>
      </c>
      <c r="K20" t="s">
        <v>129</v>
      </c>
    </row>
    <row r="21" spans="1:11">
      <c r="A21">
        <v>10</v>
      </c>
      <c r="B21" t="s">
        <v>128</v>
      </c>
      <c r="C21" t="s">
        <v>120</v>
      </c>
      <c r="D21" t="s">
        <v>132</v>
      </c>
      <c r="E21" s="16">
        <v>26</v>
      </c>
      <c r="F21" s="16">
        <v>5</v>
      </c>
      <c r="G21" s="17">
        <v>15</v>
      </c>
      <c r="H21" s="17">
        <f t="shared" si="1"/>
        <v>46</v>
      </c>
      <c r="I21" s="17">
        <f t="shared" si="0"/>
        <v>61.180000000000007</v>
      </c>
      <c r="J21" s="17">
        <f t="shared" si="2"/>
        <v>6.1180000000000003</v>
      </c>
      <c r="K21" t="s">
        <v>129</v>
      </c>
    </row>
    <row r="22" spans="1:11">
      <c r="A22">
        <v>50</v>
      </c>
      <c r="B22" t="s">
        <v>128</v>
      </c>
      <c r="C22" t="s">
        <v>120</v>
      </c>
      <c r="D22" t="s">
        <v>123</v>
      </c>
      <c r="E22" s="16">
        <v>28</v>
      </c>
      <c r="F22" s="16">
        <v>27</v>
      </c>
      <c r="G22" s="17">
        <v>15</v>
      </c>
      <c r="H22" s="17">
        <f t="shared" si="1"/>
        <v>70</v>
      </c>
      <c r="I22" s="17">
        <f t="shared" si="0"/>
        <v>93.100000000000009</v>
      </c>
      <c r="J22" s="17">
        <f t="shared" si="2"/>
        <v>1.8620000000000001</v>
      </c>
      <c r="K22" t="s">
        <v>129</v>
      </c>
    </row>
    <row r="23" spans="1:11">
      <c r="A23">
        <v>50</v>
      </c>
      <c r="B23" t="s">
        <v>128</v>
      </c>
      <c r="C23" t="s">
        <v>120</v>
      </c>
      <c r="D23" t="s">
        <v>133</v>
      </c>
      <c r="E23" s="16">
        <v>11</v>
      </c>
      <c r="F23" s="16">
        <v>27</v>
      </c>
      <c r="G23" s="17">
        <v>0</v>
      </c>
      <c r="H23" s="17">
        <f t="shared" si="1"/>
        <v>38</v>
      </c>
      <c r="I23" s="17">
        <f t="shared" si="0"/>
        <v>50.540000000000006</v>
      </c>
      <c r="J23" s="17">
        <f>I23/A23</f>
        <v>1.0108000000000001</v>
      </c>
      <c r="K23" t="s">
        <v>129</v>
      </c>
    </row>
    <row r="24" spans="1:11">
      <c r="A24">
        <v>50</v>
      </c>
      <c r="B24" t="s">
        <v>128</v>
      </c>
      <c r="C24" t="s">
        <v>120</v>
      </c>
      <c r="D24" t="s">
        <v>134</v>
      </c>
      <c r="E24" s="16">
        <v>11</v>
      </c>
      <c r="F24" s="16">
        <v>27</v>
      </c>
      <c r="G24" s="17">
        <v>0</v>
      </c>
      <c r="H24" s="17">
        <f t="shared" si="1"/>
        <v>38</v>
      </c>
      <c r="I24" s="17">
        <f t="shared" si="0"/>
        <v>50.540000000000006</v>
      </c>
      <c r="J24" s="17">
        <f t="shared" si="2"/>
        <v>1.0108000000000001</v>
      </c>
      <c r="K24" t="s">
        <v>129</v>
      </c>
    </row>
    <row r="25" spans="1:11">
      <c r="A25">
        <v>50</v>
      </c>
      <c r="B25" t="s">
        <v>128</v>
      </c>
      <c r="C25" t="s">
        <v>120</v>
      </c>
      <c r="D25" t="s">
        <v>132</v>
      </c>
      <c r="E25" s="16">
        <v>26</v>
      </c>
      <c r="F25" s="16">
        <v>27</v>
      </c>
      <c r="G25" s="17">
        <v>15</v>
      </c>
      <c r="H25" s="17">
        <f t="shared" si="1"/>
        <v>68</v>
      </c>
      <c r="I25" s="17">
        <f t="shared" si="0"/>
        <v>90.44</v>
      </c>
      <c r="J25" s="17">
        <f t="shared" si="2"/>
        <v>1.8088</v>
      </c>
      <c r="K25" t="s">
        <v>129</v>
      </c>
    </row>
    <row r="26" spans="1:11">
      <c r="A26">
        <v>5</v>
      </c>
      <c r="B26" t="s">
        <v>135</v>
      </c>
      <c r="C26" t="s">
        <v>136</v>
      </c>
      <c r="D26" t="s">
        <v>137</v>
      </c>
      <c r="E26" s="16">
        <v>23.8</v>
      </c>
      <c r="F26" s="16">
        <v>4.9000000000000004</v>
      </c>
      <c r="G26" s="17">
        <v>15</v>
      </c>
      <c r="H26" s="17">
        <f t="shared" si="1"/>
        <v>43.7</v>
      </c>
      <c r="I26" s="17">
        <f t="shared" si="0"/>
        <v>58.121000000000009</v>
      </c>
      <c r="J26" s="17">
        <f t="shared" si="2"/>
        <v>11.624200000000002</v>
      </c>
      <c r="K26" t="s">
        <v>138</v>
      </c>
    </row>
    <row r="27" spans="1:11">
      <c r="A27">
        <v>5</v>
      </c>
      <c r="B27" t="s">
        <v>135</v>
      </c>
      <c r="C27" t="s">
        <v>136</v>
      </c>
      <c r="D27" t="s">
        <v>139</v>
      </c>
      <c r="E27" s="17">
        <v>24.55</v>
      </c>
      <c r="F27" s="16">
        <v>4.9000000000000004</v>
      </c>
      <c r="G27" s="17">
        <v>15</v>
      </c>
      <c r="H27" s="17">
        <f t="shared" si="1"/>
        <v>44.45</v>
      </c>
      <c r="I27" s="17">
        <f t="shared" si="0"/>
        <v>59.118500000000004</v>
      </c>
      <c r="J27" s="17">
        <f t="shared" si="2"/>
        <v>11.823700000000001</v>
      </c>
      <c r="K27" t="s">
        <v>138</v>
      </c>
    </row>
    <row r="28" spans="1:11">
      <c r="A28">
        <v>10</v>
      </c>
      <c r="B28" t="s">
        <v>135</v>
      </c>
      <c r="C28" t="s">
        <v>136</v>
      </c>
      <c r="D28" t="s">
        <v>137</v>
      </c>
      <c r="E28" s="16">
        <v>23.8</v>
      </c>
      <c r="F28" s="16">
        <v>4.9000000000000004</v>
      </c>
      <c r="G28" s="17">
        <v>15</v>
      </c>
      <c r="H28" s="17">
        <f t="shared" si="1"/>
        <v>43.7</v>
      </c>
      <c r="I28" s="17">
        <f t="shared" si="0"/>
        <v>58.121000000000009</v>
      </c>
      <c r="J28" s="17">
        <f t="shared" si="2"/>
        <v>5.8121000000000009</v>
      </c>
      <c r="K28" t="s">
        <v>138</v>
      </c>
    </row>
    <row r="29" spans="1:11">
      <c r="A29">
        <v>10</v>
      </c>
      <c r="B29" t="s">
        <v>135</v>
      </c>
      <c r="C29" t="s">
        <v>136</v>
      </c>
      <c r="D29" t="s">
        <v>139</v>
      </c>
      <c r="E29" s="17">
        <v>24.55</v>
      </c>
      <c r="F29" s="16">
        <v>4.9000000000000004</v>
      </c>
      <c r="G29" s="17">
        <v>15</v>
      </c>
      <c r="H29" s="17">
        <f t="shared" si="1"/>
        <v>44.45</v>
      </c>
      <c r="I29" s="17">
        <f t="shared" si="0"/>
        <v>59.118500000000004</v>
      </c>
      <c r="J29" s="17">
        <f t="shared" si="2"/>
        <v>5.9118500000000003</v>
      </c>
      <c r="K29" t="s">
        <v>138</v>
      </c>
    </row>
    <row r="30" spans="1:11">
      <c r="A30">
        <v>50</v>
      </c>
      <c r="B30" t="s">
        <v>135</v>
      </c>
      <c r="C30" t="s">
        <v>136</v>
      </c>
      <c r="D30" t="s">
        <v>137</v>
      </c>
      <c r="E30" s="17">
        <v>26.7</v>
      </c>
      <c r="F30" s="17">
        <v>26.36</v>
      </c>
      <c r="G30" s="17">
        <v>15</v>
      </c>
      <c r="H30" s="17">
        <f t="shared" si="1"/>
        <v>68.06</v>
      </c>
      <c r="I30" s="17">
        <f t="shared" si="0"/>
        <v>90.519800000000004</v>
      </c>
      <c r="J30" s="17">
        <f t="shared" si="2"/>
        <v>1.8103960000000001</v>
      </c>
      <c r="K30" t="s">
        <v>138</v>
      </c>
    </row>
    <row r="31" spans="1:11">
      <c r="A31">
        <v>50</v>
      </c>
      <c r="B31" t="s">
        <v>135</v>
      </c>
      <c r="C31" t="s">
        <v>136</v>
      </c>
      <c r="D31" t="s">
        <v>139</v>
      </c>
      <c r="E31" s="17">
        <v>28.54</v>
      </c>
      <c r="F31" s="17">
        <v>26.36</v>
      </c>
      <c r="G31" s="17">
        <v>15</v>
      </c>
      <c r="H31" s="17">
        <f t="shared" si="1"/>
        <v>69.900000000000006</v>
      </c>
      <c r="I31" s="17">
        <f t="shared" si="0"/>
        <v>92.967000000000013</v>
      </c>
      <c r="J31" s="17">
        <f t="shared" si="2"/>
        <v>1.8593400000000002</v>
      </c>
      <c r="K31" t="s">
        <v>138</v>
      </c>
    </row>
    <row r="32" spans="1:11">
      <c r="A32">
        <v>100</v>
      </c>
      <c r="B32" t="s">
        <v>135</v>
      </c>
      <c r="C32" t="s">
        <v>136</v>
      </c>
      <c r="D32" t="s">
        <v>137</v>
      </c>
      <c r="E32" s="17">
        <v>29.6</v>
      </c>
      <c r="F32" s="17">
        <v>39.130000000000003</v>
      </c>
      <c r="G32" s="17">
        <v>15</v>
      </c>
      <c r="H32" s="17">
        <f t="shared" si="1"/>
        <v>83.73</v>
      </c>
      <c r="I32" s="17">
        <f t="shared" si="0"/>
        <v>111.36090000000002</v>
      </c>
      <c r="J32" s="17">
        <f t="shared" si="2"/>
        <v>1.1136090000000001</v>
      </c>
      <c r="K32" t="s">
        <v>138</v>
      </c>
    </row>
    <row r="33" spans="1:11">
      <c r="A33">
        <v>100</v>
      </c>
      <c r="B33" t="s">
        <v>135</v>
      </c>
      <c r="C33" t="s">
        <v>136</v>
      </c>
      <c r="D33" t="s">
        <v>139</v>
      </c>
      <c r="E33" s="17">
        <v>32.5</v>
      </c>
      <c r="F33" s="17">
        <v>39.130000000000003</v>
      </c>
      <c r="G33" s="17">
        <v>15</v>
      </c>
      <c r="H33" s="17">
        <f t="shared" si="1"/>
        <v>86.63</v>
      </c>
      <c r="I33" s="17">
        <f t="shared" si="0"/>
        <v>115.2179</v>
      </c>
      <c r="J33" s="17">
        <f t="shared" si="2"/>
        <v>1.1521790000000001</v>
      </c>
      <c r="K33" t="s">
        <v>138</v>
      </c>
    </row>
    <row r="34" spans="1:11">
      <c r="A34">
        <v>3</v>
      </c>
      <c r="B34" t="s">
        <v>140</v>
      </c>
      <c r="C34" t="s">
        <v>141</v>
      </c>
      <c r="F34" s="16">
        <v>15.85</v>
      </c>
      <c r="H34" s="17"/>
      <c r="I34" s="17"/>
      <c r="J34" s="17"/>
      <c r="K34" t="s">
        <v>142</v>
      </c>
    </row>
    <row r="35" spans="1:11">
      <c r="A35">
        <v>6</v>
      </c>
      <c r="B35" t="s">
        <v>140</v>
      </c>
      <c r="C35" t="s">
        <v>141</v>
      </c>
      <c r="F35" s="16">
        <v>31.7</v>
      </c>
      <c r="H35" s="17"/>
      <c r="I35" s="17"/>
      <c r="J35" s="17"/>
      <c r="K35" t="s">
        <v>142</v>
      </c>
    </row>
    <row r="36" spans="1:11">
      <c r="A36">
        <v>9</v>
      </c>
      <c r="B36" t="s">
        <v>140</v>
      </c>
      <c r="C36" t="s">
        <v>141</v>
      </c>
      <c r="F36" s="17">
        <v>47.55</v>
      </c>
      <c r="H36" s="17"/>
      <c r="I36" s="17"/>
      <c r="J36" s="17"/>
      <c r="K36" t="s">
        <v>142</v>
      </c>
    </row>
    <row r="37" spans="1:11">
      <c r="A37">
        <v>12</v>
      </c>
      <c r="B37" t="s">
        <v>140</v>
      </c>
      <c r="C37" t="s">
        <v>141</v>
      </c>
      <c r="F37" s="17">
        <v>63.4</v>
      </c>
      <c r="H37" s="17"/>
      <c r="I37" s="17"/>
      <c r="J37" s="17"/>
      <c r="K37" t="s">
        <v>142</v>
      </c>
    </row>
    <row r="38" spans="1:11">
      <c r="A38">
        <v>21</v>
      </c>
      <c r="B38" t="s">
        <v>140</v>
      </c>
      <c r="C38" t="s">
        <v>141</v>
      </c>
      <c r="F38" s="17">
        <v>110.95</v>
      </c>
      <c r="H38" s="17"/>
      <c r="I38" s="17"/>
      <c r="J38" s="17"/>
      <c r="K38" t="s">
        <v>142</v>
      </c>
    </row>
    <row r="39" spans="1:11">
      <c r="A39">
        <v>51</v>
      </c>
      <c r="B39" t="s">
        <v>140</v>
      </c>
      <c r="C39" t="s">
        <v>141</v>
      </c>
      <c r="F39" s="17">
        <v>269.45</v>
      </c>
      <c r="H39" s="17"/>
      <c r="I39" s="17"/>
      <c r="J39" s="17"/>
      <c r="K39" t="s">
        <v>142</v>
      </c>
    </row>
    <row r="40" spans="1:11">
      <c r="A40">
        <v>102</v>
      </c>
      <c r="B40" t="s">
        <v>140</v>
      </c>
      <c r="C40" t="s">
        <v>141</v>
      </c>
      <c r="F40" s="17">
        <v>538.9</v>
      </c>
      <c r="H40" s="17"/>
      <c r="I40" s="17"/>
      <c r="J40" s="17"/>
      <c r="K40" t="s">
        <v>142</v>
      </c>
    </row>
    <row r="41" spans="1:11">
      <c r="A41">
        <v>3</v>
      </c>
      <c r="B41" t="s">
        <v>140</v>
      </c>
      <c r="C41" t="s">
        <v>143</v>
      </c>
      <c r="F41" s="17">
        <v>31.7</v>
      </c>
      <c r="H41" s="17"/>
      <c r="I41" s="17"/>
      <c r="J41" s="17"/>
      <c r="K41" t="s">
        <v>142</v>
      </c>
    </row>
    <row r="42" spans="1:11">
      <c r="A42">
        <v>6</v>
      </c>
      <c r="B42" t="s">
        <v>140</v>
      </c>
      <c r="C42" t="s">
        <v>143</v>
      </c>
      <c r="F42" s="17">
        <v>63.4</v>
      </c>
      <c r="H42" s="17"/>
      <c r="I42" s="17"/>
      <c r="J42" s="17"/>
      <c r="K42" t="s">
        <v>142</v>
      </c>
    </row>
    <row r="43" spans="1:11">
      <c r="A43">
        <v>9</v>
      </c>
      <c r="B43" t="s">
        <v>140</v>
      </c>
      <c r="C43" t="s">
        <v>143</v>
      </c>
      <c r="F43" s="16">
        <v>95.1</v>
      </c>
      <c r="H43" s="17"/>
      <c r="I43" s="17"/>
      <c r="J43" s="17"/>
      <c r="K43" t="s">
        <v>142</v>
      </c>
    </row>
    <row r="44" spans="1:11">
      <c r="A44">
        <v>12</v>
      </c>
      <c r="B44" t="s">
        <v>140</v>
      </c>
      <c r="C44" t="s">
        <v>143</v>
      </c>
      <c r="F44" s="17">
        <v>126.8</v>
      </c>
      <c r="H44" s="17"/>
      <c r="I44" s="17"/>
      <c r="J44" s="17"/>
      <c r="K44" t="s">
        <v>142</v>
      </c>
    </row>
    <row r="45" spans="1:11">
      <c r="A45">
        <v>21</v>
      </c>
      <c r="B45" t="s">
        <v>140</v>
      </c>
      <c r="C45" t="s">
        <v>143</v>
      </c>
      <c r="F45" s="17">
        <v>221.9</v>
      </c>
      <c r="H45" s="17"/>
      <c r="I45" s="17"/>
      <c r="J45" s="17"/>
      <c r="K45" t="s">
        <v>142</v>
      </c>
    </row>
    <row r="46" spans="1:11">
      <c r="A46">
        <v>51</v>
      </c>
      <c r="B46" t="s">
        <v>140</v>
      </c>
      <c r="C46" t="s">
        <v>143</v>
      </c>
      <c r="F46" s="17">
        <v>538.9</v>
      </c>
      <c r="H46" s="17"/>
      <c r="I46" s="17"/>
      <c r="J46" s="17"/>
      <c r="K46" t="s">
        <v>142</v>
      </c>
    </row>
    <row r="47" spans="1:11">
      <c r="A47">
        <v>102</v>
      </c>
      <c r="B47" t="s">
        <v>140</v>
      </c>
      <c r="C47" t="s">
        <v>143</v>
      </c>
      <c r="F47" s="17">
        <v>1077.8</v>
      </c>
      <c r="H47" s="17"/>
      <c r="I47" s="17"/>
      <c r="J47" s="17"/>
      <c r="K47" t="s">
        <v>142</v>
      </c>
    </row>
    <row r="48" spans="1:11">
      <c r="A48">
        <v>40</v>
      </c>
      <c r="B48" t="s">
        <v>140</v>
      </c>
      <c r="C48" t="s">
        <v>144</v>
      </c>
      <c r="F48" s="17">
        <v>126.8</v>
      </c>
      <c r="H48" s="17"/>
      <c r="I48" s="17"/>
      <c r="J48" s="17"/>
      <c r="K48" t="s">
        <v>142</v>
      </c>
    </row>
    <row r="49" spans="1:11">
      <c r="A49">
        <v>50</v>
      </c>
      <c r="B49" t="s">
        <v>140</v>
      </c>
      <c r="C49" t="s">
        <v>144</v>
      </c>
      <c r="F49" s="17">
        <v>158.5</v>
      </c>
      <c r="H49" s="17"/>
      <c r="I49" s="17"/>
      <c r="J49" s="17"/>
      <c r="K49" t="s">
        <v>142</v>
      </c>
    </row>
    <row r="50" spans="1:11">
      <c r="A50">
        <v>100</v>
      </c>
      <c r="B50" t="s">
        <v>140</v>
      </c>
      <c r="C50" t="s">
        <v>144</v>
      </c>
      <c r="D50" t="s">
        <v>145</v>
      </c>
      <c r="E50" s="16">
        <v>0</v>
      </c>
      <c r="F50" s="16">
        <v>317</v>
      </c>
      <c r="G50" s="16">
        <v>0</v>
      </c>
      <c r="H50" s="17">
        <f t="shared" si="1"/>
        <v>317</v>
      </c>
      <c r="I50" s="17">
        <f t="shared" si="0"/>
        <v>421.61</v>
      </c>
      <c r="J50" s="17">
        <f t="shared" si="2"/>
        <v>4.2161</v>
      </c>
      <c r="K50" t="s">
        <v>142</v>
      </c>
    </row>
    <row r="51" spans="1:11">
      <c r="A51">
        <v>100</v>
      </c>
      <c r="B51" t="s">
        <v>140</v>
      </c>
      <c r="C51" t="s">
        <v>144</v>
      </c>
      <c r="D51" t="s">
        <v>146</v>
      </c>
      <c r="E51" s="16">
        <v>33</v>
      </c>
      <c r="F51" s="16">
        <v>317</v>
      </c>
      <c r="G51" s="17">
        <v>15</v>
      </c>
      <c r="H51" s="17">
        <f t="shared" si="1"/>
        <v>365</v>
      </c>
      <c r="I51" s="17">
        <f t="shared" si="0"/>
        <v>485.45000000000005</v>
      </c>
      <c r="J51" s="17">
        <f t="shared" si="2"/>
        <v>4.8545000000000007</v>
      </c>
    </row>
    <row r="53" spans="1:11">
      <c r="B53">
        <v>1</v>
      </c>
      <c r="C53" t="s">
        <v>147</v>
      </c>
    </row>
    <row r="54" spans="1:11">
      <c r="B54">
        <v>2</v>
      </c>
      <c r="C54" t="s">
        <v>148</v>
      </c>
    </row>
    <row r="55" spans="1:11">
      <c r="B55">
        <v>3</v>
      </c>
      <c r="C55" t="s">
        <v>149</v>
      </c>
    </row>
  </sheetData>
  <hyperlinks>
    <hyperlink ref="K2" r:id="rId1" xr:uid="{FC511A4D-253B-41FA-ABC5-68A989EDE1B8}"/>
    <hyperlink ref="K3:K13" r:id="rId2" display="https://jlcpcb.com" xr:uid="{46617053-0E4B-4F66-B4F5-FD74A0EF92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Milad</dc:creator>
  <cp:keywords/>
  <dc:description/>
  <cp:lastModifiedBy>Derrick Andrews</cp:lastModifiedBy>
  <cp:revision>1</cp:revision>
  <dcterms:created xsi:type="dcterms:W3CDTF">2019-05-10T00:25:05Z</dcterms:created>
  <dcterms:modified xsi:type="dcterms:W3CDTF">2020-03-12T21:05:55Z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