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05 LipSync 4/LipSync_4.1/LipSync/Documentation/Working_Documents/"/>
    </mc:Choice>
  </mc:AlternateContent>
  <xr:revisionPtr revIDLastSave="1830" documentId="11_DC0E2523FAFE28515E8D5C5A1D4A6B02C3B15AFA" xr6:coauthVersionLast="47" xr6:coauthVersionMax="47" xr10:uidLastSave="{1BDDE696-0053-470F-BFA4-5CC15E6CF907}"/>
  <bookViews>
    <workbookView xWindow="-120" yWindow="-120" windowWidth="29040" windowHeight="15840" xr2:uid="{00000000-000D-0000-FFFF-FFFF00000000}"/>
  </bookViews>
  <sheets>
    <sheet name="BOM - v4.1" sheetId="6" r:id="rId1"/>
    <sheet name="BOM - v4.0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8" i="6" l="1"/>
  <c r="L108" i="6"/>
  <c r="J108" i="6"/>
  <c r="L42" i="6"/>
  <c r="J42" i="6"/>
  <c r="M42" i="6" s="1"/>
  <c r="L112" i="6"/>
  <c r="J112" i="6"/>
  <c r="M112" i="6" s="1"/>
  <c r="L111" i="6"/>
  <c r="J111" i="6"/>
  <c r="M111" i="6" s="1"/>
  <c r="L110" i="6"/>
  <c r="J110" i="6"/>
  <c r="M110" i="6" s="1"/>
  <c r="L109" i="6"/>
  <c r="J109" i="6"/>
  <c r="M109" i="6" s="1"/>
  <c r="L107" i="6"/>
  <c r="J107" i="6"/>
  <c r="M107" i="6" s="1"/>
  <c r="L106" i="6"/>
  <c r="J106" i="6"/>
  <c r="M106" i="6" s="1"/>
  <c r="L105" i="6"/>
  <c r="J105" i="6"/>
  <c r="M105" i="6" s="1"/>
  <c r="L104" i="6"/>
  <c r="J104" i="6"/>
  <c r="M104" i="6" s="1"/>
  <c r="L103" i="6"/>
  <c r="J103" i="6"/>
  <c r="M103" i="6" s="1"/>
  <c r="M101" i="6"/>
  <c r="L101" i="6"/>
  <c r="M100" i="6"/>
  <c r="L100" i="6"/>
  <c r="L99" i="6"/>
  <c r="J99" i="6"/>
  <c r="M99" i="6" s="1"/>
  <c r="M98" i="6"/>
  <c r="L98" i="6"/>
  <c r="M97" i="6"/>
  <c r="L97" i="6"/>
  <c r="M96" i="6"/>
  <c r="L96" i="6"/>
  <c r="L95" i="6"/>
  <c r="J95" i="6"/>
  <c r="M95" i="6" s="1"/>
  <c r="L94" i="6"/>
  <c r="J94" i="6"/>
  <c r="M94" i="6" s="1"/>
  <c r="L93" i="6"/>
  <c r="J93" i="6"/>
  <c r="M93" i="6" s="1"/>
  <c r="L91" i="6"/>
  <c r="J91" i="6"/>
  <c r="M91" i="6" s="1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L73" i="6"/>
  <c r="J73" i="6"/>
  <c r="M73" i="6" s="1"/>
  <c r="M72" i="6"/>
  <c r="L72" i="6"/>
  <c r="L71" i="6"/>
  <c r="J71" i="6"/>
  <c r="M71" i="6" s="1"/>
  <c r="K68" i="6"/>
  <c r="M68" i="6" s="1"/>
  <c r="K67" i="6"/>
  <c r="L67" i="6" s="1"/>
  <c r="K66" i="6"/>
  <c r="M66" i="6" s="1"/>
  <c r="K65" i="6"/>
  <c r="M65" i="6" s="1"/>
  <c r="K64" i="6"/>
  <c r="M64" i="6" s="1"/>
  <c r="K63" i="6"/>
  <c r="L63" i="6" s="1"/>
  <c r="K62" i="6"/>
  <c r="M62" i="6" s="1"/>
  <c r="K61" i="6"/>
  <c r="M61" i="6" s="1"/>
  <c r="K60" i="6"/>
  <c r="M60" i="6" s="1"/>
  <c r="K59" i="6"/>
  <c r="L59" i="6" s="1"/>
  <c r="K58" i="6"/>
  <c r="M58" i="6" s="1"/>
  <c r="K57" i="6"/>
  <c r="M57" i="6" s="1"/>
  <c r="K56" i="6"/>
  <c r="M56" i="6" s="1"/>
  <c r="K55" i="6"/>
  <c r="L55" i="6" s="1"/>
  <c r="K54" i="6"/>
  <c r="M54" i="6" s="1"/>
  <c r="K53" i="6"/>
  <c r="M53" i="6" s="1"/>
  <c r="K52" i="6"/>
  <c r="M52" i="6" s="1"/>
  <c r="L48" i="6"/>
  <c r="J48" i="6"/>
  <c r="M48" i="6" s="1"/>
  <c r="L47" i="6"/>
  <c r="J47" i="6"/>
  <c r="M47" i="6" s="1"/>
  <c r="L46" i="6"/>
  <c r="J46" i="6"/>
  <c r="M46" i="6" s="1"/>
  <c r="L43" i="6"/>
  <c r="J43" i="6"/>
  <c r="M43" i="6" s="1"/>
  <c r="L41" i="6"/>
  <c r="J41" i="6"/>
  <c r="M41" i="6" s="1"/>
  <c r="L39" i="6"/>
  <c r="J39" i="6"/>
  <c r="M39" i="6" s="1"/>
  <c r="L38" i="6"/>
  <c r="J38" i="6"/>
  <c r="M38" i="6" s="1"/>
  <c r="L37" i="6"/>
  <c r="J37" i="6"/>
  <c r="M37" i="6" s="1"/>
  <c r="L36" i="6"/>
  <c r="J36" i="6"/>
  <c r="M36" i="6" s="1"/>
  <c r="L35" i="6"/>
  <c r="J35" i="6"/>
  <c r="M35" i="6" s="1"/>
  <c r="L34" i="6"/>
  <c r="J34" i="6"/>
  <c r="M34" i="6" s="1"/>
  <c r="L33" i="6"/>
  <c r="J33" i="6"/>
  <c r="M33" i="6" s="1"/>
  <c r="L32" i="6"/>
  <c r="J32" i="6"/>
  <c r="M32" i="6" s="1"/>
  <c r="L31" i="6"/>
  <c r="J31" i="6"/>
  <c r="M31" i="6" s="1"/>
  <c r="L30" i="6"/>
  <c r="J30" i="6"/>
  <c r="M30" i="6" s="1"/>
  <c r="L29" i="6"/>
  <c r="J29" i="6"/>
  <c r="M29" i="6" s="1"/>
  <c r="L28" i="6"/>
  <c r="J28" i="6"/>
  <c r="M28" i="6" s="1"/>
  <c r="L27" i="6"/>
  <c r="J27" i="6"/>
  <c r="M27" i="6" s="1"/>
  <c r="L26" i="6"/>
  <c r="J26" i="6"/>
  <c r="M26" i="6" s="1"/>
  <c r="L25" i="6"/>
  <c r="J25" i="6"/>
  <c r="M25" i="6" s="1"/>
  <c r="L24" i="6"/>
  <c r="J24" i="6"/>
  <c r="M24" i="6" s="1"/>
  <c r="L23" i="6"/>
  <c r="J23" i="6"/>
  <c r="M23" i="6" s="1"/>
  <c r="L22" i="6"/>
  <c r="J22" i="6"/>
  <c r="M22" i="6" s="1"/>
  <c r="L21" i="6"/>
  <c r="J21" i="6"/>
  <c r="M21" i="6" s="1"/>
  <c r="L20" i="6"/>
  <c r="J20" i="6"/>
  <c r="M20" i="6" s="1"/>
  <c r="L18" i="6"/>
  <c r="J18" i="6"/>
  <c r="M18" i="6" s="1"/>
  <c r="L17" i="6"/>
  <c r="J17" i="6"/>
  <c r="M17" i="6" s="1"/>
  <c r="L16" i="6"/>
  <c r="J16" i="6"/>
  <c r="M16" i="6" s="1"/>
  <c r="L15" i="6"/>
  <c r="J15" i="6"/>
  <c r="M15" i="6" s="1"/>
  <c r="L14" i="6"/>
  <c r="J14" i="6"/>
  <c r="M14" i="6" s="1"/>
  <c r="L13" i="6"/>
  <c r="J13" i="6"/>
  <c r="M13" i="6" s="1"/>
  <c r="L12" i="6"/>
  <c r="J12" i="6"/>
  <c r="M12" i="6" s="1"/>
  <c r="L11" i="6"/>
  <c r="J11" i="6"/>
  <c r="M11" i="6" s="1"/>
  <c r="L10" i="6"/>
  <c r="J10" i="6"/>
  <c r="M10" i="6" s="1"/>
  <c r="L9" i="6"/>
  <c r="J9" i="6"/>
  <c r="M9" i="6" s="1"/>
  <c r="L8" i="6"/>
  <c r="J8" i="6"/>
  <c r="M8" i="6" s="1"/>
  <c r="L7" i="6"/>
  <c r="J7" i="6"/>
  <c r="M7" i="6" s="1"/>
  <c r="L6" i="6"/>
  <c r="J6" i="6"/>
  <c r="M6" i="6" s="1"/>
  <c r="N2" i="6"/>
  <c r="I2" i="6"/>
  <c r="L89" i="5"/>
  <c r="M89" i="5"/>
  <c r="L88" i="5"/>
  <c r="M88" i="5"/>
  <c r="L87" i="5"/>
  <c r="M87" i="5"/>
  <c r="M103" i="5"/>
  <c r="L103" i="5"/>
  <c r="L86" i="5"/>
  <c r="L73" i="5"/>
  <c r="L85" i="5"/>
  <c r="L102" i="5"/>
  <c r="M102" i="5"/>
  <c r="M86" i="5"/>
  <c r="J109" i="5"/>
  <c r="M109" i="5" s="1"/>
  <c r="J110" i="5"/>
  <c r="M110" i="5" s="1"/>
  <c r="J111" i="5"/>
  <c r="M111" i="5" s="1"/>
  <c r="J112" i="5"/>
  <c r="M112" i="5" s="1"/>
  <c r="J113" i="5"/>
  <c r="M113" i="5" s="1"/>
  <c r="J114" i="5"/>
  <c r="M114" i="5" s="1"/>
  <c r="J115" i="5"/>
  <c r="M115" i="5" s="1"/>
  <c r="L107" i="5"/>
  <c r="L108" i="5"/>
  <c r="L109" i="5"/>
  <c r="L110" i="5"/>
  <c r="L111" i="5"/>
  <c r="L112" i="5"/>
  <c r="L113" i="5"/>
  <c r="L114" i="5"/>
  <c r="L115" i="5"/>
  <c r="J107" i="5"/>
  <c r="M107" i="5" s="1"/>
  <c r="J108" i="5"/>
  <c r="M108" i="5" s="1"/>
  <c r="L106" i="5"/>
  <c r="J106" i="5"/>
  <c r="M106" i="5" s="1"/>
  <c r="L105" i="5"/>
  <c r="J105" i="5"/>
  <c r="M105" i="5" s="1"/>
  <c r="L101" i="5"/>
  <c r="J101" i="5"/>
  <c r="M101" i="5" s="1"/>
  <c r="M100" i="5"/>
  <c r="L100" i="5"/>
  <c r="M98" i="5"/>
  <c r="L98" i="5"/>
  <c r="M99" i="5"/>
  <c r="L99" i="5"/>
  <c r="L97" i="5"/>
  <c r="J97" i="5"/>
  <c r="M97" i="5" s="1"/>
  <c r="L96" i="5"/>
  <c r="J96" i="5"/>
  <c r="M96" i="5" s="1"/>
  <c r="L95" i="5"/>
  <c r="J95" i="5"/>
  <c r="M95" i="5" s="1"/>
  <c r="L41" i="5"/>
  <c r="J41" i="5"/>
  <c r="M41" i="5" s="1"/>
  <c r="L42" i="5"/>
  <c r="J42" i="5"/>
  <c r="M42" i="5" s="1"/>
  <c r="I2" i="5"/>
  <c r="L44" i="5"/>
  <c r="J44" i="5"/>
  <c r="M44" i="5" s="1"/>
  <c r="M83" i="5"/>
  <c r="L83" i="5"/>
  <c r="M77" i="5"/>
  <c r="L77" i="5"/>
  <c r="N2" i="5"/>
  <c r="K55" i="5"/>
  <c r="L55" i="5" s="1"/>
  <c r="K56" i="5"/>
  <c r="M56" i="5" s="1"/>
  <c r="K57" i="5"/>
  <c r="M57" i="5" s="1"/>
  <c r="K58" i="5"/>
  <c r="M58" i="5" s="1"/>
  <c r="K59" i="5"/>
  <c r="M59" i="5" s="1"/>
  <c r="K60" i="5"/>
  <c r="M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M68" i="5" s="1"/>
  <c r="K69" i="5"/>
  <c r="L69" i="5" s="1"/>
  <c r="K70" i="5"/>
  <c r="M70" i="5" s="1"/>
  <c r="K54" i="5"/>
  <c r="L54" i="5" s="1"/>
  <c r="L93" i="5"/>
  <c r="J93" i="5"/>
  <c r="M93" i="5" s="1"/>
  <c r="M85" i="5"/>
  <c r="M84" i="5"/>
  <c r="L84" i="5"/>
  <c r="M82" i="5"/>
  <c r="L82" i="5"/>
  <c r="M81" i="5"/>
  <c r="L81" i="5"/>
  <c r="M80" i="5"/>
  <c r="L80" i="5"/>
  <c r="M79" i="5"/>
  <c r="L79" i="5"/>
  <c r="M78" i="5"/>
  <c r="L78" i="5"/>
  <c r="M76" i="5"/>
  <c r="L76" i="5"/>
  <c r="L75" i="5"/>
  <c r="J75" i="5"/>
  <c r="M75" i="5" s="1"/>
  <c r="M74" i="5"/>
  <c r="L74" i="5"/>
  <c r="J73" i="5"/>
  <c r="M73" i="5" s="1"/>
  <c r="L50" i="5"/>
  <c r="J50" i="5"/>
  <c r="M50" i="5" s="1"/>
  <c r="L49" i="5"/>
  <c r="J49" i="5"/>
  <c r="M49" i="5" s="1"/>
  <c r="L48" i="5"/>
  <c r="J48" i="5"/>
  <c r="M48" i="5" s="1"/>
  <c r="L45" i="5"/>
  <c r="J45" i="5"/>
  <c r="M45" i="5" s="1"/>
  <c r="L43" i="5"/>
  <c r="J43" i="5"/>
  <c r="M43" i="5" s="1"/>
  <c r="L36" i="5"/>
  <c r="J36" i="5"/>
  <c r="M36" i="5" s="1"/>
  <c r="L38" i="5"/>
  <c r="J38" i="5"/>
  <c r="M38" i="5" s="1"/>
  <c r="L37" i="5"/>
  <c r="J37" i="5"/>
  <c r="M37" i="5" s="1"/>
  <c r="L35" i="5"/>
  <c r="J35" i="5"/>
  <c r="M35" i="5" s="1"/>
  <c r="L34" i="5"/>
  <c r="J34" i="5"/>
  <c r="M34" i="5" s="1"/>
  <c r="L39" i="5"/>
  <c r="J39" i="5"/>
  <c r="M39" i="5" s="1"/>
  <c r="L18" i="5"/>
  <c r="J18" i="5"/>
  <c r="M18" i="5" s="1"/>
  <c r="L17" i="5"/>
  <c r="J17" i="5"/>
  <c r="M17" i="5" s="1"/>
  <c r="L33" i="5"/>
  <c r="J33" i="5"/>
  <c r="M33" i="5" s="1"/>
  <c r="L32" i="5"/>
  <c r="J32" i="5"/>
  <c r="M32" i="5" s="1"/>
  <c r="L31" i="5"/>
  <c r="J31" i="5"/>
  <c r="M31" i="5" s="1"/>
  <c r="L30" i="5"/>
  <c r="J30" i="5"/>
  <c r="M30" i="5" s="1"/>
  <c r="L29" i="5"/>
  <c r="J29" i="5"/>
  <c r="M29" i="5" s="1"/>
  <c r="L28" i="5"/>
  <c r="J28" i="5"/>
  <c r="M28" i="5" s="1"/>
  <c r="L27" i="5"/>
  <c r="J27" i="5"/>
  <c r="M27" i="5" s="1"/>
  <c r="L26" i="5"/>
  <c r="J26" i="5"/>
  <c r="M26" i="5" s="1"/>
  <c r="L25" i="5"/>
  <c r="J25" i="5"/>
  <c r="M25" i="5" s="1"/>
  <c r="L24" i="5"/>
  <c r="J24" i="5"/>
  <c r="M24" i="5" s="1"/>
  <c r="L23" i="5"/>
  <c r="J23" i="5"/>
  <c r="M23" i="5" s="1"/>
  <c r="L22" i="5"/>
  <c r="J22" i="5"/>
  <c r="M22" i="5" s="1"/>
  <c r="L21" i="5"/>
  <c r="J21" i="5"/>
  <c r="M21" i="5" s="1"/>
  <c r="L15" i="5"/>
  <c r="J15" i="5"/>
  <c r="M15" i="5" s="1"/>
  <c r="L16" i="5"/>
  <c r="J16" i="5"/>
  <c r="M16" i="5" s="1"/>
  <c r="L14" i="5"/>
  <c r="J14" i="5"/>
  <c r="M14" i="5" s="1"/>
  <c r="L13" i="5"/>
  <c r="J13" i="5"/>
  <c r="M13" i="5" s="1"/>
  <c r="L20" i="5"/>
  <c r="J20" i="5"/>
  <c r="M20" i="5" s="1"/>
  <c r="L12" i="5"/>
  <c r="J12" i="5"/>
  <c r="M12" i="5" s="1"/>
  <c r="L11" i="5"/>
  <c r="J11" i="5"/>
  <c r="M11" i="5" s="1"/>
  <c r="L10" i="5"/>
  <c r="J10" i="5"/>
  <c r="M10" i="5" s="1"/>
  <c r="L9" i="5"/>
  <c r="J9" i="5"/>
  <c r="M9" i="5" s="1"/>
  <c r="L8" i="5"/>
  <c r="J8" i="5"/>
  <c r="M8" i="5" s="1"/>
  <c r="L7" i="5"/>
  <c r="J7" i="5"/>
  <c r="M7" i="5" s="1"/>
  <c r="L6" i="5"/>
  <c r="J6" i="5"/>
  <c r="M6" i="5" s="1"/>
  <c r="M59" i="6" l="1"/>
  <c r="L66" i="6"/>
  <c r="L54" i="6"/>
  <c r="L62" i="6"/>
  <c r="M67" i="6"/>
  <c r="L58" i="6"/>
  <c r="M55" i="6"/>
  <c r="M2" i="6" s="1"/>
  <c r="M63" i="6"/>
  <c r="L57" i="6"/>
  <c r="L65" i="6"/>
  <c r="L2" i="6"/>
  <c r="L52" i="6"/>
  <c r="L60" i="6"/>
  <c r="L68" i="6"/>
  <c r="L53" i="6"/>
  <c r="L61" i="6"/>
  <c r="L56" i="6"/>
  <c r="L64" i="6"/>
  <c r="L58" i="5"/>
  <c r="L68" i="5"/>
  <c r="M69" i="5"/>
  <c r="M65" i="5"/>
  <c r="L70" i="5"/>
  <c r="L60" i="5"/>
  <c r="M67" i="5"/>
  <c r="L59" i="5"/>
  <c r="M66" i="5"/>
  <c r="L57" i="5"/>
  <c r="M64" i="5"/>
  <c r="M63" i="5"/>
  <c r="M54" i="5"/>
  <c r="M62" i="5"/>
  <c r="M55" i="5"/>
  <c r="L56" i="5"/>
  <c r="M61" i="5"/>
  <c r="L2" i="5" l="1"/>
  <c r="M2" i="5"/>
</calcChain>
</file>

<file path=xl/sharedStrings.xml><?xml version="1.0" encoding="utf-8"?>
<sst xmlns="http://schemas.openxmlformats.org/spreadsheetml/2006/main" count="1220" uniqueCount="378">
  <si>
    <t>Total filament (g)</t>
  </si>
  <si>
    <t>Unit Cost</t>
  </si>
  <si>
    <t>Total Cost</t>
  </si>
  <si>
    <t>Total Print time (hr)</t>
  </si>
  <si>
    <t>Version:</t>
  </si>
  <si>
    <t>Last updated:</t>
  </si>
  <si>
    <t>Commercial Parts</t>
  </si>
  <si>
    <t>ID</t>
  </si>
  <si>
    <t>Part</t>
  </si>
  <si>
    <t>Description</t>
  </si>
  <si>
    <t>Manufacturer</t>
  </si>
  <si>
    <t>Supplier</t>
  </si>
  <si>
    <t>Supplier PN</t>
  </si>
  <si>
    <t>QTY</t>
  </si>
  <si>
    <t>QTY / PKG</t>
  </si>
  <si>
    <t>PKGs</t>
  </si>
  <si>
    <t>$/PKG</t>
  </si>
  <si>
    <t>Price per Unit</t>
  </si>
  <si>
    <t>Total Price</t>
  </si>
  <si>
    <t>Link</t>
  </si>
  <si>
    <t>U2</t>
  </si>
  <si>
    <t>TLV493D</t>
  </si>
  <si>
    <t>Joystick</t>
  </si>
  <si>
    <t>Adafruit</t>
  </si>
  <si>
    <t>Digikey</t>
  </si>
  <si>
    <t>1528-4366-ND</t>
  </si>
  <si>
    <t>U3</t>
  </si>
  <si>
    <t>LPS33HW</t>
  </si>
  <si>
    <t>1528-4414-ND</t>
  </si>
  <si>
    <t>U4</t>
  </si>
  <si>
    <t>LPS22</t>
  </si>
  <si>
    <t>1528-4633-ND</t>
  </si>
  <si>
    <t>https://www.digikey.ca/en/products/detail/adafruit-industries-llc/4633/12396897</t>
  </si>
  <si>
    <t>BRG</t>
  </si>
  <si>
    <t>Bearing</t>
  </si>
  <si>
    <t>0.250" ball bearing, 1/4" ID, 0.5" OD</t>
  </si>
  <si>
    <t>Mechatronics Bearing Group</t>
  </si>
  <si>
    <t>1995-1003-ND</t>
  </si>
  <si>
    <t>MAG</t>
  </si>
  <si>
    <t>Magnet</t>
  </si>
  <si>
    <t>Cylindrical magnet, 8 mm OD, 2.5 mm thick</t>
  </si>
  <si>
    <t>Radial Magnet, Inc.</t>
  </si>
  <si>
    <t>469-1029-ND</t>
  </si>
  <si>
    <t>https://www.digikey.ca/en/products/detail/radial-magnets-inc/9029/5218824</t>
  </si>
  <si>
    <t>CBL-QWIIC-150</t>
  </si>
  <si>
    <t>QWIIC-150 to Male Headers</t>
  </si>
  <si>
    <t>JST SH 4-PIN TO PREMIUM MALE HEA</t>
  </si>
  <si>
    <t>1528-4209-ND</t>
  </si>
  <si>
    <t>https://www.digikey.ca/en/products/detail/adafruit-industries-llc/4209/10230003</t>
  </si>
  <si>
    <t>CBL-QWIIC-50</t>
  </si>
  <si>
    <t>QWIIC-50</t>
  </si>
  <si>
    <t xml:space="preserve">Qwiic JST SH 4-pin Cable - 50mm  </t>
  </si>
  <si>
    <t>SparkFun Electronics</t>
  </si>
  <si>
    <t>1568-PRT-17260-ND</t>
  </si>
  <si>
    <t>https://www.digikey.ca/en/products/detail/sparkfun-electronics/PRT-17260/13629028</t>
  </si>
  <si>
    <t>CBL-QWIIC-100</t>
  </si>
  <si>
    <t>QWIIC-100</t>
  </si>
  <si>
    <t>Hub</t>
  </si>
  <si>
    <t>1528-4210-ND</t>
  </si>
  <si>
    <t>CBL-QWIIC-200</t>
  </si>
  <si>
    <t>QWIIC-200</t>
  </si>
  <si>
    <t>1568-PRT-17258-ND‎</t>
  </si>
  <si>
    <t xml:space="preserve">https://www.digikey.ca/en/products/detail/sparkfun-electronics/PRT-17258/13629029?s=N4IgTCBcDaIAoCUAqBaAjAdjAVgBwgF0BfIA </t>
  </si>
  <si>
    <t>PCB2</t>
  </si>
  <si>
    <t>RJ11 Breakout board</t>
  </si>
  <si>
    <t>RJ11 Breakout</t>
  </si>
  <si>
    <t>1568-1440-ND</t>
  </si>
  <si>
    <t>https://www.digikey.ca/en/products/detail/sparkfun-electronics/BOB-14021/6228638</t>
  </si>
  <si>
    <t>J1</t>
  </si>
  <si>
    <t>Modular Connector Jack</t>
  </si>
  <si>
    <t>Jack Modular Connector 6p6c (RJ11, RJ12, RJ14, RJ25) 90° Angle (Right) Unshielded Cat3</t>
  </si>
  <si>
    <t>TE Connectivity AMP Connectors</t>
  </si>
  <si>
    <t>A31422-ND</t>
  </si>
  <si>
    <t>https://www.digikey.ca/en/products/detail/te-connectivity-amp-connectors/5555165-1/769566</t>
  </si>
  <si>
    <t>CBL-RJ11</t>
  </si>
  <si>
    <t>RJ11 cable</t>
  </si>
  <si>
    <t>Modular Cable Plug to Plug 6p6c (RJ11, RJ12, RJ14, RJ25) 7.00' (2.13m) Unshielded</t>
  </si>
  <si>
    <t>Joystick Cable</t>
  </si>
  <si>
    <t>Assmann WSW Components</t>
  </si>
  <si>
    <t>A2662R-07-ND</t>
  </si>
  <si>
    <t>U1</t>
  </si>
  <si>
    <t>Seeed Studio Xiao nrf52840</t>
  </si>
  <si>
    <t>Microcontroller</t>
  </si>
  <si>
    <t>Seeed Studio Technology Co., Ltd.</t>
  </si>
  <si>
    <t>1597-102010448-ND</t>
  </si>
  <si>
    <t>J6</t>
  </si>
  <si>
    <t>Male Headers for Xiao</t>
  </si>
  <si>
    <t>1597-102010490-ND</t>
  </si>
  <si>
    <t>SW1/SW2/SW3</t>
  </si>
  <si>
    <t>Mono Switch Jacks</t>
  </si>
  <si>
    <t>Mono switch jacks</t>
  </si>
  <si>
    <t>CUI Devices</t>
  </si>
  <si>
    <t>CP1-3535NG-ND</t>
  </si>
  <si>
    <t>S1/S2</t>
  </si>
  <si>
    <t>Tactile switches</t>
  </si>
  <si>
    <t>Tactile switches for controls</t>
  </si>
  <si>
    <t>Omron</t>
  </si>
  <si>
    <t>SW801-ND</t>
  </si>
  <si>
    <t>J5</t>
  </si>
  <si>
    <t>7 Pin Female Headers</t>
  </si>
  <si>
    <t>7 position female headers</t>
  </si>
  <si>
    <t>Sullins Connector Solutions</t>
  </si>
  <si>
    <t>S7005-ND</t>
  </si>
  <si>
    <t>https://www.digikey.ca/en/products/detail/sullins-connector-solutions/PPTC071LFBN-RC/810146</t>
  </si>
  <si>
    <t>J2</t>
  </si>
  <si>
    <t>4 Pin Male Headers</t>
  </si>
  <si>
    <t>Digkey</t>
  </si>
  <si>
    <t>S1011EC-04-ND</t>
  </si>
  <si>
    <t>https://www.digikey.ca/en/products/detail/sullins-connector-solutions/PRPC004SAAN-RC/2775250</t>
  </si>
  <si>
    <t>-</t>
  </si>
  <si>
    <t>DISP</t>
  </si>
  <si>
    <t>LCD feedback screen</t>
  </si>
  <si>
    <t>1528-1512-ND</t>
  </si>
  <si>
    <t>https://www.digikey.ca/en/products/detail/adafruit-industries-llc/938/5774238</t>
  </si>
  <si>
    <t>LS1</t>
  </si>
  <si>
    <t>Buzzer PS1240</t>
  </si>
  <si>
    <t>Piezo Buzzer PS1240</t>
  </si>
  <si>
    <t>TDK</t>
  </si>
  <si>
    <t>445-2525-1-ND - Cut Tape (CT)</t>
  </si>
  <si>
    <t>https://www.digikey.ca/en/products/detail/tdk-corporation/PS1240P02BT/935924</t>
  </si>
  <si>
    <t>D1/D2/D3</t>
  </si>
  <si>
    <t>5MM Red LED</t>
  </si>
  <si>
    <t>Diffused 5MM Round T/H Red LED</t>
  </si>
  <si>
    <t>Würth Elektronik</t>
  </si>
  <si>
    <t>732-5016-ND</t>
  </si>
  <si>
    <t>R2/R3/R4</t>
  </si>
  <si>
    <t>LED Resistors</t>
  </si>
  <si>
    <t>68 Ohm Resistor, 1/4W</t>
  </si>
  <si>
    <t>YAGEO</t>
  </si>
  <si>
    <t>68QBK-ND</t>
  </si>
  <si>
    <t>https://www.digikey.ca/en/products/detail/yageo/CFR-25JB-52-68R/2832</t>
  </si>
  <si>
    <t>R1</t>
  </si>
  <si>
    <t>Speaker Resistor</t>
  </si>
  <si>
    <t>100 Ohm Resistor</t>
  </si>
  <si>
    <t>100XBK-ND</t>
  </si>
  <si>
    <t xml:space="preserve">https://www.digikey.ca/en/products/detail/yageo/MFR-25FBF52-100R/12795 </t>
  </si>
  <si>
    <t>C1</t>
  </si>
  <si>
    <t>Capacitor</t>
  </si>
  <si>
    <t xml:space="preserve">10 µF Ceramic Capacitor </t>
  </si>
  <si>
    <t>KEMET</t>
  </si>
  <si>
    <t>C430C106K3R5TA-ND</t>
  </si>
  <si>
    <t xml:space="preserve">https://www.digikey.ca/en/products/detail/kemet/C430C106K3R5TA/6685941 </t>
  </si>
  <si>
    <t>J4</t>
  </si>
  <si>
    <t>Qwiic Adapter Board</t>
  </si>
  <si>
    <t>Sparkfun Qwiic Adapter</t>
  </si>
  <si>
    <t>1568-1785-ND</t>
  </si>
  <si>
    <t>https://www.digikey.ca/en/products/detail/sparkfun-electronics/DEV-14495/7942483?s=N4IgTCBcDaICIFEBqBaAjAFgwTgKwgF0BfIA</t>
  </si>
  <si>
    <t>Male Luer Connectors</t>
  </si>
  <si>
    <t>Mouthpiece Connector to Gimbal</t>
  </si>
  <si>
    <t>Amazon</t>
  </si>
  <si>
    <t>B13193</t>
  </si>
  <si>
    <t xml:space="preserve">https://www.amazon.ca/gp/product/B0B8CJVX3S?ref=ppx_pt2_dt_b_prod_image </t>
  </si>
  <si>
    <t>Air path to sensor</t>
  </si>
  <si>
    <t xml:space="preserve">https://www.amazon.ca/gp/product/B01C3GCZTM/ref=ppx_yo_dt_b_asin_title_o08_s00?ie=UTF8&amp;th=1 </t>
  </si>
  <si>
    <t>CBL-USB</t>
  </si>
  <si>
    <t>USB C cable - 6 ft</t>
  </si>
  <si>
    <t>USB C to USB A cable for microcontroller</t>
  </si>
  <si>
    <t>Hub Cable</t>
  </si>
  <si>
    <t>M2.5n</t>
  </si>
  <si>
    <t>M2.5 Nut</t>
  </si>
  <si>
    <t>HEX NUT, NATURAL, NYLON, M2.5 X</t>
  </si>
  <si>
    <t>Essentra Components</t>
  </si>
  <si>
    <t>04M025045HN</t>
  </si>
  <si>
    <t xml:space="preserve">https://www.digikey.ca/en/products/detail/essentra-components/04M025045HN/9677099 </t>
  </si>
  <si>
    <t>M2.5x8</t>
  </si>
  <si>
    <t>50M025045P008</t>
  </si>
  <si>
    <t xml:space="preserve">https://www.digikey.ca/en/products/detail/essentra-components/50M025045P008/11638585 </t>
  </si>
  <si>
    <t>No4x3_8</t>
  </si>
  <si>
    <t>No.4 Screw x 3/8in</t>
  </si>
  <si>
    <t>SHT MTL SCREW PAN PHIL #4</t>
  </si>
  <si>
    <t>Hub + Joystick</t>
  </si>
  <si>
    <t>Serpac</t>
  </si>
  <si>
    <t>SR6005-ND</t>
  </si>
  <si>
    <t>https://www.digikey.ca/en/products/detail/serpac/6005/307599</t>
  </si>
  <si>
    <t>T-Nut</t>
  </si>
  <si>
    <t>1/4-20 T-nut x 5/16" length</t>
  </si>
  <si>
    <t>PowerTec</t>
  </si>
  <si>
    <t>‎QTN1110</t>
  </si>
  <si>
    <t>LP</t>
  </si>
  <si>
    <t>Light Pipe 0.250"</t>
  </si>
  <si>
    <t>Light Pipe</t>
  </si>
  <si>
    <t>Dialight</t>
  </si>
  <si>
    <t>350-3746-ND</t>
  </si>
  <si>
    <t>B07HD5K3PW</t>
  </si>
  <si>
    <t xml:space="preserve">https://www.amazon.ca/gp/product/B07HD5K3PW/ref=ppx_yo_dt_b_asin_title_o07_s01?ie=UTF8&amp;psc=1 </t>
  </si>
  <si>
    <t>Syringe Filters</t>
  </si>
  <si>
    <t>Mouthpiece Filter</t>
  </si>
  <si>
    <t>B0BKRR426C</t>
  </si>
  <si>
    <t xml:space="preserve">https://www.amazon.ca/gp/product/B0BKRR426C/ref=ppx_yo_dt_b_asin_title_o07_s00?ie=UTF8&amp;psc=1 </t>
  </si>
  <si>
    <t>Custom PCB</t>
  </si>
  <si>
    <t>PKG</t>
  </si>
  <si>
    <t>PCB1</t>
  </si>
  <si>
    <t>PCB</t>
  </si>
  <si>
    <t>JLCPCB</t>
  </si>
  <si>
    <t>PCB Shipping</t>
  </si>
  <si>
    <t>Shipping</t>
  </si>
  <si>
    <t>3D Printed Parts                                                                                     ESTIMATED PRICING USING 1KG ROLL COST:</t>
  </si>
  <si>
    <t xml:space="preserve"> Mass (g)</t>
  </si>
  <si>
    <t>Estimated Price</t>
  </si>
  <si>
    <t>Print Time (hr:Min)</t>
  </si>
  <si>
    <t>Alternatives</t>
  </si>
  <si>
    <t>Mouser</t>
  </si>
  <si>
    <t>485-4366</t>
  </si>
  <si>
    <t>https://www.mouser.ca/ProductDetail/Adafruit/4366?qs=Cb2nCFKsA8rqS%252BdmeewMYw%3D%3D</t>
  </si>
  <si>
    <t>485-4414</t>
  </si>
  <si>
    <t>https://www.mouser.ca/ProductDetail/Adafruit/4414?qs=xZ%2FP%252Ba9zWqbFiAS6M6RHZw%3D%3D</t>
  </si>
  <si>
    <t>485-4633</t>
  </si>
  <si>
    <t>https://www.mouser.ca/ProductDetail/Adafruit/4633?qs=W%2FMpXkg%252BdQ4ebNdNVsYA5Q%3D%3D</t>
  </si>
  <si>
    <t xml:space="preserve">Qwiic JST SH 4-pin Cable - 100mm  </t>
  </si>
  <si>
    <t>485-4210</t>
  </si>
  <si>
    <t>PiShop</t>
  </si>
  <si>
    <t>C1 Capacitor</t>
  </si>
  <si>
    <t>TDK Corporation</t>
  </si>
  <si>
    <t>445-181284-1-ND</t>
  </si>
  <si>
    <t xml:space="preserve">https://www.digikey.ca/en/products/detail/tdk-corporation/FG28X5R1E106MRT06/10185405 </t>
  </si>
  <si>
    <t>474-BOB-14021</t>
  </si>
  <si>
    <t>https://www.mouser.ca/ProductDetail/SparkFun/BOB-14021?qs=FNcb6ahWXRxYfdHxmKm33A%3D%3D</t>
  </si>
  <si>
    <t>RJ11 Jack</t>
  </si>
  <si>
    <t>571-5555165-1</t>
  </si>
  <si>
    <t>https://www.mouser.ca/ProductDetail/TE-Connectivity-AMP/5555165-1?qs=BcfjnG7NVaWb2UIqidZ6Zg%3D%3D</t>
  </si>
  <si>
    <t>Amphenol Cables on Demand</t>
  </si>
  <si>
    <t>MP-5FRJ11STWS-007</t>
  </si>
  <si>
    <t>490-SJ1-3535NG</t>
  </si>
  <si>
    <t>https://www.mouser.ca/ProductDetail/CUI-Devices/SJ1-3535NG?qs=WyjlAZoYn50jUmKVsqeRJw%3D%3D</t>
  </si>
  <si>
    <t xml:space="preserve">Kingbright </t>
  </si>
  <si>
    <t>754-1732-ND</t>
  </si>
  <si>
    <t xml:space="preserve">https://www.digikey.ca/en/products/detail/kingbright/WP7113ID5V/3084220 </t>
  </si>
  <si>
    <t>Mouser Shipping</t>
  </si>
  <si>
    <t>Qwiic Cable JST SH 4-pin Cable - 200mm</t>
  </si>
  <si>
    <t>Top of the Hub</t>
  </si>
  <si>
    <t>Bottom of the Hub</t>
  </si>
  <si>
    <t>Spacer to properly position feedback LEDs in the Hub</t>
  </si>
  <si>
    <t>Button to push an internal switch on the Hub</t>
  </si>
  <si>
    <t>Half of the inner gimbal mechanism</t>
  </si>
  <si>
    <t>Half of the outer gimbal mechanism</t>
  </si>
  <si>
    <t>Cover for the front of the gimbal mechanism</t>
  </si>
  <si>
    <t>Piece to hold the magnets of the gimbal sled in place</t>
  </si>
  <si>
    <t>Sled to hold gimbal mechanism and insert into the housing</t>
  </si>
  <si>
    <t>Outer ring used to lock the joystick orientation in place</t>
  </si>
  <si>
    <t>Inner ring that helps lock the joystick orientation in place</t>
  </si>
  <si>
    <t>Front face of the joystick enclosure</t>
  </si>
  <si>
    <t>Main body of the joystick enclosure</t>
  </si>
  <si>
    <t>Back portion of the joystick enclosure</t>
  </si>
  <si>
    <t>7-pin male headers for microcontroller</t>
  </si>
  <si>
    <t xml:space="preserve">https://www.digikey.ca/en/products/detail/adafruit-industries-llc/4366/10481837 </t>
  </si>
  <si>
    <t xml:space="preserve">https://www.digikey.ca/en/products/detail/adafruit-industries-llc/4414/11201428 </t>
  </si>
  <si>
    <t>Alternate</t>
  </si>
  <si>
    <t xml:space="preserve">https://www.digikey.ca/en/products/detail/mechatronics-bearing-group/DDRI814ZZRA3P25LY121/9608362 </t>
  </si>
  <si>
    <t xml:space="preserve">https://www.mouser.ca/ProductDetail/Adafruit/4210?qs=PzGy0jfpSMuCfezrcTX9rQ%3D%3D </t>
  </si>
  <si>
    <t xml:space="preserve">https://www.pishop.ca/product/stemma-qt-qwiic-jst-sh-4-pin-cable-50mm-long/ </t>
  </si>
  <si>
    <t>485-4399</t>
  </si>
  <si>
    <t xml:space="preserve">https://www.mouser.ca/ProductDetail/Adafruit/4399?qs=xZ%2FP%252Ba9zWqZ%2FTpT35o5XxA%3D%3D </t>
  </si>
  <si>
    <t xml:space="preserve">https://www.digikey.ca/en/products/detail/adafruit-industries-llc/4210/10230021 </t>
  </si>
  <si>
    <t xml:space="preserve">https://www.digikey.ca/en/products/detail/assmann-wsw-components/AT-S-26-6-6-B-7-R/1972588 </t>
  </si>
  <si>
    <t xml:space="preserve">https://www.mouser.ca/ProductDetail/Amphenol-Cables-on-Demand/MP-5FRJ11STWS-007?qs=H5r6JxgcqAhybXCGFpSfXQ%3D%3D </t>
  </si>
  <si>
    <t xml:space="preserve">https://www.digikey.ca/en/products/detail/seeed-technology-co-ltd/102010490/19176770 </t>
  </si>
  <si>
    <t xml:space="preserve">https://www.digikey.ca/en/products/detail/seeed-technology-co.,-ltd/102010448/16652893 </t>
  </si>
  <si>
    <t>CNC Tech</t>
  </si>
  <si>
    <t>1175-2331-ND</t>
  </si>
  <si>
    <t xml:space="preserve">https://www.digikey.ca/en/products/detail/cui-devices/SJ1-3535NG/738699 </t>
  </si>
  <si>
    <t xml:space="preserve">https://www.digikey.ca/en/products/detail/omron-electronics-inc-emc-div/B3F-5050/368377?s=N4IgTCBcDaIEIGYBiBaArABkyAugXyA </t>
  </si>
  <si>
    <t>M2.5 Screw - 8 mm length</t>
  </si>
  <si>
    <t>PAN PHILLIPS SCREW, M2.5X0.45 T x 8 mm Long</t>
  </si>
  <si>
    <t xml:space="preserve">https://www.digikey.ca/en/products/detail/w%C3%BCrth-elektronik/151051RS11000/4490012 </t>
  </si>
  <si>
    <t>Mouthpiece Consumable</t>
  </si>
  <si>
    <t>https://www.amazon.ca/gp/product/B07NCXNKJR</t>
  </si>
  <si>
    <t xml:space="preserve">https://www.digikey.ca/en/products/detail/dialight/51513030250F/4965201 </t>
  </si>
  <si>
    <t>Silicone Tubing, 2 mm ID, 4 mm OD</t>
  </si>
  <si>
    <t xml:space="preserve">https://www.amazon.ca/dp/B01GGKYN0A?_encoding=UTF8&amp;ref_=cm_sw_r_cp_ud_dp_R153PNRRHEZ23HBEP492&amp;th=1 </t>
  </si>
  <si>
    <t>Silicone Sealant</t>
  </si>
  <si>
    <t>Sealant for mouthpiece</t>
  </si>
  <si>
    <t>https://www.amazon.ca/gp/product/B0063U2RWU/ref=ppx_yo_dt_b_asin_title_o00_s00?ie=UTF8&amp;psc=1</t>
  </si>
  <si>
    <t>LS4_Inner_Gimbal_ 2</t>
  </si>
  <si>
    <t>LS4_Inner_Gimbal_1</t>
  </si>
  <si>
    <t>LS4_Outer_Gimbal_1</t>
  </si>
  <si>
    <t>LS4_Outer_ Gimbal_2</t>
  </si>
  <si>
    <t>LS4_Gimbal_Shield</t>
  </si>
  <si>
    <t>LS4_Gimbal_Sled</t>
  </si>
  <si>
    <t>LS4_Front_Cap</t>
  </si>
  <si>
    <t>LS4_Joystick_Housing</t>
  </si>
  <si>
    <t>LS4_Outer_Locking_Ring</t>
  </si>
  <si>
    <t>LS4_Inner_Locking_Ring</t>
  </si>
  <si>
    <t>LS4_Magnet_Clip</t>
  </si>
  <si>
    <t>LS4_Rear_Housing</t>
  </si>
  <si>
    <t xml:space="preserve">LS4_Hub_Top </t>
  </si>
  <si>
    <t>LS4_Hub_Bottom</t>
  </si>
  <si>
    <t>LS4_Hub_LED_Spacer</t>
  </si>
  <si>
    <t>LS4_Hub_Select_Button</t>
  </si>
  <si>
    <t>LS4_Hub_Next_Button</t>
  </si>
  <si>
    <t>LipSync Hub PCB</t>
  </si>
  <si>
    <t>PCB Shipping - DHL Express</t>
  </si>
  <si>
    <t>PCB Shipping - Fedex International</t>
  </si>
  <si>
    <t>https://jlcpcb.com/</t>
  </si>
  <si>
    <t>Dental Suction Straw</t>
  </si>
  <si>
    <t>WOVTE 6-Pack Thin Short Size Reusable Silicone Straws with 1 Cleaning Brush for 10 oz RTIC Lowball Tumbler, : Amazon.ca: Health &amp; Personal Care</t>
  </si>
  <si>
    <t>Silicone Straw</t>
  </si>
  <si>
    <t>Mouthpiece tip</t>
  </si>
  <si>
    <t xml:space="preserve"> Mouthpiece base</t>
  </si>
  <si>
    <t>WOVTE</t>
  </si>
  <si>
    <t>https://www.digikey.ca/en/products/detail/te-connectivity/2-604771-9/2259327</t>
  </si>
  <si>
    <t>2-604771-9-ND</t>
  </si>
  <si>
    <t>Hub Parts</t>
  </si>
  <si>
    <t>Mouthpiece Parts</t>
  </si>
  <si>
    <t xml:space="preserve">Qwiic JST SH 4-pin Cable - 100 mm  </t>
  </si>
  <si>
    <t>Joystick Parts</t>
  </si>
  <si>
    <t>Adafruit TLV493D Triple-Axis Magnetometer - STEMMA QT / Qwiic</t>
  </si>
  <si>
    <t>LipSync</t>
  </si>
  <si>
    <t>2024-Jan-31</t>
  </si>
  <si>
    <t>Adafruit LPS33HW Water Resistant Pressure Sensor - STEMMA QT</t>
  </si>
  <si>
    <t>Adafruit LPS22 Pressure Sensor - STEMMA QT / Qwiic - LPS22HB</t>
  </si>
  <si>
    <t>https://www.adafruit.com/product/4633</t>
  </si>
  <si>
    <t>https://www.adafruit.com/product/4414</t>
  </si>
  <si>
    <t>https://www.adafruit.com/product/4366</t>
  </si>
  <si>
    <t>https://www.adafruit.com/product/4210</t>
  </si>
  <si>
    <t>https://www.adafruit.com/product/4399</t>
  </si>
  <si>
    <t>https://www.adafruit.com/product/4209</t>
  </si>
  <si>
    <t>QWIIC-150-Male</t>
  </si>
  <si>
    <t>CBL-QWIIC-150-M</t>
  </si>
  <si>
    <t>Monochrome 1.3" 128x64 OLED graphic display - STEMMA QT / Qwiic</t>
  </si>
  <si>
    <t>https://www.adafruit.com/product/938#technical-details</t>
  </si>
  <si>
    <t>https://www.sparkfun.com/products/14021</t>
  </si>
  <si>
    <t>SparkFun</t>
  </si>
  <si>
    <t>https://www.sparkfun.com/products/14495</t>
  </si>
  <si>
    <t>DEV014495</t>
  </si>
  <si>
    <t xml:space="preserve">Qwiic JST SH 4-pin Cable  to Dupont - 150mm  </t>
  </si>
  <si>
    <t>Filter</t>
  </si>
  <si>
    <t>Silicone Tube</t>
  </si>
  <si>
    <t>Dental Straw</t>
  </si>
  <si>
    <t>Silicone Caulking</t>
  </si>
  <si>
    <t>Luer Lock connectors</t>
  </si>
  <si>
    <t>https://www.amazon.ca/Hydrophobic-Membrane-Filtration-Non-Sterile-Injection/dp/B0B9X33SHM/ref=sr_1_13?crid=1YCX56KYUE8DS&amp;keywords=hydrophobic+syringe+filter&amp;qid=1706894901&amp;sprefix=hydrophobic+syringe+filt%2Caps%2C153&amp;sr=8-13</t>
  </si>
  <si>
    <t>Syringe Filter</t>
  </si>
  <si>
    <t>REKORI</t>
  </si>
  <si>
    <t>https://www.amazon.ca/Silicone-Thickness-Flexible-Transfer-Engraving/dp/B07X5VYDZK/ref=sr_1_4_sspa?crid=3V3Z40PDR2RQK&amp;keywords=silicone+tube+2mm+id+4mm+od&amp;qid=1706895064&amp;sprefix=silicone+tub+2mm+id+4mm+od%2Caps%2C141&amp;sr=8-4-spons&amp;sp_csd=d2lkZ2V0TmFtZT1zcF9hdGY&amp;psc=1</t>
  </si>
  <si>
    <t>Kingsrey</t>
  </si>
  <si>
    <t>https://www.amazon.ca/Disposable-Ejector-Suction-Flexible-Accessories/dp/B0CF5NKMRM/ref=sr_1_17?crid=1Z5H6TPUFKT85&amp;keywords=Disposable+Saliva+Ejector+Suction+Tips&amp;qid=1706895956&amp;sprefix=disposable+saliva+ejector+suction+tips%2Caps%2C148&amp;sr=8-17</t>
  </si>
  <si>
    <t>Disposable Saliva Ejector Straw</t>
  </si>
  <si>
    <t>Betued</t>
  </si>
  <si>
    <t>https://www.amazon.ca/Reusable-Silicone-Drinking-Approved-Tumblers/dp/B07PZTWW55/ref=sr_1_5?crid=3FWUMQYEWHMAZ&amp;keywords=silicone%2Bstraw&amp;qid=1706896605&amp;sprefix=silicone%2Bstraw%2Caps%2C169&amp;sr=8-5&amp;th=1</t>
  </si>
  <si>
    <t>LIFNY</t>
  </si>
  <si>
    <t>https://www.amazon.ca/Grade-CLEAR-adhesive-smoker-silicon/dp/B00NU6VN6G/ref=sr_1_6?crid=3RX54950YMV5J&amp;keywords=food+safe+silicone+sealant&amp;qid=1706896781&amp;sprefix=food+safe+silico%2Caps%2C159&amp;sr=8-6</t>
  </si>
  <si>
    <t>https://www.amazon.ca/RSN-Lab-3-2Mm-Adapter-Black/dp/B08414Q7JK/ref=sr_1_20?crid=3R6FQVIF9TFFJ&amp;keywords=male+luer+connector&amp;qid=1706896948&amp;sprefix=male+luer+connector%2Caps%2C143&amp;sr=8-20</t>
  </si>
  <si>
    <t>RSN</t>
  </si>
  <si>
    <t>Male Luer lock x 1/8" Barb</t>
  </si>
  <si>
    <t>https://www.mouser.ca/ProductDetail/Seeed-Studio/102010448?qs=Znm5pLBrcAJ5g%252BWAkitg4w%3D%3D</t>
  </si>
  <si>
    <t>Seeed Studio</t>
  </si>
  <si>
    <t xml:space="preserve">Microcontroller </t>
  </si>
  <si>
    <t>Xiao nRF52840</t>
  </si>
  <si>
    <t>https://www.adafruit.com/product/1119</t>
  </si>
  <si>
    <t>Tactile Switch</t>
  </si>
  <si>
    <t>Tactile Switch Buttons (12mm square, 6mm tall)</t>
  </si>
  <si>
    <t>https://www.mouser.ca/ProductDetail/Essentra/50M025045K008?qs=PzGy0jfpSMt5PUju15hdzg%3D%3D</t>
  </si>
  <si>
    <t>M2.5 Bolt</t>
  </si>
  <si>
    <t>Essentra</t>
  </si>
  <si>
    <t>144-50M025045K008</t>
  </si>
  <si>
    <t>https://www.digikey.ca/en/products/detail/essentra-components/04M025045HN/9677099</t>
  </si>
  <si>
    <t>RPC7085-ND</t>
  </si>
  <si>
    <t>Buzzer</t>
  </si>
  <si>
    <t>Piezo Buzzer</t>
  </si>
  <si>
    <t>445-2525-1-ND</t>
  </si>
  <si>
    <t>4.0</t>
  </si>
  <si>
    <t>Cable Tie</t>
  </si>
  <si>
    <t>Mouthpiece Tip Adapter</t>
  </si>
  <si>
    <t>Mouthpiece Tip</t>
  </si>
  <si>
    <t>Female Luer Lock 1/4 Inch Luer Lock Connector Kit to Syringe Coupler Adapter</t>
  </si>
  <si>
    <t>PEUTIER</t>
  </si>
  <si>
    <t>B0CJY11V4B</t>
  </si>
  <si>
    <t>https://www.amazon.ca/WOVTE-Reusable-Toddlers-Silicone-Cleaning/dp/B07KVTYG5X</t>
  </si>
  <si>
    <t>https://www.amazon.ca/dp/B0CJY11V4B</t>
  </si>
  <si>
    <t>https://www.amazon.ca/gp/product/B0BKRR426C</t>
  </si>
  <si>
    <t>https://www.amazon.ca/dp/B01GGKYN0A</t>
  </si>
  <si>
    <t>https://www.digikey.ca/en/products/detail/sparkfun-electronics/DEV-14495/7942483</t>
  </si>
  <si>
    <t>https://www.digikey.ca/en/products/detail/omron-electronics-inc-emc-div/B3F-5050/368377</t>
  </si>
  <si>
    <t>https://www.amazon.ca/gp/product/B01C3GCZTM</t>
  </si>
  <si>
    <t>https://www.amazon.ca/gp/product/B0B8CJVX3S</t>
  </si>
  <si>
    <t>2025-Mar-21</t>
  </si>
  <si>
    <t>https://www.amazon.ca/Female-Connector-6-4mm-Tubing-Adapter/dp/B0D7TW5R71</t>
  </si>
  <si>
    <t xml:space="preserve">MycologyLids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</si>
</sst>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color rgb="FF333333"/>
      <name val="Arial"/>
    </font>
    <font>
      <sz val="9"/>
      <color rgb="FF222222"/>
      <name val="Roboto"/>
    </font>
    <font>
      <sz val="11"/>
      <color rgb="FF44444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0" fontId="0" fillId="6" borderId="0" xfId="0" applyFill="1"/>
    <xf numFmtId="44" fontId="0" fillId="6" borderId="0" xfId="1" applyFont="1" applyFill="1" applyBorder="1"/>
    <xf numFmtId="0" fontId="3" fillId="5" borderId="5" xfId="0" applyFont="1" applyFill="1" applyBorder="1"/>
    <xf numFmtId="0" fontId="0" fillId="5" borderId="6" xfId="0" applyFill="1" applyBorder="1"/>
    <xf numFmtId="0" fontId="0" fillId="0" borderId="7" xfId="0" applyBorder="1"/>
    <xf numFmtId="0" fontId="0" fillId="7" borderId="1" xfId="0" applyFill="1" applyBorder="1"/>
    <xf numFmtId="44" fontId="0" fillId="0" borderId="0" xfId="0" applyNumberFormat="1"/>
    <xf numFmtId="20" fontId="9" fillId="3" borderId="0" xfId="3" applyNumberFormat="1" applyFont="1"/>
    <xf numFmtId="0" fontId="10" fillId="0" borderId="0" xfId="0" applyFont="1"/>
    <xf numFmtId="44" fontId="0" fillId="0" borderId="0" xfId="1" applyFont="1" applyFill="1" applyBorder="1"/>
    <xf numFmtId="44" fontId="0" fillId="5" borderId="1" xfId="1" applyFont="1" applyFill="1" applyBorder="1"/>
    <xf numFmtId="20" fontId="0" fillId="0" borderId="0" xfId="0" applyNumberFormat="1"/>
    <xf numFmtId="0" fontId="3" fillId="5" borderId="8" xfId="0" applyFont="1" applyFill="1" applyBorder="1"/>
    <xf numFmtId="0" fontId="0" fillId="7" borderId="0" xfId="0" applyFill="1"/>
    <xf numFmtId="0" fontId="9" fillId="6" borderId="3" xfId="0" applyFont="1" applyFill="1" applyBorder="1"/>
    <xf numFmtId="0" fontId="9" fillId="0" borderId="3" xfId="0" applyFont="1" applyBorder="1"/>
    <xf numFmtId="44" fontId="0" fillId="0" borderId="3" xfId="1" applyFont="1" applyFill="1" applyBorder="1"/>
    <xf numFmtId="0" fontId="6" fillId="0" borderId="0" xfId="5" applyFill="1"/>
    <xf numFmtId="0" fontId="0" fillId="8" borderId="0" xfId="0" applyFill="1"/>
    <xf numFmtId="44" fontId="0" fillId="0" borderId="9" xfId="1" applyFont="1" applyFill="1" applyBorder="1"/>
    <xf numFmtId="0" fontId="0" fillId="0" borderId="10" xfId="0" applyBorder="1"/>
    <xf numFmtId="0" fontId="9" fillId="0" borderId="0" xfId="0" applyFont="1"/>
    <xf numFmtId="0" fontId="13" fillId="0" borderId="0" xfId="0" applyFont="1"/>
    <xf numFmtId="0" fontId="14" fillId="0" borderId="0" xfId="0" applyFont="1"/>
    <xf numFmtId="0" fontId="0" fillId="9" borderId="0" xfId="0" applyFill="1"/>
    <xf numFmtId="44" fontId="0" fillId="9" borderId="3" xfId="1" applyFont="1" applyFill="1" applyBorder="1"/>
    <xf numFmtId="44" fontId="1" fillId="9" borderId="3" xfId="1" applyFont="1" applyFill="1" applyBorder="1"/>
    <xf numFmtId="0" fontId="0" fillId="0" borderId="2" xfId="0" applyBorder="1"/>
    <xf numFmtId="0" fontId="15" fillId="0" borderId="0" xfId="0" applyFont="1"/>
    <xf numFmtId="0" fontId="0" fillId="5" borderId="0" xfId="0" applyFill="1"/>
    <xf numFmtId="0" fontId="9" fillId="10" borderId="0" xfId="0" applyFont="1" applyFill="1"/>
    <xf numFmtId="0" fontId="0" fillId="10" borderId="0" xfId="0" applyFill="1"/>
    <xf numFmtId="44" fontId="0" fillId="10" borderId="0" xfId="1" applyFont="1" applyFill="1"/>
    <xf numFmtId="44" fontId="0" fillId="10" borderId="3" xfId="1" applyFont="1" applyFill="1" applyBorder="1"/>
    <xf numFmtId="0" fontId="6" fillId="10" borderId="0" xfId="5" applyFill="1"/>
    <xf numFmtId="0" fontId="16" fillId="0" borderId="0" xfId="0" applyFont="1"/>
    <xf numFmtId="44" fontId="0" fillId="9" borderId="0" xfId="1" applyFont="1" applyFill="1" applyBorder="1"/>
    <xf numFmtId="0" fontId="17" fillId="0" borderId="0" xfId="0" applyFont="1" applyAlignment="1">
      <alignment vertical="center" wrapText="1"/>
    </xf>
    <xf numFmtId="0" fontId="18" fillId="0" borderId="0" xfId="0" applyFont="1"/>
    <xf numFmtId="0" fontId="0" fillId="0" borderId="0" xfId="0" quotePrefix="1"/>
    <xf numFmtId="0" fontId="7" fillId="5" borderId="11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</cellXfs>
  <cellStyles count="8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Hyperlink 2" xfId="7" xr:uid="{2FBAF08C-C922-4349-B9EA-1C8C1B508048}"/>
    <cellStyle name="Normal" xfId="0" builtinId="0"/>
    <cellStyle name="Normal 2" xfId="6" xr:uid="{EF086EB4-4CD1-4BEC-AAE4-F01801159F5E}"/>
  </cellStyles>
  <dxfs count="0"/>
  <tableStyles count="1" defaultTableStyle="TableStyleMedium2" defaultPivotStyle="PivotStyleLight16">
    <tableStyle name="Invisible" pivot="0" table="0" count="0" xr9:uid="{A63C8C79-E5CA-481D-A350-8BD827EBD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gp/product/B0BKRR426C" TargetMode="External"/><Relationship Id="rId18" Type="http://schemas.openxmlformats.org/officeDocument/2006/relationships/hyperlink" Target="https://www.digikey.ca/en/products/detail/adafruit-industries-llc/938/5774238" TargetMode="External"/><Relationship Id="rId26" Type="http://schemas.openxmlformats.org/officeDocument/2006/relationships/hyperlink" Target="https://www.digikey.ca/en/products/detail/sparkfun-electronics/DEV-14495/7942483" TargetMode="External"/><Relationship Id="rId39" Type="http://schemas.openxmlformats.org/officeDocument/2006/relationships/hyperlink" Target="https://www.digikey.ca/en/products/detail/omron-electronics-inc-emc-div/B3F-5050/368377" TargetMode="External"/><Relationship Id="rId21" Type="http://schemas.openxmlformats.org/officeDocument/2006/relationships/hyperlink" Target="https://www.digikey.ca/en/products/detail/sullins-connector-solutions/PPTC071LFBN-RC/810146" TargetMode="External"/><Relationship Id="rId34" Type="http://schemas.openxmlformats.org/officeDocument/2006/relationships/hyperlink" Target="https://www.digikey.ca/en/products/detail/assmann-wsw-components/AT-S-26-6-6-B-7-R/1972588" TargetMode="External"/><Relationship Id="rId42" Type="http://schemas.openxmlformats.org/officeDocument/2006/relationships/hyperlink" Target="https://www.amazon.ca/dp/B01GGKYN0A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a/en/products/detail/kemet/C430C106K3R5TA/6685941" TargetMode="External"/><Relationship Id="rId2" Type="http://schemas.openxmlformats.org/officeDocument/2006/relationships/hyperlink" Target="https://www.mouser.ca/ProductDetail/CUI-Devices/SJ1-3535NG?qs=WyjlAZoYn50jUmKVsqeRJw%3D%3D" TargetMode="External"/><Relationship Id="rId16" Type="http://schemas.openxmlformats.org/officeDocument/2006/relationships/hyperlink" Target="https://www.digikey.ca/en/products/detail/radial-magnets-inc/9029/5218824" TargetMode="External"/><Relationship Id="rId29" Type="http://schemas.openxmlformats.org/officeDocument/2006/relationships/hyperlink" Target="https://www.digikey.ca/en/products/detail/mechatronics-bearing-group/DDRI814ZZRA3P25LY121/9608362" TargetMode="External"/><Relationship Id="rId1" Type="http://schemas.openxmlformats.org/officeDocument/2006/relationships/hyperlink" Target="https://www.mouser.ca/ProductDetail/Adafruit/4414?qs=xZ%2FP%252Ba9zWqbFiAS6M6RHZw%3D%3D" TargetMode="External"/><Relationship Id="rId6" Type="http://schemas.openxmlformats.org/officeDocument/2006/relationships/hyperlink" Target="https://www.digikey.ca/en/products/detail/kingbright/WP7113ID5V/3084220" TargetMode="External"/><Relationship Id="rId11" Type="http://schemas.openxmlformats.org/officeDocument/2006/relationships/hyperlink" Target="https://www.amazon.ca/gp/product/B07NCXNKJR" TargetMode="External"/><Relationship Id="rId24" Type="http://schemas.openxmlformats.org/officeDocument/2006/relationships/hyperlink" Target="https://www.digikey.ca/en/products/detail/yageo/CFR-25JB-52-68R/2832" TargetMode="External"/><Relationship Id="rId32" Type="http://schemas.openxmlformats.org/officeDocument/2006/relationships/hyperlink" Target="https://www.mouser.ca/ProductDetail/Adafruit/4399?qs=xZ%2FP%252Ba9zWqZ%2FTpT35o5XxA%3D%3D" TargetMode="External"/><Relationship Id="rId37" Type="http://schemas.openxmlformats.org/officeDocument/2006/relationships/hyperlink" Target="https://www.digikey.ca/en/products/detail/seeed-technology-co.,-ltd/102010448/16652893" TargetMode="External"/><Relationship Id="rId40" Type="http://schemas.openxmlformats.org/officeDocument/2006/relationships/hyperlink" Target="https://www.digikey.ca/en/products/detail/w%C3%BCrth-elektronik/151051RS11000/4490012" TargetMode="External"/><Relationship Id="rId45" Type="http://schemas.openxmlformats.org/officeDocument/2006/relationships/hyperlink" Target="https://www.amazon.ca/dp/B0CJY11V4B" TargetMode="External"/><Relationship Id="rId5" Type="http://schemas.openxmlformats.org/officeDocument/2006/relationships/hyperlink" Target="https://www.digikey.ca/en/products/detail/tdk-corporation/PS1240P02BT/935924" TargetMode="External"/><Relationship Id="rId15" Type="http://schemas.openxmlformats.org/officeDocument/2006/relationships/hyperlink" Target="https://www.amazon.ca/gp/product/B01C3GCZTM" TargetMode="External"/><Relationship Id="rId23" Type="http://schemas.openxmlformats.org/officeDocument/2006/relationships/hyperlink" Target="https://www.digikey.ca/en/products/detail/serpac/6005/307599" TargetMode="External"/><Relationship Id="rId28" Type="http://schemas.openxmlformats.org/officeDocument/2006/relationships/hyperlink" Target="https://www.digikey.ca/en/products/detail/adafruit-industries-llc/4414/11201428" TargetMode="External"/><Relationship Id="rId36" Type="http://schemas.openxmlformats.org/officeDocument/2006/relationships/hyperlink" Target="https://www.digikey.ca/en/products/detail/seeed-technology-co-ltd/102010490/19176770" TargetMode="External"/><Relationship Id="rId10" Type="http://schemas.openxmlformats.org/officeDocument/2006/relationships/hyperlink" Target="https://www.digikey.ca/en/products/detail/adafruit-industries-llc/4209/10230003" TargetMode="External"/><Relationship Id="rId19" Type="http://schemas.openxmlformats.org/officeDocument/2006/relationships/hyperlink" Target="https://www.digikey.ca/en/products/detail/sparkfun-electronics/BOB-14021/6228638" TargetMode="External"/><Relationship Id="rId31" Type="http://schemas.openxmlformats.org/officeDocument/2006/relationships/hyperlink" Target="https://www.pishop.ca/product/stemma-qt-qwiic-jst-sh-4-pin-cable-50mm-long/" TargetMode="External"/><Relationship Id="rId44" Type="http://schemas.openxmlformats.org/officeDocument/2006/relationships/hyperlink" Target="https://www.adafruit.com/product/4209" TargetMode="External"/><Relationship Id="rId4" Type="http://schemas.openxmlformats.org/officeDocument/2006/relationships/hyperlink" Target="https://www.digikey.ca/en/products/detail/yageo/MFR-25FBF52-100R/12795" TargetMode="External"/><Relationship Id="rId9" Type="http://schemas.openxmlformats.org/officeDocument/2006/relationships/hyperlink" Target="https://www.digikey.ca/en/products/detail/essentra-components/04M025045HN/9677099" TargetMode="External"/><Relationship Id="rId14" Type="http://schemas.openxmlformats.org/officeDocument/2006/relationships/hyperlink" Target="https://www.amazon.ca/gp/product/B0B8CJVX3S" TargetMode="External"/><Relationship Id="rId22" Type="http://schemas.openxmlformats.org/officeDocument/2006/relationships/hyperlink" Target="https://www.digikey.ca/en/products/detail/sparkfun-electronics/PRT-17258/13629029?s=N4IgTCBcDaIAoCUAqBaAjAdjAVgBwgF0BfIA" TargetMode="External"/><Relationship Id="rId27" Type="http://schemas.openxmlformats.org/officeDocument/2006/relationships/hyperlink" Target="https://www.digikey.ca/en/products/detail/adafruit-industries-llc/4366/10481837" TargetMode="External"/><Relationship Id="rId30" Type="http://schemas.openxmlformats.org/officeDocument/2006/relationships/hyperlink" Target="https://www.mouser.ca/ProductDetail/Adafruit/4210?qs=PzGy0jfpSMuCfezrcTX9rQ%3D%3D" TargetMode="External"/><Relationship Id="rId35" Type="http://schemas.openxmlformats.org/officeDocument/2006/relationships/hyperlink" Target="https://www.mouser.ca/ProductDetail/Amphenol-Cables-on-Demand/MP-5FRJ11STWS-007?qs=H5r6JxgcqAhybXCGFpSfXQ%3D%3D" TargetMode="External"/><Relationship Id="rId43" Type="http://schemas.openxmlformats.org/officeDocument/2006/relationships/hyperlink" Target="https://www.amazon.ca/WOVTE-Reusable-Toddlers-Silicone-Cleaning/dp/B07KVTYG5X" TargetMode="External"/><Relationship Id="rId8" Type="http://schemas.openxmlformats.org/officeDocument/2006/relationships/hyperlink" Target="https://www.digikey.ca/en/products/detail/tdk-corporation/FG28X5R1E106MRT06/10185405" TargetMode="External"/><Relationship Id="rId3" Type="http://schemas.openxmlformats.org/officeDocument/2006/relationships/hyperlink" Target="https://www.digikey.ca/en/products/detail/sparkfun-electronics/PRT-17260/13629028" TargetMode="External"/><Relationship Id="rId12" Type="http://schemas.openxmlformats.org/officeDocument/2006/relationships/hyperlink" Target="https://www.digikey.ca/en/products/detail/essentra-components/50M025045P008/11638585" TargetMode="External"/><Relationship Id="rId17" Type="http://schemas.openxmlformats.org/officeDocument/2006/relationships/hyperlink" Target="https://www.digikey.ca/en/products/detail/adafruit-industries-llc/4633/12396897" TargetMode="External"/><Relationship Id="rId25" Type="http://schemas.openxmlformats.org/officeDocument/2006/relationships/hyperlink" Target="https://www.digikey.ca/en/products/detail/sullins-connector-solutions/PRPC004SAAN-RC/2775250" TargetMode="External"/><Relationship Id="rId33" Type="http://schemas.openxmlformats.org/officeDocument/2006/relationships/hyperlink" Target="https://www.digikey.ca/en/products/detail/adafruit-industries-llc/4210/10230021" TargetMode="External"/><Relationship Id="rId38" Type="http://schemas.openxmlformats.org/officeDocument/2006/relationships/hyperlink" Target="https://www.digikey.ca/en/products/detail/cui-devices/SJ1-3535NG/738699" TargetMode="External"/><Relationship Id="rId46" Type="http://schemas.openxmlformats.org/officeDocument/2006/relationships/hyperlink" Target="https://www.amazon.ca/s/ref=bl_dp_s_web_0?ie=UTF8&amp;search-alias=aps&amp;field-keywords=MycologyLids" TargetMode="External"/><Relationship Id="rId20" Type="http://schemas.openxmlformats.org/officeDocument/2006/relationships/hyperlink" Target="https://www.digikey.ca/en/products/detail/te-connectivity-amp-connectors/5555165-1/769566" TargetMode="External"/><Relationship Id="rId41" Type="http://schemas.openxmlformats.org/officeDocument/2006/relationships/hyperlink" Target="https://www.digikey.ca/en/products/detail/dialight/51513030250F/496520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gp/product/B0BKRR426C/ref=ppx_yo_dt_b_asin_title_o07_s00?ie=UTF8&amp;psc=1" TargetMode="External"/><Relationship Id="rId18" Type="http://schemas.openxmlformats.org/officeDocument/2006/relationships/hyperlink" Target="https://www.digikey.ca/en/products/detail/adafruit-industries-llc/4633/12396897" TargetMode="External"/><Relationship Id="rId26" Type="http://schemas.openxmlformats.org/officeDocument/2006/relationships/hyperlink" Target="https://www.digikey.ca/en/products/detail/sullins-connector-solutions/PRPC004SAAN-RC/2775250" TargetMode="External"/><Relationship Id="rId39" Type="http://schemas.openxmlformats.org/officeDocument/2006/relationships/hyperlink" Target="https://www.digikey.ca/en/products/detail/cui-devices/SJ1-3535NG/738699" TargetMode="External"/><Relationship Id="rId21" Type="http://schemas.openxmlformats.org/officeDocument/2006/relationships/hyperlink" Target="https://www.digikey.ca/en/products/detail/te-connectivity-amp-connectors/5555165-1/769566" TargetMode="External"/><Relationship Id="rId34" Type="http://schemas.openxmlformats.org/officeDocument/2006/relationships/hyperlink" Target="https://www.digikey.ca/en/products/detail/adafruit-industries-llc/4210/10230021" TargetMode="External"/><Relationship Id="rId42" Type="http://schemas.openxmlformats.org/officeDocument/2006/relationships/hyperlink" Target="https://www.digikey.ca/en/products/detail/dialight/51513030250F/4965201" TargetMode="External"/><Relationship Id="rId7" Type="http://schemas.openxmlformats.org/officeDocument/2006/relationships/hyperlink" Target="https://www.digikey.ca/en/products/detail/kemet/C430C106K3R5TA/6685941" TargetMode="External"/><Relationship Id="rId2" Type="http://schemas.openxmlformats.org/officeDocument/2006/relationships/hyperlink" Target="https://www.mouser.ca/ProductDetail/CUI-Devices/SJ1-3535NG?qs=WyjlAZoYn50jUmKVsqeRJw%3D%3D" TargetMode="External"/><Relationship Id="rId16" Type="http://schemas.openxmlformats.org/officeDocument/2006/relationships/hyperlink" Target="https://www.amazon.ca/gp/product/B01C3GCZTM/ref=ppx_yo_dt_b_asin_title_o08_s00?ie=UTF8&amp;th=1" TargetMode="External"/><Relationship Id="rId29" Type="http://schemas.openxmlformats.org/officeDocument/2006/relationships/hyperlink" Target="https://www.digikey.ca/en/products/detail/adafruit-industries-llc/4414/11201428" TargetMode="External"/><Relationship Id="rId1" Type="http://schemas.openxmlformats.org/officeDocument/2006/relationships/hyperlink" Target="https://www.mouser.ca/ProductDetail/Adafruit/4414?qs=xZ%2FP%252Ba9zWqbFiAS6M6RHZw%3D%3D" TargetMode="External"/><Relationship Id="rId6" Type="http://schemas.openxmlformats.org/officeDocument/2006/relationships/hyperlink" Target="https://www.digikey.ca/en/products/detail/kingbright/WP7113ID5V/3084220" TargetMode="External"/><Relationship Id="rId11" Type="http://schemas.openxmlformats.org/officeDocument/2006/relationships/hyperlink" Target="https://www.amazon.ca/gp/product/B07NCXNKJR" TargetMode="External"/><Relationship Id="rId24" Type="http://schemas.openxmlformats.org/officeDocument/2006/relationships/hyperlink" Target="https://www.digikey.ca/en/products/detail/serpac/6005/307599" TargetMode="External"/><Relationship Id="rId32" Type="http://schemas.openxmlformats.org/officeDocument/2006/relationships/hyperlink" Target="https://www.pishop.ca/product/stemma-qt-qwiic-jst-sh-4-pin-cable-50mm-long/" TargetMode="External"/><Relationship Id="rId37" Type="http://schemas.openxmlformats.org/officeDocument/2006/relationships/hyperlink" Target="https://www.digikey.ca/en/products/detail/seeed-technology-co-ltd/102010490/19176770" TargetMode="External"/><Relationship Id="rId40" Type="http://schemas.openxmlformats.org/officeDocument/2006/relationships/hyperlink" Target="https://www.digikey.ca/en/products/detail/omron-electronics-inc-emc-div/B3F-5050/368377?s=N4IgTCBcDaIEIGYBiBaArABkyAugXyA" TargetMode="External"/><Relationship Id="rId45" Type="http://schemas.openxmlformats.org/officeDocument/2006/relationships/hyperlink" Target="https://www.adafruit.com/product/4209" TargetMode="External"/><Relationship Id="rId5" Type="http://schemas.openxmlformats.org/officeDocument/2006/relationships/hyperlink" Target="https://www.digikey.ca/en/products/detail/tdk-corporation/PS1240P02BT/935924" TargetMode="External"/><Relationship Id="rId15" Type="http://schemas.openxmlformats.org/officeDocument/2006/relationships/hyperlink" Target="https://www.amazon.ca/gp/product/B0B8CJVX3S?ref=ppx_pt2_dt_b_prod_image" TargetMode="External"/><Relationship Id="rId23" Type="http://schemas.openxmlformats.org/officeDocument/2006/relationships/hyperlink" Target="https://www.digikey.ca/en/products/detail/sparkfun-electronics/PRT-17258/13629029?s=N4IgTCBcDaIAoCUAqBaAjAdjAVgBwgF0BfIA" TargetMode="External"/><Relationship Id="rId28" Type="http://schemas.openxmlformats.org/officeDocument/2006/relationships/hyperlink" Target="https://www.digikey.ca/en/products/detail/adafruit-industries-llc/4366/10481837" TargetMode="External"/><Relationship Id="rId36" Type="http://schemas.openxmlformats.org/officeDocument/2006/relationships/hyperlink" Target="https://www.mouser.ca/ProductDetail/Amphenol-Cables-on-Demand/MP-5FRJ11STWS-007?qs=H5r6JxgcqAhybXCGFpSfXQ%3D%3D" TargetMode="External"/><Relationship Id="rId10" Type="http://schemas.openxmlformats.org/officeDocument/2006/relationships/hyperlink" Target="https://www.digikey.ca/en/products/detail/adafruit-industries-llc/4209/10230003" TargetMode="External"/><Relationship Id="rId19" Type="http://schemas.openxmlformats.org/officeDocument/2006/relationships/hyperlink" Target="https://www.digikey.ca/en/products/detail/adafruit-industries-llc/938/5774238" TargetMode="External"/><Relationship Id="rId31" Type="http://schemas.openxmlformats.org/officeDocument/2006/relationships/hyperlink" Target="https://www.mouser.ca/ProductDetail/Adafruit/4210?qs=PzGy0jfpSMuCfezrcTX9rQ%3D%3D" TargetMode="External"/><Relationship Id="rId44" Type="http://schemas.openxmlformats.org/officeDocument/2006/relationships/hyperlink" Target="https://www.amazon.ca/WOVTE-Reusable-Toddlers-Silicone-Cleaning/dp/B07KVTYG5X" TargetMode="External"/><Relationship Id="rId4" Type="http://schemas.openxmlformats.org/officeDocument/2006/relationships/hyperlink" Target="https://www.digikey.ca/en/products/detail/yageo/MFR-25FBF52-100R/12795" TargetMode="External"/><Relationship Id="rId9" Type="http://schemas.openxmlformats.org/officeDocument/2006/relationships/hyperlink" Target="https://www.digikey.ca/en/products/detail/essentra-components/04M025045HN/9677099" TargetMode="External"/><Relationship Id="rId14" Type="http://schemas.openxmlformats.org/officeDocument/2006/relationships/hyperlink" Target="https://www.amazon.ca/gp/product/B07HD5K3PW/ref=ppx_yo_dt_b_asin_title_o07_s01?ie=UTF8&amp;psc=1" TargetMode="External"/><Relationship Id="rId22" Type="http://schemas.openxmlformats.org/officeDocument/2006/relationships/hyperlink" Target="https://www.digikey.ca/en/products/detail/sullins-connector-solutions/PPTC071LFBN-RC/810146" TargetMode="External"/><Relationship Id="rId27" Type="http://schemas.openxmlformats.org/officeDocument/2006/relationships/hyperlink" Target="https://www.digikey.ca/en/products/detail/sparkfun-electronics/DEV-14495/7942483?s=N4IgTCBcDaICIFEBqBaAjAFgwTgKwgF0BfIA" TargetMode="External"/><Relationship Id="rId30" Type="http://schemas.openxmlformats.org/officeDocument/2006/relationships/hyperlink" Target="https://www.digikey.ca/en/products/detail/mechatronics-bearing-group/DDRI814ZZRA3P25LY121/9608362" TargetMode="External"/><Relationship Id="rId35" Type="http://schemas.openxmlformats.org/officeDocument/2006/relationships/hyperlink" Target="https://www.digikey.ca/en/products/detail/assmann-wsw-components/AT-S-26-6-6-B-7-R/1972588" TargetMode="External"/><Relationship Id="rId43" Type="http://schemas.openxmlformats.org/officeDocument/2006/relationships/hyperlink" Target="https://www.amazon.ca/dp/B01GGKYN0A?_encoding=UTF8&amp;ref_=cm_sw_r_cp_ud_dp_R153PNRRHEZ23HBEP492&amp;th=1" TargetMode="External"/><Relationship Id="rId8" Type="http://schemas.openxmlformats.org/officeDocument/2006/relationships/hyperlink" Target="https://www.digikey.ca/en/products/detail/tdk-corporation/FG28X5R1E106MRT06/10185405" TargetMode="External"/><Relationship Id="rId3" Type="http://schemas.openxmlformats.org/officeDocument/2006/relationships/hyperlink" Target="https://www.digikey.ca/en/products/detail/sparkfun-electronics/PRT-17260/13629028" TargetMode="External"/><Relationship Id="rId12" Type="http://schemas.openxmlformats.org/officeDocument/2006/relationships/hyperlink" Target="https://www.digikey.ca/en/products/detail/essentra-components/50M025045P008/11638585" TargetMode="External"/><Relationship Id="rId17" Type="http://schemas.openxmlformats.org/officeDocument/2006/relationships/hyperlink" Target="https://www.digikey.ca/en/products/detail/radial-magnets-inc/9029/5218824" TargetMode="External"/><Relationship Id="rId25" Type="http://schemas.openxmlformats.org/officeDocument/2006/relationships/hyperlink" Target="https://www.digikey.ca/en/products/detail/yageo/CFR-25JB-52-68R/2832" TargetMode="External"/><Relationship Id="rId33" Type="http://schemas.openxmlformats.org/officeDocument/2006/relationships/hyperlink" Target="https://www.mouser.ca/ProductDetail/Adafruit/4399?qs=xZ%2FP%252Ba9zWqZ%2FTpT35o5XxA%3D%3D" TargetMode="External"/><Relationship Id="rId38" Type="http://schemas.openxmlformats.org/officeDocument/2006/relationships/hyperlink" Target="https://www.digikey.ca/en/products/detail/seeed-technology-co.,-ltd/102010448/16652893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s://www.digikey.ca/en/products/detail/sparkfun-electronics/BOB-14021/6228638" TargetMode="External"/><Relationship Id="rId41" Type="http://schemas.openxmlformats.org/officeDocument/2006/relationships/hyperlink" Target="https://www.digikey.ca/en/products/detail/w%C3%BCrth-elektronik/151051RS11000/4490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5FBF-2710-4BDC-BC8F-F27A03F32A66}">
  <dimension ref="A1:AG142"/>
  <sheetViews>
    <sheetView tabSelected="1" zoomScaleNormal="100" workbookViewId="0">
      <pane xSplit="1" ySplit="4" topLeftCell="B31" activePane="bottomRight" state="frozen"/>
      <selection pane="topRight" activeCell="B1" sqref="B1"/>
      <selection pane="bottomLeft" activeCell="A5" sqref="A5"/>
      <selection pane="bottomRight" activeCell="C114" sqref="C114"/>
    </sheetView>
  </sheetViews>
  <sheetFormatPr defaultRowHeight="15" x14ac:dyDescent="0.25"/>
  <cols>
    <col min="1" max="1" width="14.140625" customWidth="1"/>
    <col min="2" max="2" width="32.28515625" customWidth="1"/>
    <col min="3" max="3" width="45.42578125" customWidth="1"/>
    <col min="4" max="4" width="21.7109375" customWidth="1"/>
    <col min="5" max="5" width="19.140625" customWidth="1"/>
    <col min="6" max="6" width="8.42578125" customWidth="1"/>
    <col min="7" max="7" width="21.140625" bestFit="1" customWidth="1"/>
    <col min="8" max="8" width="6.140625" customWidth="1"/>
    <col min="9" max="9" width="9.140625" customWidth="1"/>
    <col min="10" max="10" width="5.42578125" bestFit="1" customWidth="1"/>
    <col min="11" max="11" width="16.140625" customWidth="1"/>
    <col min="12" max="12" width="15.140625" customWidth="1"/>
    <col min="13" max="13" width="10.28515625" bestFit="1" customWidth="1"/>
    <col min="14" max="14" width="7.5703125" customWidth="1"/>
    <col min="15" max="15" width="78.7109375" bestFit="1" customWidth="1"/>
    <col min="16" max="16" width="17.7109375" bestFit="1" customWidth="1"/>
    <col min="17" max="17" width="12.28515625" bestFit="1" customWidth="1"/>
    <col min="18" max="18" width="89.85546875" bestFit="1" customWidth="1"/>
  </cols>
  <sheetData>
    <row r="1" spans="1:17" ht="35.25" x14ac:dyDescent="0.5">
      <c r="B1" s="1" t="s">
        <v>306</v>
      </c>
      <c r="I1" s="4" t="s">
        <v>0</v>
      </c>
      <c r="L1" t="s">
        <v>1</v>
      </c>
      <c r="M1" s="2" t="s">
        <v>2</v>
      </c>
      <c r="N1" s="3" t="s">
        <v>3</v>
      </c>
    </row>
    <row r="2" spans="1:17" ht="19.5" thickBot="1" x14ac:dyDescent="0.35">
      <c r="B2" s="13" t="s">
        <v>4</v>
      </c>
      <c r="C2" s="55">
        <v>4.0999999999999996</v>
      </c>
      <c r="E2" t="s">
        <v>5</v>
      </c>
      <c r="F2" s="11" t="s">
        <v>375</v>
      </c>
      <c r="G2" s="11"/>
      <c r="I2" s="6">
        <f>SUM(I52:I68)</f>
        <v>158</v>
      </c>
      <c r="L2" s="22">
        <f>SUM(L6:L43,L46:L48,L52:L68)</f>
        <v>176.10683333333333</v>
      </c>
      <c r="M2" s="5">
        <f>SUM(M6:M68)</f>
        <v>295.69999999999982</v>
      </c>
      <c r="N2" s="23">
        <f>SUM(N52:N68)</f>
        <v>0.62708333333333344</v>
      </c>
    </row>
    <row r="3" spans="1:17" ht="16.5" thickBot="1" x14ac:dyDescent="0.3">
      <c r="B3" s="14" t="s">
        <v>6</v>
      </c>
    </row>
    <row r="4" spans="1:17" ht="16.5" thickBot="1" x14ac:dyDescent="0.3">
      <c r="A4" s="14" t="s">
        <v>7</v>
      </c>
      <c r="B4" s="7" t="s">
        <v>8</v>
      </c>
      <c r="C4" s="7" t="s">
        <v>9</v>
      </c>
      <c r="D4" s="7"/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/>
      <c r="O4" s="7" t="s">
        <v>19</v>
      </c>
      <c r="P4" s="7" t="s">
        <v>246</v>
      </c>
      <c r="Q4" s="7"/>
    </row>
    <row r="5" spans="1:17" ht="15.75" x14ac:dyDescent="0.25">
      <c r="A5" s="56" t="s">
        <v>304</v>
      </c>
      <c r="B5" s="56"/>
      <c r="C5" s="56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x14ac:dyDescent="0.25">
      <c r="A6" t="s">
        <v>20</v>
      </c>
      <c r="B6" t="s">
        <v>21</v>
      </c>
      <c r="C6" t="s">
        <v>305</v>
      </c>
      <c r="D6" t="s">
        <v>22</v>
      </c>
      <c r="E6" t="s">
        <v>23</v>
      </c>
      <c r="F6" t="s">
        <v>24</v>
      </c>
      <c r="G6" s="38" t="s">
        <v>25</v>
      </c>
      <c r="H6">
        <v>1</v>
      </c>
      <c r="I6">
        <v>1</v>
      </c>
      <c r="J6" s="40">
        <f>IF(H6&gt;0,CEILING(H6/I6,1),0)</f>
        <v>1</v>
      </c>
      <c r="K6" s="12">
        <v>8.5299999999999994</v>
      </c>
      <c r="L6" s="41">
        <f t="shared" ref="L6:L43" si="0">IF(H6&gt;0,K6/I6*H6,0)</f>
        <v>8.5299999999999994</v>
      </c>
      <c r="M6" s="41">
        <f>J6*K6</f>
        <v>8.5299999999999994</v>
      </c>
      <c r="O6" s="33" t="s">
        <v>244</v>
      </c>
    </row>
    <row r="7" spans="1:17" x14ac:dyDescent="0.25">
      <c r="A7" t="s">
        <v>26</v>
      </c>
      <c r="B7" t="s">
        <v>27</v>
      </c>
      <c r="C7" t="s">
        <v>308</v>
      </c>
      <c r="D7" t="s">
        <v>22</v>
      </c>
      <c r="E7" t="s">
        <v>23</v>
      </c>
      <c r="F7" t="s">
        <v>24</v>
      </c>
      <c r="G7" s="24" t="s">
        <v>28</v>
      </c>
      <c r="H7">
        <v>1</v>
      </c>
      <c r="I7">
        <v>1</v>
      </c>
      <c r="J7" s="40">
        <f t="shared" ref="J7:J39" si="1">IF(H7&gt;0,CEILING(H7/I7,1),0)</f>
        <v>1</v>
      </c>
      <c r="K7" s="12">
        <v>17.91</v>
      </c>
      <c r="L7" s="41">
        <f t="shared" si="0"/>
        <v>17.91</v>
      </c>
      <c r="M7" s="41">
        <f t="shared" ref="M7:M39" si="2">J7*K7</f>
        <v>17.91</v>
      </c>
      <c r="O7" s="33" t="s">
        <v>245</v>
      </c>
    </row>
    <row r="8" spans="1:17" x14ac:dyDescent="0.25">
      <c r="A8" t="s">
        <v>29</v>
      </c>
      <c r="B8" t="s">
        <v>30</v>
      </c>
      <c r="C8" t="s">
        <v>309</v>
      </c>
      <c r="D8" t="s">
        <v>22</v>
      </c>
      <c r="E8" t="s">
        <v>23</v>
      </c>
      <c r="F8" t="s">
        <v>24</v>
      </c>
      <c r="G8" s="24" t="s">
        <v>31</v>
      </c>
      <c r="H8">
        <v>1</v>
      </c>
      <c r="I8">
        <v>1</v>
      </c>
      <c r="J8" s="40">
        <f t="shared" si="1"/>
        <v>1</v>
      </c>
      <c r="K8" s="12">
        <v>9.9600000000000009</v>
      </c>
      <c r="L8" s="41">
        <f t="shared" si="0"/>
        <v>9.9600000000000009</v>
      </c>
      <c r="M8" s="41">
        <f t="shared" si="2"/>
        <v>9.9600000000000009</v>
      </c>
      <c r="O8" s="33" t="s">
        <v>32</v>
      </c>
    </row>
    <row r="9" spans="1:17" x14ac:dyDescent="0.25">
      <c r="A9" t="s">
        <v>33</v>
      </c>
      <c r="B9" t="s">
        <v>34</v>
      </c>
      <c r="C9" t="s">
        <v>35</v>
      </c>
      <c r="D9" t="s">
        <v>22</v>
      </c>
      <c r="E9" t="s">
        <v>36</v>
      </c>
      <c r="F9" t="s">
        <v>24</v>
      </c>
      <c r="G9" s="24" t="s">
        <v>37</v>
      </c>
      <c r="H9">
        <v>4</v>
      </c>
      <c r="I9">
        <v>1</v>
      </c>
      <c r="J9" s="40">
        <f t="shared" si="1"/>
        <v>4</v>
      </c>
      <c r="K9" s="12">
        <v>3.41</v>
      </c>
      <c r="L9" s="41">
        <f t="shared" si="0"/>
        <v>13.64</v>
      </c>
      <c r="M9" s="41">
        <f t="shared" si="2"/>
        <v>13.64</v>
      </c>
      <c r="O9" s="33" t="s">
        <v>247</v>
      </c>
    </row>
    <row r="10" spans="1:17" x14ac:dyDescent="0.25">
      <c r="A10" t="s">
        <v>38</v>
      </c>
      <c r="B10" t="s">
        <v>39</v>
      </c>
      <c r="C10" t="s">
        <v>40</v>
      </c>
      <c r="D10" t="s">
        <v>22</v>
      </c>
      <c r="E10" t="s">
        <v>41</v>
      </c>
      <c r="F10" t="s">
        <v>24</v>
      </c>
      <c r="G10" s="24" t="s">
        <v>42</v>
      </c>
      <c r="H10">
        <v>3</v>
      </c>
      <c r="I10">
        <v>1</v>
      </c>
      <c r="J10" s="40">
        <f t="shared" si="1"/>
        <v>3</v>
      </c>
      <c r="K10" s="12">
        <v>1.18</v>
      </c>
      <c r="L10" s="41">
        <f t="shared" si="0"/>
        <v>3.54</v>
      </c>
      <c r="M10" s="41">
        <f t="shared" si="2"/>
        <v>3.54</v>
      </c>
      <c r="O10" s="33" t="s">
        <v>43</v>
      </c>
    </row>
    <row r="11" spans="1:17" x14ac:dyDescent="0.25">
      <c r="A11" t="s">
        <v>317</v>
      </c>
      <c r="B11" t="s">
        <v>45</v>
      </c>
      <c r="C11" t="s">
        <v>46</v>
      </c>
      <c r="D11" t="s">
        <v>22</v>
      </c>
      <c r="E11" t="s">
        <v>23</v>
      </c>
      <c r="F11" t="s">
        <v>24</v>
      </c>
      <c r="G11" s="24" t="s">
        <v>47</v>
      </c>
      <c r="H11">
        <v>1</v>
      </c>
      <c r="I11">
        <v>1</v>
      </c>
      <c r="J11" s="40">
        <f t="shared" si="1"/>
        <v>1</v>
      </c>
      <c r="K11" s="12">
        <v>1.39</v>
      </c>
      <c r="L11" s="41">
        <f t="shared" si="0"/>
        <v>1.39</v>
      </c>
      <c r="M11" s="41">
        <f t="shared" si="2"/>
        <v>1.39</v>
      </c>
      <c r="O11" s="33" t="s">
        <v>48</v>
      </c>
    </row>
    <row r="12" spans="1:17" x14ac:dyDescent="0.25">
      <c r="A12" t="s">
        <v>49</v>
      </c>
      <c r="B12" t="s">
        <v>50</v>
      </c>
      <c r="C12" t="s">
        <v>51</v>
      </c>
      <c r="D12" t="s">
        <v>22</v>
      </c>
      <c r="E12" t="s">
        <v>52</v>
      </c>
      <c r="F12" t="s">
        <v>24</v>
      </c>
      <c r="G12" s="24" t="s">
        <v>53</v>
      </c>
      <c r="H12">
        <v>1</v>
      </c>
      <c r="I12">
        <v>1</v>
      </c>
      <c r="J12" s="40">
        <f t="shared" si="1"/>
        <v>1</v>
      </c>
      <c r="K12" s="12">
        <v>1.52</v>
      </c>
      <c r="L12" s="41">
        <f t="shared" si="0"/>
        <v>1.52</v>
      </c>
      <c r="M12" s="41">
        <f t="shared" si="2"/>
        <v>1.52</v>
      </c>
      <c r="O12" s="33" t="s">
        <v>54</v>
      </c>
    </row>
    <row r="13" spans="1:17" x14ac:dyDescent="0.25">
      <c r="A13" t="s">
        <v>59</v>
      </c>
      <c r="B13" t="s">
        <v>60</v>
      </c>
      <c r="C13" t="s">
        <v>228</v>
      </c>
      <c r="D13" t="s">
        <v>22</v>
      </c>
      <c r="E13" t="s">
        <v>52</v>
      </c>
      <c r="F13" t="s">
        <v>24</v>
      </c>
      <c r="G13" s="39" t="s">
        <v>61</v>
      </c>
      <c r="H13">
        <v>1</v>
      </c>
      <c r="I13">
        <v>1</v>
      </c>
      <c r="J13" s="40">
        <f t="shared" si="1"/>
        <v>1</v>
      </c>
      <c r="K13" s="12">
        <v>2.48</v>
      </c>
      <c r="L13" s="41">
        <f t="shared" si="0"/>
        <v>2.48</v>
      </c>
      <c r="M13" s="41">
        <f t="shared" si="2"/>
        <v>2.48</v>
      </c>
      <c r="O13" s="33" t="s">
        <v>62</v>
      </c>
    </row>
    <row r="14" spans="1:17" x14ac:dyDescent="0.25">
      <c r="A14" t="s">
        <v>63</v>
      </c>
      <c r="B14" t="s">
        <v>64</v>
      </c>
      <c r="C14" t="s">
        <v>65</v>
      </c>
      <c r="D14" t="s">
        <v>22</v>
      </c>
      <c r="E14" t="s">
        <v>52</v>
      </c>
      <c r="F14" t="s">
        <v>24</v>
      </c>
      <c r="G14" s="24" t="s">
        <v>66</v>
      </c>
      <c r="H14">
        <v>1</v>
      </c>
      <c r="I14">
        <v>2</v>
      </c>
      <c r="J14" s="40">
        <f t="shared" si="1"/>
        <v>1</v>
      </c>
      <c r="K14" s="12">
        <v>3.01</v>
      </c>
      <c r="L14" s="41">
        <f t="shared" si="0"/>
        <v>1.5049999999999999</v>
      </c>
      <c r="M14" s="41">
        <f t="shared" si="2"/>
        <v>3.01</v>
      </c>
      <c r="O14" s="33" t="s">
        <v>67</v>
      </c>
    </row>
    <row r="15" spans="1:17" x14ac:dyDescent="0.25">
      <c r="A15" t="s">
        <v>74</v>
      </c>
      <c r="B15" t="s">
        <v>75</v>
      </c>
      <c r="C15" t="s">
        <v>76</v>
      </c>
      <c r="D15" t="s">
        <v>77</v>
      </c>
      <c r="E15" t="s">
        <v>78</v>
      </c>
      <c r="F15" t="s">
        <v>24</v>
      </c>
      <c r="G15" t="s">
        <v>79</v>
      </c>
      <c r="H15">
        <v>1</v>
      </c>
      <c r="I15">
        <v>1</v>
      </c>
      <c r="J15" s="40">
        <f>IF(H15&gt;0,CEILING(H15/I15,1),0)</f>
        <v>1</v>
      </c>
      <c r="K15" s="12">
        <v>3.94</v>
      </c>
      <c r="L15" s="41">
        <f>IF(H15&gt;0,K15/I15*H15,0)</f>
        <v>3.94</v>
      </c>
      <c r="M15" s="41">
        <f>J15*K15</f>
        <v>3.94</v>
      </c>
      <c r="O15" s="33" t="s">
        <v>253</v>
      </c>
    </row>
    <row r="16" spans="1:17" x14ac:dyDescent="0.25">
      <c r="A16" t="s">
        <v>68</v>
      </c>
      <c r="B16" t="s">
        <v>69</v>
      </c>
      <c r="C16" t="s">
        <v>70</v>
      </c>
      <c r="D16" t="s">
        <v>22</v>
      </c>
      <c r="E16" t="s">
        <v>71</v>
      </c>
      <c r="F16" t="s">
        <v>24</v>
      </c>
      <c r="G16" t="s">
        <v>72</v>
      </c>
      <c r="H16">
        <v>2</v>
      </c>
      <c r="I16">
        <v>1</v>
      </c>
      <c r="J16" s="40">
        <f t="shared" si="1"/>
        <v>2</v>
      </c>
      <c r="K16" s="12">
        <v>1.45</v>
      </c>
      <c r="L16" s="41">
        <f t="shared" si="0"/>
        <v>2.9</v>
      </c>
      <c r="M16" s="41">
        <f t="shared" si="2"/>
        <v>2.9</v>
      </c>
      <c r="O16" s="33" t="s">
        <v>73</v>
      </c>
    </row>
    <row r="17" spans="1:15" x14ac:dyDescent="0.25">
      <c r="A17" t="s">
        <v>109</v>
      </c>
      <c r="B17" t="s">
        <v>147</v>
      </c>
      <c r="C17" s="37" t="s">
        <v>148</v>
      </c>
      <c r="D17" s="37" t="s">
        <v>22</v>
      </c>
      <c r="F17" t="s">
        <v>149</v>
      </c>
      <c r="G17" s="37" t="s">
        <v>150</v>
      </c>
      <c r="H17">
        <v>1</v>
      </c>
      <c r="I17">
        <v>30</v>
      </c>
      <c r="J17" s="40">
        <f>IF(H17&gt;0,CEILING(H17/I17,1),0)</f>
        <v>1</v>
      </c>
      <c r="K17" s="9">
        <v>11.99</v>
      </c>
      <c r="L17" s="41">
        <f>IF(H17&gt;0,K17/I17*H17,0)</f>
        <v>0.39966666666666667</v>
      </c>
      <c r="M17" s="41">
        <f>J17*K17</f>
        <v>11.99</v>
      </c>
      <c r="O17" s="8" t="s">
        <v>374</v>
      </c>
    </row>
    <row r="18" spans="1:15" ht="15.75" thickBot="1" x14ac:dyDescent="0.3">
      <c r="A18" t="s">
        <v>109</v>
      </c>
      <c r="B18" t="s">
        <v>267</v>
      </c>
      <c r="C18" s="37" t="s">
        <v>152</v>
      </c>
      <c r="D18" s="37" t="s">
        <v>22</v>
      </c>
      <c r="F18" t="s">
        <v>149</v>
      </c>
      <c r="G18" s="37"/>
      <c r="H18">
        <v>50</v>
      </c>
      <c r="I18">
        <v>3000</v>
      </c>
      <c r="J18" s="40">
        <f>IF(H18&gt;0,CEILING(H18/I18,1),0)</f>
        <v>1</v>
      </c>
      <c r="K18" s="9">
        <v>12.49</v>
      </c>
      <c r="L18" s="41">
        <f>IF(H18&gt;0,K18/I18*H18,0)</f>
        <v>0.20816666666666667</v>
      </c>
      <c r="M18" s="41">
        <f>J18*K18</f>
        <v>12.49</v>
      </c>
      <c r="O18" s="8" t="s">
        <v>373</v>
      </c>
    </row>
    <row r="19" spans="1:15" s="47" customFormat="1" ht="15.75" x14ac:dyDescent="0.25">
      <c r="A19" s="57" t="s">
        <v>301</v>
      </c>
      <c r="B19" s="57"/>
      <c r="C19" s="57"/>
      <c r="D19" s="46"/>
      <c r="G19" s="46"/>
      <c r="K19" s="48"/>
      <c r="L19" s="49"/>
      <c r="M19" s="49"/>
      <c r="O19" s="50"/>
    </row>
    <row r="20" spans="1:15" x14ac:dyDescent="0.25">
      <c r="A20" t="s">
        <v>55</v>
      </c>
      <c r="B20" t="s">
        <v>56</v>
      </c>
      <c r="C20" t="s">
        <v>303</v>
      </c>
      <c r="D20" t="s">
        <v>57</v>
      </c>
      <c r="E20" t="s">
        <v>23</v>
      </c>
      <c r="F20" t="s">
        <v>24</v>
      </c>
      <c r="G20" s="24" t="s">
        <v>58</v>
      </c>
      <c r="H20">
        <v>1</v>
      </c>
      <c r="I20">
        <v>1</v>
      </c>
      <c r="J20" s="40">
        <f>IF(H20&gt;0,CEILING(H20/I20,1),0)</f>
        <v>1</v>
      </c>
      <c r="K20" s="12">
        <v>1.39</v>
      </c>
      <c r="L20" s="41">
        <f>IF(H20&gt;0,K20/I20*H20,0)</f>
        <v>1.39</v>
      </c>
      <c r="M20" s="41">
        <f>J20*K20</f>
        <v>1.39</v>
      </c>
      <c r="O20" s="33" t="s">
        <v>252</v>
      </c>
    </row>
    <row r="21" spans="1:15" x14ac:dyDescent="0.25">
      <c r="A21" t="s">
        <v>80</v>
      </c>
      <c r="B21" t="s">
        <v>81</v>
      </c>
      <c r="C21" t="s">
        <v>82</v>
      </c>
      <c r="D21" t="s">
        <v>57</v>
      </c>
      <c r="E21" t="s">
        <v>83</v>
      </c>
      <c r="F21" t="s">
        <v>24</v>
      </c>
      <c r="G21" s="24" t="s">
        <v>84</v>
      </c>
      <c r="H21">
        <v>1</v>
      </c>
      <c r="I21">
        <v>1</v>
      </c>
      <c r="J21" s="40">
        <f t="shared" si="1"/>
        <v>1</v>
      </c>
      <c r="K21" s="12">
        <v>15.85</v>
      </c>
      <c r="L21" s="41">
        <f t="shared" si="0"/>
        <v>15.85</v>
      </c>
      <c r="M21" s="41">
        <f t="shared" si="2"/>
        <v>15.85</v>
      </c>
      <c r="O21" s="33" t="s">
        <v>256</v>
      </c>
    </row>
    <row r="22" spans="1:15" x14ac:dyDescent="0.25">
      <c r="A22" t="s">
        <v>85</v>
      </c>
      <c r="B22" t="s">
        <v>86</v>
      </c>
      <c r="C22" t="s">
        <v>243</v>
      </c>
      <c r="D22" t="s">
        <v>57</v>
      </c>
      <c r="E22" t="s">
        <v>83</v>
      </c>
      <c r="F22" t="s">
        <v>24</v>
      </c>
      <c r="G22" s="24" t="s">
        <v>87</v>
      </c>
      <c r="H22">
        <v>2</v>
      </c>
      <c r="I22">
        <v>5</v>
      </c>
      <c r="J22" s="40">
        <f t="shared" si="1"/>
        <v>1</v>
      </c>
      <c r="K22" s="12">
        <v>0.37</v>
      </c>
      <c r="L22" s="41">
        <f t="shared" si="0"/>
        <v>0.14799999999999999</v>
      </c>
      <c r="M22" s="41">
        <f t="shared" si="2"/>
        <v>0.37</v>
      </c>
      <c r="O22" s="33" t="s">
        <v>255</v>
      </c>
    </row>
    <row r="23" spans="1:15" x14ac:dyDescent="0.25">
      <c r="A23" t="s">
        <v>88</v>
      </c>
      <c r="B23" t="s">
        <v>89</v>
      </c>
      <c r="C23" t="s">
        <v>90</v>
      </c>
      <c r="D23" t="s">
        <v>57</v>
      </c>
      <c r="E23" t="s">
        <v>91</v>
      </c>
      <c r="F23" t="s">
        <v>24</v>
      </c>
      <c r="G23" s="24" t="s">
        <v>92</v>
      </c>
      <c r="H23">
        <v>3</v>
      </c>
      <c r="I23">
        <v>1</v>
      </c>
      <c r="J23" s="40">
        <f t="shared" si="1"/>
        <v>3</v>
      </c>
      <c r="K23" s="12">
        <v>2.29</v>
      </c>
      <c r="L23" s="41">
        <f t="shared" si="0"/>
        <v>6.87</v>
      </c>
      <c r="M23" s="41">
        <f t="shared" si="2"/>
        <v>6.87</v>
      </c>
      <c r="O23" s="33" t="s">
        <v>259</v>
      </c>
    </row>
    <row r="24" spans="1:15" x14ac:dyDescent="0.25">
      <c r="A24" t="s">
        <v>93</v>
      </c>
      <c r="B24" t="s">
        <v>94</v>
      </c>
      <c r="C24" t="s">
        <v>95</v>
      </c>
      <c r="D24" t="s">
        <v>57</v>
      </c>
      <c r="E24" t="s">
        <v>96</v>
      </c>
      <c r="F24" t="s">
        <v>24</v>
      </c>
      <c r="G24" s="24" t="s">
        <v>97</v>
      </c>
      <c r="H24">
        <v>2</v>
      </c>
      <c r="I24">
        <v>1</v>
      </c>
      <c r="J24" s="40">
        <f t="shared" si="1"/>
        <v>2</v>
      </c>
      <c r="K24" s="12">
        <v>1.02</v>
      </c>
      <c r="L24" s="41">
        <f t="shared" si="0"/>
        <v>2.04</v>
      </c>
      <c r="M24" s="41">
        <f t="shared" si="2"/>
        <v>2.04</v>
      </c>
      <c r="O24" s="33" t="s">
        <v>372</v>
      </c>
    </row>
    <row r="25" spans="1:15" x14ac:dyDescent="0.25">
      <c r="A25" t="s">
        <v>98</v>
      </c>
      <c r="B25" t="s">
        <v>99</v>
      </c>
      <c r="C25" t="s">
        <v>100</v>
      </c>
      <c r="D25" t="s">
        <v>57</v>
      </c>
      <c r="E25" t="s">
        <v>101</v>
      </c>
      <c r="F25" t="s">
        <v>24</v>
      </c>
      <c r="G25" s="38" t="s">
        <v>102</v>
      </c>
      <c r="H25">
        <v>2</v>
      </c>
      <c r="I25">
        <v>1</v>
      </c>
      <c r="J25" s="40">
        <f t="shared" si="1"/>
        <v>2</v>
      </c>
      <c r="K25" s="12">
        <v>0.88</v>
      </c>
      <c r="L25" s="41">
        <f t="shared" si="0"/>
        <v>1.76</v>
      </c>
      <c r="M25" s="41">
        <f t="shared" si="2"/>
        <v>1.76</v>
      </c>
      <c r="O25" s="33" t="s">
        <v>103</v>
      </c>
    </row>
    <row r="26" spans="1:15" x14ac:dyDescent="0.25">
      <c r="A26" t="s">
        <v>104</v>
      </c>
      <c r="B26" t="s">
        <v>105</v>
      </c>
      <c r="C26" t="s">
        <v>105</v>
      </c>
      <c r="D26" t="s">
        <v>57</v>
      </c>
      <c r="E26" t="s">
        <v>101</v>
      </c>
      <c r="F26" t="s">
        <v>106</v>
      </c>
      <c r="G26" s="24" t="s">
        <v>107</v>
      </c>
      <c r="H26">
        <v>1</v>
      </c>
      <c r="I26">
        <v>1</v>
      </c>
      <c r="J26" s="40">
        <f t="shared" si="1"/>
        <v>1</v>
      </c>
      <c r="K26" s="12">
        <v>0.19</v>
      </c>
      <c r="L26" s="41">
        <f t="shared" si="0"/>
        <v>0.19</v>
      </c>
      <c r="M26" s="42">
        <f t="shared" si="2"/>
        <v>0.19</v>
      </c>
      <c r="O26" s="33" t="s">
        <v>108</v>
      </c>
    </row>
    <row r="27" spans="1:15" x14ac:dyDescent="0.25">
      <c r="A27" t="s">
        <v>110</v>
      </c>
      <c r="B27" t="s">
        <v>111</v>
      </c>
      <c r="C27" t="s">
        <v>318</v>
      </c>
      <c r="D27" t="s">
        <v>57</v>
      </c>
      <c r="E27" t="s">
        <v>23</v>
      </c>
      <c r="F27" t="s">
        <v>24</v>
      </c>
      <c r="G27" s="24" t="s">
        <v>112</v>
      </c>
      <c r="H27">
        <v>1</v>
      </c>
      <c r="I27">
        <v>1</v>
      </c>
      <c r="J27" s="40">
        <f t="shared" si="1"/>
        <v>1</v>
      </c>
      <c r="K27" s="12">
        <v>30.47</v>
      </c>
      <c r="L27" s="41">
        <f t="shared" si="0"/>
        <v>30.47</v>
      </c>
      <c r="M27" s="41">
        <f t="shared" si="2"/>
        <v>30.47</v>
      </c>
      <c r="O27" s="33" t="s">
        <v>113</v>
      </c>
    </row>
    <row r="28" spans="1:15" x14ac:dyDescent="0.25">
      <c r="A28" t="s">
        <v>114</v>
      </c>
      <c r="B28" t="s">
        <v>115</v>
      </c>
      <c r="C28" t="s">
        <v>116</v>
      </c>
      <c r="D28" t="s">
        <v>57</v>
      </c>
      <c r="E28" t="s">
        <v>117</v>
      </c>
      <c r="F28" t="s">
        <v>24</v>
      </c>
      <c r="G28" s="24" t="s">
        <v>118</v>
      </c>
      <c r="H28">
        <v>1</v>
      </c>
      <c r="I28">
        <v>1</v>
      </c>
      <c r="J28" s="40">
        <f t="shared" si="1"/>
        <v>1</v>
      </c>
      <c r="K28" s="12">
        <v>0.92</v>
      </c>
      <c r="L28" s="41">
        <f t="shared" si="0"/>
        <v>0.92</v>
      </c>
      <c r="M28" s="41">
        <f t="shared" si="2"/>
        <v>0.92</v>
      </c>
      <c r="O28" s="33" t="s">
        <v>119</v>
      </c>
    </row>
    <row r="29" spans="1:15" x14ac:dyDescent="0.25">
      <c r="A29" t="s">
        <v>120</v>
      </c>
      <c r="B29" t="s">
        <v>121</v>
      </c>
      <c r="C29" t="s">
        <v>122</v>
      </c>
      <c r="D29" t="s">
        <v>57</v>
      </c>
      <c r="E29" t="s">
        <v>123</v>
      </c>
      <c r="F29" t="s">
        <v>24</v>
      </c>
      <c r="G29" s="24" t="s">
        <v>124</v>
      </c>
      <c r="H29">
        <v>3</v>
      </c>
      <c r="I29">
        <v>1</v>
      </c>
      <c r="J29" s="40">
        <f t="shared" si="1"/>
        <v>3</v>
      </c>
      <c r="K29" s="12">
        <v>0.26</v>
      </c>
      <c r="L29" s="41">
        <f t="shared" si="0"/>
        <v>0.78</v>
      </c>
      <c r="M29" s="41">
        <f t="shared" si="2"/>
        <v>0.78</v>
      </c>
      <c r="O29" s="33" t="s">
        <v>263</v>
      </c>
    </row>
    <row r="30" spans="1:15" x14ac:dyDescent="0.25">
      <c r="A30" t="s">
        <v>125</v>
      </c>
      <c r="B30" t="s">
        <v>126</v>
      </c>
      <c r="C30" t="s">
        <v>127</v>
      </c>
      <c r="D30" t="s">
        <v>57</v>
      </c>
      <c r="E30" t="s">
        <v>128</v>
      </c>
      <c r="F30" t="s">
        <v>24</v>
      </c>
      <c r="G30" s="24" t="s">
        <v>129</v>
      </c>
      <c r="H30">
        <v>3</v>
      </c>
      <c r="I30">
        <v>1</v>
      </c>
      <c r="J30" s="40">
        <f t="shared" si="1"/>
        <v>3</v>
      </c>
      <c r="K30" s="12">
        <v>0.16</v>
      </c>
      <c r="L30" s="41">
        <f t="shared" si="0"/>
        <v>0.48</v>
      </c>
      <c r="M30" s="41">
        <f t="shared" si="2"/>
        <v>0.48</v>
      </c>
      <c r="O30" s="33" t="s">
        <v>130</v>
      </c>
    </row>
    <row r="31" spans="1:15" x14ac:dyDescent="0.25">
      <c r="A31" t="s">
        <v>131</v>
      </c>
      <c r="B31" t="s">
        <v>132</v>
      </c>
      <c r="C31" t="s">
        <v>133</v>
      </c>
      <c r="D31" t="s">
        <v>57</v>
      </c>
      <c r="E31" t="s">
        <v>128</v>
      </c>
      <c r="F31" t="s">
        <v>24</v>
      </c>
      <c r="G31" s="24" t="s">
        <v>134</v>
      </c>
      <c r="H31">
        <v>1</v>
      </c>
      <c r="I31">
        <v>1</v>
      </c>
      <c r="J31" s="40">
        <f t="shared" si="1"/>
        <v>1</v>
      </c>
      <c r="K31" s="12">
        <v>0.14000000000000001</v>
      </c>
      <c r="L31" s="41">
        <f t="shared" si="0"/>
        <v>0.14000000000000001</v>
      </c>
      <c r="M31" s="41">
        <f t="shared" si="2"/>
        <v>0.14000000000000001</v>
      </c>
      <c r="O31" s="33" t="s">
        <v>135</v>
      </c>
    </row>
    <row r="32" spans="1:15" x14ac:dyDescent="0.25">
      <c r="A32" t="s">
        <v>136</v>
      </c>
      <c r="B32" t="s">
        <v>137</v>
      </c>
      <c r="C32" t="s">
        <v>138</v>
      </c>
      <c r="D32" t="s">
        <v>57</v>
      </c>
      <c r="E32" t="s">
        <v>139</v>
      </c>
      <c r="F32" t="s">
        <v>24</v>
      </c>
      <c r="G32" s="24" t="s">
        <v>140</v>
      </c>
      <c r="H32">
        <v>1</v>
      </c>
      <c r="I32">
        <v>1</v>
      </c>
      <c r="J32" s="40">
        <f t="shared" si="1"/>
        <v>1</v>
      </c>
      <c r="K32" s="12">
        <v>1.01</v>
      </c>
      <c r="L32" s="41">
        <f t="shared" si="0"/>
        <v>1.01</v>
      </c>
      <c r="M32" s="41">
        <f t="shared" si="2"/>
        <v>1.01</v>
      </c>
      <c r="O32" s="33" t="s">
        <v>141</v>
      </c>
    </row>
    <row r="33" spans="1:18" x14ac:dyDescent="0.25">
      <c r="A33" t="s">
        <v>142</v>
      </c>
      <c r="B33" t="s">
        <v>143</v>
      </c>
      <c r="C33" t="s">
        <v>144</v>
      </c>
      <c r="D33" t="s">
        <v>57</v>
      </c>
      <c r="E33" t="s">
        <v>52</v>
      </c>
      <c r="F33" t="s">
        <v>24</v>
      </c>
      <c r="G33" s="24" t="s">
        <v>145</v>
      </c>
      <c r="H33">
        <v>1</v>
      </c>
      <c r="I33">
        <v>1</v>
      </c>
      <c r="J33" s="40">
        <f t="shared" si="1"/>
        <v>1</v>
      </c>
      <c r="K33" s="12">
        <v>2.34</v>
      </c>
      <c r="L33" s="41">
        <f t="shared" si="0"/>
        <v>2.34</v>
      </c>
      <c r="M33" s="41">
        <f t="shared" si="2"/>
        <v>2.34</v>
      </c>
      <c r="O33" s="33" t="s">
        <v>371</v>
      </c>
    </row>
    <row r="34" spans="1:18" x14ac:dyDescent="0.25">
      <c r="A34" t="s">
        <v>158</v>
      </c>
      <c r="B34" t="s">
        <v>159</v>
      </c>
      <c r="C34" s="37" t="s">
        <v>160</v>
      </c>
      <c r="D34" s="37" t="s">
        <v>170</v>
      </c>
      <c r="E34" t="s">
        <v>161</v>
      </c>
      <c r="F34" t="s">
        <v>24</v>
      </c>
      <c r="G34" t="s">
        <v>162</v>
      </c>
      <c r="H34">
        <v>7</v>
      </c>
      <c r="I34">
        <v>1</v>
      </c>
      <c r="J34" s="40">
        <f t="shared" si="1"/>
        <v>7</v>
      </c>
      <c r="K34" s="9">
        <v>0.19</v>
      </c>
      <c r="L34" s="41">
        <f t="shared" si="0"/>
        <v>1.33</v>
      </c>
      <c r="M34" s="41">
        <f t="shared" si="2"/>
        <v>1.33</v>
      </c>
      <c r="O34" s="8" t="s">
        <v>163</v>
      </c>
    </row>
    <row r="35" spans="1:18" x14ac:dyDescent="0.25">
      <c r="A35" t="s">
        <v>164</v>
      </c>
      <c r="B35" t="s">
        <v>261</v>
      </c>
      <c r="C35" s="37" t="s">
        <v>262</v>
      </c>
      <c r="D35" s="37" t="s">
        <v>170</v>
      </c>
      <c r="E35" t="s">
        <v>161</v>
      </c>
      <c r="F35" t="s">
        <v>24</v>
      </c>
      <c r="G35" t="s">
        <v>165</v>
      </c>
      <c r="H35">
        <v>7</v>
      </c>
      <c r="I35">
        <v>1</v>
      </c>
      <c r="J35" s="40">
        <f t="shared" si="1"/>
        <v>7</v>
      </c>
      <c r="K35" s="9">
        <v>0.2</v>
      </c>
      <c r="L35" s="41">
        <f t="shared" si="0"/>
        <v>1.4000000000000001</v>
      </c>
      <c r="M35" s="41">
        <f t="shared" si="2"/>
        <v>1.4000000000000001</v>
      </c>
      <c r="O35" s="8" t="s">
        <v>166</v>
      </c>
    </row>
    <row r="36" spans="1:18" x14ac:dyDescent="0.25">
      <c r="A36" t="s">
        <v>178</v>
      </c>
      <c r="B36" t="s">
        <v>179</v>
      </c>
      <c r="C36" s="37" t="s">
        <v>180</v>
      </c>
      <c r="D36" s="37" t="s">
        <v>170</v>
      </c>
      <c r="E36" t="s">
        <v>181</v>
      </c>
      <c r="F36" t="s">
        <v>24</v>
      </c>
      <c r="G36" s="37" t="s">
        <v>182</v>
      </c>
      <c r="H36">
        <v>2</v>
      </c>
      <c r="I36">
        <v>1</v>
      </c>
      <c r="J36" s="40">
        <f t="shared" si="1"/>
        <v>2</v>
      </c>
      <c r="K36" s="9">
        <v>1.66</v>
      </c>
      <c r="L36" s="41">
        <f t="shared" si="0"/>
        <v>3.32</v>
      </c>
      <c r="M36" s="41">
        <f t="shared" si="2"/>
        <v>3.32</v>
      </c>
      <c r="O36" s="8" t="s">
        <v>266</v>
      </c>
    </row>
    <row r="37" spans="1:18" x14ac:dyDescent="0.25">
      <c r="A37" t="s">
        <v>167</v>
      </c>
      <c r="B37" t="s">
        <v>168</v>
      </c>
      <c r="C37" t="s">
        <v>169</v>
      </c>
      <c r="D37" s="37" t="s">
        <v>170</v>
      </c>
      <c r="E37" t="s">
        <v>171</v>
      </c>
      <c r="F37" t="s">
        <v>24</v>
      </c>
      <c r="G37" t="s">
        <v>172</v>
      </c>
      <c r="H37">
        <v>8</v>
      </c>
      <c r="I37">
        <v>1</v>
      </c>
      <c r="J37" s="40">
        <f t="shared" si="1"/>
        <v>8</v>
      </c>
      <c r="K37" s="12">
        <v>0.63</v>
      </c>
      <c r="L37" s="41">
        <f t="shared" si="0"/>
        <v>5.04</v>
      </c>
      <c r="M37" s="41">
        <f t="shared" si="2"/>
        <v>5.04</v>
      </c>
      <c r="O37" s="8" t="s">
        <v>173</v>
      </c>
    </row>
    <row r="38" spans="1:18" x14ac:dyDescent="0.25">
      <c r="A38" t="s">
        <v>109</v>
      </c>
      <c r="B38" t="s">
        <v>174</v>
      </c>
      <c r="C38" s="37" t="s">
        <v>175</v>
      </c>
      <c r="D38" s="37" t="s">
        <v>170</v>
      </c>
      <c r="E38" t="s">
        <v>176</v>
      </c>
      <c r="F38" t="s">
        <v>149</v>
      </c>
      <c r="G38" s="37" t="s">
        <v>177</v>
      </c>
      <c r="H38">
        <v>2</v>
      </c>
      <c r="I38">
        <v>50</v>
      </c>
      <c r="J38" s="40">
        <f t="shared" si="1"/>
        <v>1</v>
      </c>
      <c r="K38" s="9">
        <v>15.54</v>
      </c>
      <c r="L38" s="41">
        <f t="shared" si="0"/>
        <v>0.62159999999999993</v>
      </c>
      <c r="M38" s="41">
        <f t="shared" si="2"/>
        <v>15.54</v>
      </c>
      <c r="O38" s="8" t="s">
        <v>265</v>
      </c>
    </row>
    <row r="39" spans="1:18" x14ac:dyDescent="0.25">
      <c r="A39" t="s">
        <v>154</v>
      </c>
      <c r="B39" t="s">
        <v>155</v>
      </c>
      <c r="C39" s="37" t="s">
        <v>156</v>
      </c>
      <c r="D39" s="37" t="s">
        <v>157</v>
      </c>
      <c r="E39" t="s">
        <v>149</v>
      </c>
      <c r="F39" t="s">
        <v>149</v>
      </c>
      <c r="H39">
        <v>1</v>
      </c>
      <c r="I39">
        <v>1</v>
      </c>
      <c r="J39" s="40">
        <f t="shared" si="1"/>
        <v>1</v>
      </c>
      <c r="K39" s="9">
        <v>12.95</v>
      </c>
      <c r="L39" s="41">
        <f t="shared" si="0"/>
        <v>12.95</v>
      </c>
      <c r="M39" s="41">
        <f t="shared" si="2"/>
        <v>12.95</v>
      </c>
      <c r="O39" s="8" t="s">
        <v>370</v>
      </c>
    </row>
    <row r="40" spans="1:18" s="47" customFormat="1" x14ac:dyDescent="0.25">
      <c r="A40" s="58" t="s">
        <v>302</v>
      </c>
      <c r="B40" s="58"/>
      <c r="C40" s="58"/>
    </row>
    <row r="41" spans="1:18" x14ac:dyDescent="0.25">
      <c r="B41" t="s">
        <v>295</v>
      </c>
      <c r="C41" s="37" t="s">
        <v>363</v>
      </c>
      <c r="D41" s="37" t="s">
        <v>264</v>
      </c>
      <c r="E41" t="s">
        <v>298</v>
      </c>
      <c r="F41" t="s">
        <v>149</v>
      </c>
      <c r="H41">
        <v>2</v>
      </c>
      <c r="I41">
        <v>6</v>
      </c>
      <c r="J41" s="40">
        <f>IF(H41&gt;0,CEILING(H41/I41,1),0)</f>
        <v>1</v>
      </c>
      <c r="K41" s="9">
        <v>12.49</v>
      </c>
      <c r="L41" s="41">
        <f>IF(H41&gt;0,K41/I41*H41,0)</f>
        <v>4.1633333333333331</v>
      </c>
      <c r="M41" s="41">
        <f>J41*K41</f>
        <v>12.49</v>
      </c>
      <c r="O41" s="8" t="s">
        <v>367</v>
      </c>
    </row>
    <row r="42" spans="1:18" x14ac:dyDescent="0.25">
      <c r="B42" t="s">
        <v>364</v>
      </c>
      <c r="C42" s="37" t="s">
        <v>362</v>
      </c>
      <c r="D42" s="37" t="s">
        <v>264</v>
      </c>
      <c r="E42" t="s">
        <v>365</v>
      </c>
      <c r="F42" t="s">
        <v>149</v>
      </c>
      <c r="G42" s="37" t="s">
        <v>366</v>
      </c>
      <c r="H42">
        <v>5</v>
      </c>
      <c r="I42">
        <v>30</v>
      </c>
      <c r="J42" s="40">
        <f>IF(H42&gt;0,CEILING(H42/I42,1),0)</f>
        <v>1</v>
      </c>
      <c r="K42" s="9">
        <v>10.99</v>
      </c>
      <c r="L42" s="41">
        <f>IF(H42&gt;0,K42/I42*H42,0)</f>
        <v>1.8316666666666668</v>
      </c>
      <c r="M42" s="41">
        <f>J42*K42</f>
        <v>10.99</v>
      </c>
      <c r="O42" s="8" t="s">
        <v>368</v>
      </c>
    </row>
    <row r="43" spans="1:18" ht="15.75" thickBot="1" x14ac:dyDescent="0.3">
      <c r="A43" t="s">
        <v>109</v>
      </c>
      <c r="B43" t="s">
        <v>185</v>
      </c>
      <c r="C43" s="37" t="s">
        <v>186</v>
      </c>
      <c r="D43" s="37" t="s">
        <v>264</v>
      </c>
      <c r="F43" t="s">
        <v>149</v>
      </c>
      <c r="G43" s="37" t="s">
        <v>187</v>
      </c>
      <c r="H43">
        <v>6</v>
      </c>
      <c r="I43">
        <v>100</v>
      </c>
      <c r="J43" s="40">
        <f>IF(H43&gt;0,CEILING(H43/I43,1),0)</f>
        <v>1</v>
      </c>
      <c r="K43" s="9">
        <v>39.99</v>
      </c>
      <c r="L43" s="41">
        <f t="shared" si="0"/>
        <v>2.3994</v>
      </c>
      <c r="M43" s="41">
        <f>J43*K43</f>
        <v>39.99</v>
      </c>
      <c r="O43" s="8" t="s">
        <v>369</v>
      </c>
    </row>
    <row r="44" spans="1:18" ht="16.5" thickBot="1" x14ac:dyDescent="0.3">
      <c r="B44" s="14" t="s">
        <v>189</v>
      </c>
    </row>
    <row r="45" spans="1:18" ht="15.75" thickBot="1" x14ac:dyDescent="0.3">
      <c r="B45" s="7" t="s">
        <v>8</v>
      </c>
      <c r="C45" s="7" t="s">
        <v>9</v>
      </c>
      <c r="D45" s="7"/>
      <c r="E45" s="7" t="s">
        <v>10</v>
      </c>
      <c r="F45" s="7" t="s">
        <v>11</v>
      </c>
      <c r="G45" s="7" t="s">
        <v>12</v>
      </c>
      <c r="H45" s="7" t="s">
        <v>13</v>
      </c>
      <c r="I45" s="7" t="s">
        <v>14</v>
      </c>
      <c r="J45" s="7" t="s">
        <v>190</v>
      </c>
      <c r="K45" s="7" t="s">
        <v>16</v>
      </c>
      <c r="L45" s="7" t="s">
        <v>17</v>
      </c>
      <c r="M45" s="7" t="s">
        <v>18</v>
      </c>
      <c r="N45" s="7"/>
      <c r="O45" s="7" t="s">
        <v>19</v>
      </c>
      <c r="R45" s="8"/>
    </row>
    <row r="46" spans="1:18" x14ac:dyDescent="0.25">
      <c r="A46" t="s">
        <v>191</v>
      </c>
      <c r="B46" t="s">
        <v>289</v>
      </c>
      <c r="C46" t="s">
        <v>192</v>
      </c>
      <c r="D46" t="s">
        <v>57</v>
      </c>
      <c r="E46" t="s">
        <v>193</v>
      </c>
      <c r="H46">
        <v>1</v>
      </c>
      <c r="I46">
        <v>5</v>
      </c>
      <c r="J46">
        <f t="shared" ref="J46:J48" si="3">IF(H46&gt;0,CEILING(H46/I46,1),0)</f>
        <v>1</v>
      </c>
      <c r="K46">
        <v>5</v>
      </c>
      <c r="L46">
        <f>IF(H46&gt;0,K46/I46*H46,0)</f>
        <v>1</v>
      </c>
      <c r="M46">
        <f t="shared" ref="M46:M48" si="4">J46*K46</f>
        <v>5</v>
      </c>
      <c r="O46" t="s">
        <v>292</v>
      </c>
    </row>
    <row r="47" spans="1:18" x14ac:dyDescent="0.25">
      <c r="B47" t="s">
        <v>194</v>
      </c>
      <c r="C47" t="s">
        <v>290</v>
      </c>
      <c r="D47" t="s">
        <v>195</v>
      </c>
      <c r="H47">
        <v>1</v>
      </c>
      <c r="I47">
        <v>5</v>
      </c>
      <c r="J47">
        <f t="shared" si="3"/>
        <v>1</v>
      </c>
      <c r="K47">
        <v>25</v>
      </c>
      <c r="L47">
        <f>IF(H47&gt;0,K47/I47*H47,0)</f>
        <v>5</v>
      </c>
      <c r="M47">
        <f t="shared" si="4"/>
        <v>25</v>
      </c>
    </row>
    <row r="48" spans="1:18" x14ac:dyDescent="0.25">
      <c r="B48" t="s">
        <v>194</v>
      </c>
      <c r="C48" t="s">
        <v>291</v>
      </c>
      <c r="D48" t="s">
        <v>195</v>
      </c>
      <c r="H48">
        <v>0</v>
      </c>
      <c r="I48">
        <v>5</v>
      </c>
      <c r="J48">
        <f t="shared" si="3"/>
        <v>0</v>
      </c>
      <c r="K48">
        <v>25</v>
      </c>
      <c r="L48">
        <f>IF(H48&gt;0,K48/I48*H48,0)</f>
        <v>0</v>
      </c>
      <c r="M48">
        <f t="shared" si="4"/>
        <v>0</v>
      </c>
    </row>
    <row r="49" spans="2:18" ht="15.75" thickBot="1" x14ac:dyDescent="0.3">
      <c r="C49" s="20"/>
      <c r="L49" s="16"/>
      <c r="M49" s="16"/>
    </row>
    <row r="50" spans="2:18" ht="15.75" thickBot="1" x14ac:dyDescent="0.3">
      <c r="B50" s="18" t="s">
        <v>196</v>
      </c>
      <c r="C50" s="26">
        <v>30</v>
      </c>
      <c r="K50" s="9"/>
      <c r="L50" s="17"/>
      <c r="M50" s="17"/>
      <c r="N50" s="22"/>
    </row>
    <row r="51" spans="2:18" ht="15.75" thickBot="1" x14ac:dyDescent="0.3">
      <c r="B51" s="7" t="s">
        <v>8</v>
      </c>
      <c r="C51" s="19" t="s">
        <v>9</v>
      </c>
      <c r="D51" s="7"/>
      <c r="E51" s="7"/>
      <c r="F51" s="7"/>
      <c r="G51" s="7"/>
      <c r="H51" s="7" t="s">
        <v>13</v>
      </c>
      <c r="I51" s="7" t="s">
        <v>197</v>
      </c>
      <c r="J51" s="7"/>
      <c r="K51" s="15" t="s">
        <v>198</v>
      </c>
      <c r="L51" s="7" t="s">
        <v>198</v>
      </c>
      <c r="M51" s="7" t="s">
        <v>198</v>
      </c>
      <c r="N51" s="7" t="s">
        <v>199</v>
      </c>
      <c r="O51" s="7" t="s">
        <v>19</v>
      </c>
    </row>
    <row r="52" spans="2:18" ht="15.75" thickBot="1" x14ac:dyDescent="0.3">
      <c r="B52" t="s">
        <v>284</v>
      </c>
      <c r="C52" t="s">
        <v>229</v>
      </c>
      <c r="D52" t="s">
        <v>57</v>
      </c>
      <c r="H52">
        <v>1</v>
      </c>
      <c r="I52">
        <v>19</v>
      </c>
      <c r="K52" s="32">
        <f>I52/1000*$C$50</f>
        <v>0.56999999999999995</v>
      </c>
      <c r="L52" s="32">
        <f>K52</f>
        <v>0.56999999999999995</v>
      </c>
      <c r="M52" s="32">
        <f>K52</f>
        <v>0.56999999999999995</v>
      </c>
      <c r="N52" s="27">
        <v>2.4999999999999998E-2</v>
      </c>
    </row>
    <row r="53" spans="2:18" ht="15.75" thickBot="1" x14ac:dyDescent="0.3">
      <c r="B53" t="s">
        <v>285</v>
      </c>
      <c r="C53" t="s">
        <v>230</v>
      </c>
      <c r="D53" t="s">
        <v>57</v>
      </c>
      <c r="H53">
        <v>1</v>
      </c>
      <c r="I53">
        <v>26</v>
      </c>
      <c r="K53" s="32">
        <f t="shared" ref="K53:K68" si="5">I53/1000*$C$50</f>
        <v>0.77999999999999992</v>
      </c>
      <c r="L53" s="32">
        <f t="shared" ref="L53:L68" si="6">K53</f>
        <v>0.77999999999999992</v>
      </c>
      <c r="M53" s="32">
        <f t="shared" ref="M53:M68" si="7">K53</f>
        <v>0.77999999999999992</v>
      </c>
      <c r="N53" s="27">
        <v>4.9999999999999996E-2</v>
      </c>
      <c r="Q53" s="43"/>
      <c r="R53" s="43"/>
    </row>
    <row r="54" spans="2:18" ht="15.75" thickBot="1" x14ac:dyDescent="0.3">
      <c r="B54" t="s">
        <v>286</v>
      </c>
      <c r="C54" t="s">
        <v>231</v>
      </c>
      <c r="D54" t="s">
        <v>57</v>
      </c>
      <c r="H54">
        <v>1</v>
      </c>
      <c r="I54">
        <v>2</v>
      </c>
      <c r="K54" s="32">
        <f t="shared" si="5"/>
        <v>0.06</v>
      </c>
      <c r="L54" s="32">
        <f t="shared" si="6"/>
        <v>0.06</v>
      </c>
      <c r="M54" s="32">
        <f t="shared" si="7"/>
        <v>0.06</v>
      </c>
      <c r="N54" s="27">
        <v>6.5277777777777782E-2</v>
      </c>
      <c r="P54" s="43"/>
    </row>
    <row r="55" spans="2:18" x14ac:dyDescent="0.25">
      <c r="B55" t="s">
        <v>288</v>
      </c>
      <c r="C55" t="s">
        <v>232</v>
      </c>
      <c r="D55" t="s">
        <v>57</v>
      </c>
      <c r="H55">
        <v>1</v>
      </c>
      <c r="I55">
        <v>2</v>
      </c>
      <c r="K55" s="32">
        <f t="shared" si="5"/>
        <v>0.06</v>
      </c>
      <c r="L55" s="32">
        <f t="shared" si="6"/>
        <v>0.06</v>
      </c>
      <c r="M55" s="32">
        <f t="shared" si="7"/>
        <v>0.06</v>
      </c>
      <c r="N55" s="27">
        <v>8.819444444444445E-2</v>
      </c>
    </row>
    <row r="56" spans="2:18" x14ac:dyDescent="0.25">
      <c r="B56" t="s">
        <v>287</v>
      </c>
      <c r="C56" t="s">
        <v>232</v>
      </c>
      <c r="D56" t="s">
        <v>57</v>
      </c>
      <c r="H56">
        <v>1</v>
      </c>
      <c r="I56">
        <v>2</v>
      </c>
      <c r="K56" s="32">
        <f t="shared" si="5"/>
        <v>0.06</v>
      </c>
      <c r="L56" s="32">
        <f t="shared" si="6"/>
        <v>0.06</v>
      </c>
      <c r="M56" s="32">
        <f t="shared" si="7"/>
        <v>0.06</v>
      </c>
      <c r="N56" s="27">
        <v>9.0277777777777787E-3</v>
      </c>
    </row>
    <row r="57" spans="2:18" x14ac:dyDescent="0.25">
      <c r="B57" t="s">
        <v>273</v>
      </c>
      <c r="C57" t="s">
        <v>233</v>
      </c>
      <c r="D57" t="s">
        <v>22</v>
      </c>
      <c r="H57">
        <v>1</v>
      </c>
      <c r="I57">
        <v>3</v>
      </c>
      <c r="K57" s="32">
        <f t="shared" si="5"/>
        <v>0.09</v>
      </c>
      <c r="L57" s="32">
        <f t="shared" si="6"/>
        <v>0.09</v>
      </c>
      <c r="M57" s="32">
        <f t="shared" si="7"/>
        <v>0.09</v>
      </c>
      <c r="N57" s="27">
        <v>7.6388888888888886E-3</v>
      </c>
    </row>
    <row r="58" spans="2:18" x14ac:dyDescent="0.25">
      <c r="B58" t="s">
        <v>272</v>
      </c>
      <c r="C58" t="s">
        <v>233</v>
      </c>
      <c r="D58" t="s">
        <v>22</v>
      </c>
      <c r="H58">
        <v>1</v>
      </c>
      <c r="I58">
        <v>3</v>
      </c>
      <c r="K58" s="32">
        <f t="shared" si="5"/>
        <v>0.09</v>
      </c>
      <c r="L58" s="32">
        <f t="shared" si="6"/>
        <v>0.09</v>
      </c>
      <c r="M58" s="32">
        <f t="shared" si="7"/>
        <v>0.09</v>
      </c>
      <c r="N58" s="27">
        <v>7.6388888888888886E-3</v>
      </c>
    </row>
    <row r="59" spans="2:18" x14ac:dyDescent="0.25">
      <c r="B59" t="s">
        <v>274</v>
      </c>
      <c r="C59" t="s">
        <v>234</v>
      </c>
      <c r="D59" t="s">
        <v>22</v>
      </c>
      <c r="H59">
        <v>1</v>
      </c>
      <c r="I59">
        <v>3</v>
      </c>
      <c r="K59" s="32">
        <f t="shared" si="5"/>
        <v>0.09</v>
      </c>
      <c r="L59" s="32">
        <f t="shared" si="6"/>
        <v>0.09</v>
      </c>
      <c r="M59" s="32">
        <f t="shared" si="7"/>
        <v>0.09</v>
      </c>
      <c r="N59" s="27">
        <v>1.3194444444444444E-2</v>
      </c>
    </row>
    <row r="60" spans="2:18" x14ac:dyDescent="0.25">
      <c r="B60" t="s">
        <v>275</v>
      </c>
      <c r="C60" t="s">
        <v>234</v>
      </c>
      <c r="D60" t="s">
        <v>22</v>
      </c>
      <c r="H60">
        <v>1</v>
      </c>
      <c r="I60">
        <v>3</v>
      </c>
      <c r="K60" s="32">
        <f t="shared" si="5"/>
        <v>0.09</v>
      </c>
      <c r="L60" s="32">
        <f t="shared" si="6"/>
        <v>0.09</v>
      </c>
      <c r="M60" s="32">
        <f t="shared" si="7"/>
        <v>0.09</v>
      </c>
      <c r="N60" s="27">
        <v>1.3194444444444444E-2</v>
      </c>
    </row>
    <row r="61" spans="2:18" x14ac:dyDescent="0.25">
      <c r="B61" t="s">
        <v>276</v>
      </c>
      <c r="C61" t="s">
        <v>235</v>
      </c>
      <c r="D61" t="s">
        <v>22</v>
      </c>
      <c r="H61">
        <v>1</v>
      </c>
      <c r="I61">
        <v>4</v>
      </c>
      <c r="K61" s="32">
        <f t="shared" si="5"/>
        <v>0.12</v>
      </c>
      <c r="L61" s="32">
        <f t="shared" si="6"/>
        <v>0.12</v>
      </c>
      <c r="M61" s="32">
        <f t="shared" si="7"/>
        <v>0.12</v>
      </c>
      <c r="N61" s="27">
        <v>1.2499999999999999E-2</v>
      </c>
    </row>
    <row r="62" spans="2:18" x14ac:dyDescent="0.25">
      <c r="B62" t="s">
        <v>282</v>
      </c>
      <c r="C62" t="s">
        <v>236</v>
      </c>
      <c r="D62" t="s">
        <v>22</v>
      </c>
      <c r="H62">
        <v>2</v>
      </c>
      <c r="I62">
        <v>1</v>
      </c>
      <c r="K62" s="32">
        <f t="shared" si="5"/>
        <v>0.03</v>
      </c>
      <c r="L62" s="32">
        <f t="shared" si="6"/>
        <v>0.03</v>
      </c>
      <c r="M62" s="32">
        <f t="shared" si="7"/>
        <v>0.03</v>
      </c>
      <c r="N62" s="27">
        <v>1.3888888888888889E-3</v>
      </c>
    </row>
    <row r="63" spans="2:18" x14ac:dyDescent="0.25">
      <c r="B63" t="s">
        <v>277</v>
      </c>
      <c r="C63" t="s">
        <v>237</v>
      </c>
      <c r="D63" t="s">
        <v>22</v>
      </c>
      <c r="H63">
        <v>1</v>
      </c>
      <c r="I63">
        <v>5</v>
      </c>
      <c r="K63" s="32">
        <f t="shared" si="5"/>
        <v>0.15</v>
      </c>
      <c r="L63" s="32">
        <f t="shared" si="6"/>
        <v>0.15</v>
      </c>
      <c r="M63" s="32">
        <f t="shared" si="7"/>
        <v>0.15</v>
      </c>
      <c r="N63" s="27">
        <v>2.9861111111111113E-2</v>
      </c>
    </row>
    <row r="64" spans="2:18" x14ac:dyDescent="0.25">
      <c r="B64" t="s">
        <v>278</v>
      </c>
      <c r="C64" t="s">
        <v>240</v>
      </c>
      <c r="D64" t="s">
        <v>22</v>
      </c>
      <c r="H64">
        <v>1</v>
      </c>
      <c r="I64">
        <v>14</v>
      </c>
      <c r="K64" s="32">
        <f t="shared" si="5"/>
        <v>0.42</v>
      </c>
      <c r="L64" s="32">
        <f t="shared" si="6"/>
        <v>0.42</v>
      </c>
      <c r="M64" s="32">
        <f t="shared" si="7"/>
        <v>0.42</v>
      </c>
      <c r="N64" s="27">
        <v>4.027777777777778E-2</v>
      </c>
    </row>
    <row r="65" spans="1:15" x14ac:dyDescent="0.25">
      <c r="B65" t="s">
        <v>279</v>
      </c>
      <c r="C65" t="s">
        <v>241</v>
      </c>
      <c r="D65" t="s">
        <v>22</v>
      </c>
      <c r="H65">
        <v>1</v>
      </c>
      <c r="I65">
        <v>26</v>
      </c>
      <c r="K65" s="32">
        <f t="shared" si="5"/>
        <v>0.77999999999999992</v>
      </c>
      <c r="L65" s="32">
        <f t="shared" si="6"/>
        <v>0.77999999999999992</v>
      </c>
      <c r="M65" s="32">
        <f t="shared" si="7"/>
        <v>0.77999999999999992</v>
      </c>
      <c r="N65" s="27">
        <v>8.6805555555555566E-2</v>
      </c>
    </row>
    <row r="66" spans="1:15" x14ac:dyDescent="0.25">
      <c r="B66" t="s">
        <v>280</v>
      </c>
      <c r="C66" t="s">
        <v>238</v>
      </c>
      <c r="D66" t="s">
        <v>22</v>
      </c>
      <c r="H66">
        <v>1</v>
      </c>
      <c r="I66">
        <v>17</v>
      </c>
      <c r="K66" s="32">
        <f t="shared" si="5"/>
        <v>0.51</v>
      </c>
      <c r="L66" s="32">
        <f t="shared" si="6"/>
        <v>0.51</v>
      </c>
      <c r="M66" s="32">
        <f t="shared" si="7"/>
        <v>0.51</v>
      </c>
      <c r="N66" s="27">
        <v>5.2083333333333336E-2</v>
      </c>
    </row>
    <row r="67" spans="1:15" x14ac:dyDescent="0.25">
      <c r="B67" t="s">
        <v>281</v>
      </c>
      <c r="C67" t="s">
        <v>239</v>
      </c>
      <c r="D67" t="s">
        <v>22</v>
      </c>
      <c r="H67">
        <v>1</v>
      </c>
      <c r="I67">
        <v>6</v>
      </c>
      <c r="K67" s="32">
        <f t="shared" si="5"/>
        <v>0.18</v>
      </c>
      <c r="L67" s="32">
        <f t="shared" si="6"/>
        <v>0.18</v>
      </c>
      <c r="M67" s="32">
        <f t="shared" si="7"/>
        <v>0.18</v>
      </c>
      <c r="N67" s="27">
        <v>2.2916666666666669E-2</v>
      </c>
    </row>
    <row r="68" spans="1:15" ht="15.75" thickBot="1" x14ac:dyDescent="0.3">
      <c r="B68" t="s">
        <v>283</v>
      </c>
      <c r="C68" t="s">
        <v>242</v>
      </c>
      <c r="D68" t="s">
        <v>22</v>
      </c>
      <c r="H68">
        <v>1</v>
      </c>
      <c r="I68">
        <v>22</v>
      </c>
      <c r="K68" s="32">
        <f t="shared" si="5"/>
        <v>0.65999999999999992</v>
      </c>
      <c r="L68" s="32">
        <f t="shared" si="6"/>
        <v>0.65999999999999992</v>
      </c>
      <c r="M68" s="32">
        <f t="shared" si="7"/>
        <v>0.65999999999999992</v>
      </c>
      <c r="N68" s="27">
        <v>0.10208333333333335</v>
      </c>
    </row>
    <row r="69" spans="1:15" ht="15.75" thickBot="1" x14ac:dyDescent="0.3">
      <c r="B69" s="28" t="s">
        <v>200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5.75" thickBot="1" x14ac:dyDescent="0.3">
      <c r="B70" s="21" t="s">
        <v>8</v>
      </c>
      <c r="C70" s="21" t="s">
        <v>9</v>
      </c>
      <c r="D70" s="29"/>
      <c r="E70" s="29" t="s">
        <v>10</v>
      </c>
      <c r="F70" s="29" t="s">
        <v>11</v>
      </c>
      <c r="G70" s="29"/>
    </row>
    <row r="71" spans="1:15" x14ac:dyDescent="0.25">
      <c r="B71" s="31" t="s">
        <v>21</v>
      </c>
      <c r="C71" t="s">
        <v>305</v>
      </c>
      <c r="E71" t="s">
        <v>23</v>
      </c>
      <c r="F71" t="s">
        <v>201</v>
      </c>
      <c r="G71" t="s">
        <v>202</v>
      </c>
      <c r="H71">
        <v>1</v>
      </c>
      <c r="I71">
        <v>1</v>
      </c>
      <c r="J71">
        <f t="shared" ref="J71:J73" si="8">IF(H71&gt;0,CEILING(H71/I71,1),0)</f>
        <v>1</v>
      </c>
      <c r="K71" s="25">
        <v>8.6300000000000008</v>
      </c>
      <c r="L71" s="41">
        <f>IF(H71&gt;0,K71/I71*H71,0)</f>
        <v>8.6300000000000008</v>
      </c>
      <c r="M71" s="32">
        <f t="shared" ref="M71:M77" si="9">J71*K71</f>
        <v>8.6300000000000008</v>
      </c>
      <c r="O71" s="33" t="s">
        <v>203</v>
      </c>
    </row>
    <row r="72" spans="1:15" x14ac:dyDescent="0.25">
      <c r="B72" t="s">
        <v>27</v>
      </c>
      <c r="C72" t="s">
        <v>308</v>
      </c>
      <c r="E72" t="s">
        <v>23</v>
      </c>
      <c r="F72" t="s">
        <v>201</v>
      </c>
      <c r="G72" t="s">
        <v>204</v>
      </c>
      <c r="H72">
        <v>1</v>
      </c>
      <c r="I72">
        <v>1</v>
      </c>
      <c r="J72">
        <v>1</v>
      </c>
      <c r="K72" s="12">
        <v>18.13</v>
      </c>
      <c r="L72" s="41">
        <f t="shared" ref="L72:L82" si="10">IF(H72&gt;0,K72/I72*H72,0)</f>
        <v>18.13</v>
      </c>
      <c r="M72" s="32">
        <f t="shared" si="9"/>
        <v>18.13</v>
      </c>
      <c r="O72" s="33" t="s">
        <v>205</v>
      </c>
    </row>
    <row r="73" spans="1:15" x14ac:dyDescent="0.25">
      <c r="B73" t="s">
        <v>30</v>
      </c>
      <c r="C73" t="s">
        <v>309</v>
      </c>
      <c r="E73" t="s">
        <v>23</v>
      </c>
      <c r="F73" t="s">
        <v>201</v>
      </c>
      <c r="G73" s="24" t="s">
        <v>206</v>
      </c>
      <c r="H73">
        <v>1</v>
      </c>
      <c r="I73">
        <v>1</v>
      </c>
      <c r="J73">
        <f t="shared" si="8"/>
        <v>1</v>
      </c>
      <c r="K73" s="12">
        <v>10.08</v>
      </c>
      <c r="L73" s="41">
        <f t="shared" si="10"/>
        <v>10.08</v>
      </c>
      <c r="M73" s="32">
        <f t="shared" si="9"/>
        <v>10.08</v>
      </c>
      <c r="O73" s="33" t="s">
        <v>207</v>
      </c>
    </row>
    <row r="74" spans="1:15" x14ac:dyDescent="0.25">
      <c r="A74" t="s">
        <v>55</v>
      </c>
      <c r="B74" s="30" t="s">
        <v>56</v>
      </c>
      <c r="C74" t="s">
        <v>208</v>
      </c>
      <c r="E74" t="s">
        <v>23</v>
      </c>
      <c r="F74" t="s">
        <v>201</v>
      </c>
      <c r="G74" t="s">
        <v>209</v>
      </c>
      <c r="H74">
        <v>1</v>
      </c>
      <c r="I74">
        <v>1</v>
      </c>
      <c r="J74">
        <v>1</v>
      </c>
      <c r="K74" s="25">
        <v>1.38</v>
      </c>
      <c r="L74" s="41">
        <f t="shared" si="10"/>
        <v>1.38</v>
      </c>
      <c r="M74" s="32">
        <f t="shared" si="9"/>
        <v>1.38</v>
      </c>
      <c r="O74" s="8" t="s">
        <v>248</v>
      </c>
    </row>
    <row r="75" spans="1:15" x14ac:dyDescent="0.25">
      <c r="A75" t="s">
        <v>49</v>
      </c>
      <c r="B75" t="s">
        <v>50</v>
      </c>
      <c r="C75" t="s">
        <v>51</v>
      </c>
      <c r="E75" t="s">
        <v>23</v>
      </c>
      <c r="F75" t="s">
        <v>201</v>
      </c>
      <c r="G75" s="38" t="s">
        <v>250</v>
      </c>
      <c r="H75">
        <v>1</v>
      </c>
      <c r="I75">
        <v>1</v>
      </c>
      <c r="J75">
        <v>1</v>
      </c>
      <c r="K75" s="25">
        <v>1.38</v>
      </c>
      <c r="L75" s="41">
        <f>IF(H75&gt;0,K75/I75*H75,0)</f>
        <v>1.38</v>
      </c>
      <c r="M75" s="32">
        <f>J75*K75</f>
        <v>1.38</v>
      </c>
      <c r="O75" s="8" t="s">
        <v>251</v>
      </c>
    </row>
    <row r="76" spans="1:15" x14ac:dyDescent="0.25">
      <c r="A76" t="s">
        <v>49</v>
      </c>
      <c r="B76" t="s">
        <v>50</v>
      </c>
      <c r="C76" t="s">
        <v>51</v>
      </c>
      <c r="E76" t="s">
        <v>52</v>
      </c>
      <c r="F76" t="s">
        <v>210</v>
      </c>
      <c r="H76">
        <v>1</v>
      </c>
      <c r="I76">
        <v>1</v>
      </c>
      <c r="J76">
        <v>1</v>
      </c>
      <c r="K76" s="25">
        <v>1.95</v>
      </c>
      <c r="L76" s="41">
        <f t="shared" si="10"/>
        <v>1.95</v>
      </c>
      <c r="M76" s="32">
        <f t="shared" si="9"/>
        <v>1.95</v>
      </c>
      <c r="O76" s="8" t="s">
        <v>249</v>
      </c>
    </row>
    <row r="77" spans="1:15" x14ac:dyDescent="0.25">
      <c r="B77" t="s">
        <v>211</v>
      </c>
      <c r="C77" t="s">
        <v>138</v>
      </c>
      <c r="E77" t="s">
        <v>212</v>
      </c>
      <c r="F77" t="s">
        <v>24</v>
      </c>
      <c r="G77" s="24" t="s">
        <v>213</v>
      </c>
      <c r="H77">
        <v>1</v>
      </c>
      <c r="I77">
        <v>1</v>
      </c>
      <c r="J77">
        <v>1</v>
      </c>
      <c r="K77" s="12">
        <v>0.72</v>
      </c>
      <c r="L77" s="41">
        <f t="shared" si="10"/>
        <v>0.72</v>
      </c>
      <c r="M77" s="32">
        <f t="shared" si="9"/>
        <v>0.72</v>
      </c>
      <c r="O77" s="33" t="s">
        <v>214</v>
      </c>
    </row>
    <row r="78" spans="1:15" x14ac:dyDescent="0.25">
      <c r="B78" t="s">
        <v>64</v>
      </c>
      <c r="C78" t="s">
        <v>65</v>
      </c>
      <c r="E78" t="s">
        <v>52</v>
      </c>
      <c r="F78" t="s">
        <v>201</v>
      </c>
      <c r="G78" s="24" t="s">
        <v>215</v>
      </c>
      <c r="H78">
        <v>1</v>
      </c>
      <c r="I78">
        <v>1</v>
      </c>
      <c r="J78">
        <v>1</v>
      </c>
      <c r="K78" s="25">
        <v>2.83</v>
      </c>
      <c r="L78" s="41">
        <f t="shared" si="10"/>
        <v>2.83</v>
      </c>
      <c r="M78" s="32">
        <f>J78*K78</f>
        <v>2.83</v>
      </c>
      <c r="O78" t="s">
        <v>216</v>
      </c>
    </row>
    <row r="79" spans="1:15" x14ac:dyDescent="0.25">
      <c r="B79" t="s">
        <v>217</v>
      </c>
      <c r="C79" t="s">
        <v>70</v>
      </c>
      <c r="E79" t="s">
        <v>71</v>
      </c>
      <c r="F79" t="s">
        <v>201</v>
      </c>
      <c r="G79" s="24" t="s">
        <v>218</v>
      </c>
      <c r="H79">
        <v>2</v>
      </c>
      <c r="I79">
        <v>1</v>
      </c>
      <c r="J79">
        <v>2</v>
      </c>
      <c r="K79" s="9">
        <v>1.46</v>
      </c>
      <c r="L79" s="41">
        <f t="shared" si="10"/>
        <v>2.92</v>
      </c>
      <c r="M79" s="32">
        <f>J79*K79</f>
        <v>2.92</v>
      </c>
      <c r="O79" t="s">
        <v>219</v>
      </c>
    </row>
    <row r="80" spans="1:15" x14ac:dyDescent="0.25">
      <c r="B80" t="s">
        <v>75</v>
      </c>
      <c r="C80" t="s">
        <v>76</v>
      </c>
      <c r="E80" t="s">
        <v>220</v>
      </c>
      <c r="F80" t="s">
        <v>201</v>
      </c>
      <c r="G80" s="24" t="s">
        <v>221</v>
      </c>
      <c r="H80">
        <v>1</v>
      </c>
      <c r="I80">
        <v>1</v>
      </c>
      <c r="J80">
        <v>1</v>
      </c>
      <c r="K80" s="9">
        <v>5.34</v>
      </c>
      <c r="L80" s="41">
        <f t="shared" si="10"/>
        <v>5.34</v>
      </c>
      <c r="M80" s="35">
        <f>J80*K80</f>
        <v>5.34</v>
      </c>
      <c r="O80" s="8" t="s">
        <v>254</v>
      </c>
    </row>
    <row r="81" spans="1:33" x14ac:dyDescent="0.25">
      <c r="B81" t="s">
        <v>75</v>
      </c>
      <c r="C81" t="s">
        <v>76</v>
      </c>
      <c r="E81" t="s">
        <v>257</v>
      </c>
      <c r="F81" t="s">
        <v>24</v>
      </c>
      <c r="G81" s="24" t="s">
        <v>258</v>
      </c>
      <c r="H81">
        <v>1</v>
      </c>
      <c r="I81">
        <v>1</v>
      </c>
      <c r="J81">
        <v>1</v>
      </c>
      <c r="K81" s="9">
        <v>6.4</v>
      </c>
      <c r="L81" s="41">
        <f>IF(H81&gt;0,K81/I81*H81,0)</f>
        <v>6.4</v>
      </c>
      <c r="M81" s="35">
        <f>J81*K81</f>
        <v>6.4</v>
      </c>
      <c r="O81" s="8"/>
    </row>
    <row r="82" spans="1:33" x14ac:dyDescent="0.25">
      <c r="B82" t="s">
        <v>90</v>
      </c>
      <c r="C82" t="s">
        <v>90</v>
      </c>
      <c r="E82" t="s">
        <v>91</v>
      </c>
      <c r="F82" t="s">
        <v>201</v>
      </c>
      <c r="G82" s="24" t="s">
        <v>222</v>
      </c>
      <c r="H82">
        <v>3</v>
      </c>
      <c r="I82">
        <v>1</v>
      </c>
      <c r="J82">
        <v>3</v>
      </c>
      <c r="K82" s="9">
        <v>2.31</v>
      </c>
      <c r="L82" s="41">
        <f t="shared" si="10"/>
        <v>6.93</v>
      </c>
      <c r="M82" s="35">
        <f>J82*K82</f>
        <v>6.93</v>
      </c>
      <c r="O82" s="8" t="s">
        <v>223</v>
      </c>
    </row>
    <row r="83" spans="1:33" s="34" customFormat="1" x14ac:dyDescent="0.25">
      <c r="A83"/>
      <c r="B83" t="s">
        <v>121</v>
      </c>
      <c r="C83" t="s">
        <v>122</v>
      </c>
      <c r="D83"/>
      <c r="E83" t="s">
        <v>224</v>
      </c>
      <c r="F83" t="s">
        <v>24</v>
      </c>
      <c r="G83" s="24" t="s">
        <v>225</v>
      </c>
      <c r="H83">
        <v>2</v>
      </c>
      <c r="I83">
        <v>1</v>
      </c>
      <c r="J83">
        <v>2</v>
      </c>
      <c r="K83" s="12">
        <v>0.89</v>
      </c>
      <c r="L83" s="41">
        <f>IF(H83&gt;0,K83/I83*H83,0)</f>
        <v>1.78</v>
      </c>
      <c r="M83" s="32">
        <f t="shared" ref="M83:M87" si="11">J83*K83</f>
        <v>1.78</v>
      </c>
      <c r="N83"/>
      <c r="O83" s="33" t="s">
        <v>226</v>
      </c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34" customFormat="1" x14ac:dyDescent="0.25">
      <c r="A84"/>
      <c r="B84" t="s">
        <v>347</v>
      </c>
      <c r="C84" t="s">
        <v>346</v>
      </c>
      <c r="D84" t="s">
        <v>57</v>
      </c>
      <c r="E84" t="s">
        <v>345</v>
      </c>
      <c r="F84" t="s">
        <v>201</v>
      </c>
      <c r="G84" s="24"/>
      <c r="H84">
        <v>1</v>
      </c>
      <c r="I84" s="16">
        <v>1</v>
      </c>
      <c r="J84">
        <v>1</v>
      </c>
      <c r="K84" s="12">
        <v>0.89</v>
      </c>
      <c r="L84" s="41">
        <f>IF(H84&gt;0,K84/H84*I84,0)</f>
        <v>0.89</v>
      </c>
      <c r="M84" s="32">
        <f t="shared" si="11"/>
        <v>0.89</v>
      </c>
      <c r="N84"/>
      <c r="O84" s="33" t="s">
        <v>344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s="34" customFormat="1" x14ac:dyDescent="0.25">
      <c r="A85"/>
      <c r="B85" t="s">
        <v>352</v>
      </c>
      <c r="C85" t="s">
        <v>352</v>
      </c>
      <c r="D85" t="s">
        <v>170</v>
      </c>
      <c r="E85" t="s">
        <v>353</v>
      </c>
      <c r="F85" t="s">
        <v>201</v>
      </c>
      <c r="G85" s="54" t="s">
        <v>354</v>
      </c>
      <c r="H85">
        <v>6</v>
      </c>
      <c r="I85" s="16">
        <v>1</v>
      </c>
      <c r="J85">
        <v>6</v>
      </c>
      <c r="K85" s="12">
        <v>8.5999999999999993E-2</v>
      </c>
      <c r="L85" s="52">
        <f>IF(H85&gt;0,K85/H85*I85,0)</f>
        <v>1.4333333333333332E-2</v>
      </c>
      <c r="M85" s="25">
        <f t="shared" si="11"/>
        <v>0.51600000000000001</v>
      </c>
      <c r="N85"/>
      <c r="O85" s="33" t="s">
        <v>351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34" customFormat="1" x14ac:dyDescent="0.25">
      <c r="A86"/>
      <c r="B86" t="s">
        <v>159</v>
      </c>
      <c r="C86" t="s">
        <v>159</v>
      </c>
      <c r="D86" t="s">
        <v>170</v>
      </c>
      <c r="E86" t="s">
        <v>353</v>
      </c>
      <c r="F86" t="s">
        <v>24</v>
      </c>
      <c r="G86" s="54" t="s">
        <v>356</v>
      </c>
      <c r="H86">
        <v>6</v>
      </c>
      <c r="I86" s="16">
        <v>1</v>
      </c>
      <c r="J86">
        <v>6</v>
      </c>
      <c r="K86" s="12">
        <v>0.2</v>
      </c>
      <c r="L86" s="52">
        <f>IF(H86&gt;0,K86/H86*I86,0)</f>
        <v>3.3333333333333333E-2</v>
      </c>
      <c r="M86" s="25">
        <f t="shared" si="11"/>
        <v>1.2000000000000002</v>
      </c>
      <c r="N86"/>
      <c r="O86" s="33" t="s">
        <v>355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s="34" customFormat="1" x14ac:dyDescent="0.25">
      <c r="A87"/>
      <c r="B87" t="s">
        <v>357</v>
      </c>
      <c r="C87" t="s">
        <v>358</v>
      </c>
      <c r="D87" t="s">
        <v>57</v>
      </c>
      <c r="E87" t="s">
        <v>212</v>
      </c>
      <c r="F87" t="s">
        <v>24</v>
      </c>
      <c r="G87" s="54" t="s">
        <v>359</v>
      </c>
      <c r="H87">
        <v>1</v>
      </c>
      <c r="I87" s="16">
        <v>1</v>
      </c>
      <c r="J87">
        <v>1</v>
      </c>
      <c r="K87" s="12">
        <v>0.96</v>
      </c>
      <c r="L87" s="52">
        <f>IF(H87&gt;0,K87/H87*I87,0)</f>
        <v>0.96</v>
      </c>
      <c r="M87" s="25">
        <f t="shared" si="11"/>
        <v>0.96</v>
      </c>
      <c r="N87"/>
      <c r="O87" s="33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34" customFormat="1" x14ac:dyDescent="0.25">
      <c r="A88"/>
      <c r="B88"/>
      <c r="C88"/>
      <c r="D88"/>
      <c r="E88"/>
      <c r="F88"/>
      <c r="G88" s="54"/>
      <c r="H88"/>
      <c r="I88" s="16"/>
      <c r="J88"/>
      <c r="K88" s="12"/>
      <c r="L88" s="52"/>
      <c r="M88" s="25"/>
      <c r="N88"/>
      <c r="O88" s="33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s="34" customFormat="1" x14ac:dyDescent="0.25">
      <c r="A89"/>
      <c r="B89"/>
      <c r="C89"/>
      <c r="D89"/>
      <c r="E89"/>
      <c r="F89"/>
      <c r="G89" s="54"/>
      <c r="H89"/>
      <c r="I89" s="16"/>
      <c r="J89"/>
      <c r="K89" s="12"/>
      <c r="L89" s="52"/>
      <c r="M89" s="25"/>
      <c r="N89"/>
      <c r="O89" s="33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1" spans="1:33" x14ac:dyDescent="0.25">
      <c r="B91" t="s">
        <v>227</v>
      </c>
      <c r="F91" t="s">
        <v>201</v>
      </c>
      <c r="H91">
        <v>1</v>
      </c>
      <c r="I91">
        <v>1</v>
      </c>
      <c r="J91">
        <f t="shared" ref="J91" si="12">IF(H91&gt;0,CEILING(H91/I91,1),0)</f>
        <v>1</v>
      </c>
      <c r="K91" s="25">
        <v>20</v>
      </c>
      <c r="L91" s="32">
        <f>IF(H91&gt;0,K91/I91,0)</f>
        <v>20</v>
      </c>
      <c r="M91" s="32">
        <f t="shared" ref="M91" si="13">J91*K91</f>
        <v>20</v>
      </c>
    </row>
    <row r="93" spans="1:33" x14ac:dyDescent="0.25">
      <c r="A93" t="s">
        <v>20</v>
      </c>
      <c r="B93" t="s">
        <v>21</v>
      </c>
      <c r="C93" t="s">
        <v>305</v>
      </c>
      <c r="D93" t="s">
        <v>22</v>
      </c>
      <c r="E93" t="s">
        <v>23</v>
      </c>
      <c r="F93" t="s">
        <v>23</v>
      </c>
      <c r="G93" s="51">
        <v>4366</v>
      </c>
      <c r="H93">
        <v>1</v>
      </c>
      <c r="I93">
        <v>1</v>
      </c>
      <c r="J93">
        <f>IF(H93&gt;0,CEILING(H93/I93,1),0)</f>
        <v>1</v>
      </c>
      <c r="K93" s="12"/>
      <c r="L93" s="41">
        <f t="shared" ref="L93:L95" si="14">IF(H93&gt;0,K93/I93*H93,0)</f>
        <v>0</v>
      </c>
      <c r="M93" s="41">
        <f>J93*K93</f>
        <v>0</v>
      </c>
      <c r="O93" s="33" t="s">
        <v>312</v>
      </c>
    </row>
    <row r="94" spans="1:33" x14ac:dyDescent="0.25">
      <c r="A94" t="s">
        <v>26</v>
      </c>
      <c r="B94" t="s">
        <v>27</v>
      </c>
      <c r="C94" t="s">
        <v>308</v>
      </c>
      <c r="D94" t="s">
        <v>22</v>
      </c>
      <c r="E94" t="s">
        <v>23</v>
      </c>
      <c r="F94" t="s">
        <v>23</v>
      </c>
      <c r="G94" s="51">
        <v>4414</v>
      </c>
      <c r="H94">
        <v>1</v>
      </c>
      <c r="I94">
        <v>1</v>
      </c>
      <c r="J94">
        <f t="shared" ref="J94:J95" si="15">IF(H94&gt;0,CEILING(H94/I94,1),0)</f>
        <v>1</v>
      </c>
      <c r="K94" s="12"/>
      <c r="L94" s="41">
        <f t="shared" si="14"/>
        <v>0</v>
      </c>
      <c r="M94" s="41">
        <f t="shared" ref="M94:M95" si="16">J94*K94</f>
        <v>0</v>
      </c>
      <c r="O94" s="33" t="s">
        <v>311</v>
      </c>
    </row>
    <row r="95" spans="1:33" x14ac:dyDescent="0.25">
      <c r="A95" t="s">
        <v>29</v>
      </c>
      <c r="B95" t="s">
        <v>30</v>
      </c>
      <c r="C95" t="s">
        <v>309</v>
      </c>
      <c r="D95" t="s">
        <v>22</v>
      </c>
      <c r="E95" t="s">
        <v>23</v>
      </c>
      <c r="F95" t="s">
        <v>23</v>
      </c>
      <c r="G95" s="51">
        <v>4633</v>
      </c>
      <c r="H95">
        <v>1</v>
      </c>
      <c r="I95">
        <v>1</v>
      </c>
      <c r="J95">
        <f t="shared" si="15"/>
        <v>1</v>
      </c>
      <c r="K95" s="12"/>
      <c r="L95" s="41">
        <f t="shared" si="14"/>
        <v>0</v>
      </c>
      <c r="M95" s="41">
        <f t="shared" si="16"/>
        <v>0</v>
      </c>
      <c r="O95" s="33" t="s">
        <v>310</v>
      </c>
    </row>
    <row r="96" spans="1:33" x14ac:dyDescent="0.25">
      <c r="A96" t="s">
        <v>49</v>
      </c>
      <c r="B96" t="s">
        <v>50</v>
      </c>
      <c r="C96" t="s">
        <v>51</v>
      </c>
      <c r="E96" t="s">
        <v>23</v>
      </c>
      <c r="F96" t="s">
        <v>23</v>
      </c>
      <c r="G96" s="51">
        <v>4399</v>
      </c>
      <c r="H96">
        <v>1</v>
      </c>
      <c r="I96">
        <v>1</v>
      </c>
      <c r="J96">
        <v>1</v>
      </c>
      <c r="K96" s="25"/>
      <c r="L96" s="41">
        <f>IF(H96&gt;0,K96/I96*H96,0)</f>
        <v>0</v>
      </c>
      <c r="M96" s="32">
        <f>J96*K96</f>
        <v>0</v>
      </c>
      <c r="O96" s="8" t="s">
        <v>314</v>
      </c>
    </row>
    <row r="97" spans="1:15" x14ac:dyDescent="0.25">
      <c r="A97" t="s">
        <v>55</v>
      </c>
      <c r="B97" t="s">
        <v>56</v>
      </c>
      <c r="C97" t="s">
        <v>208</v>
      </c>
      <c r="E97" t="s">
        <v>23</v>
      </c>
      <c r="F97" t="s">
        <v>23</v>
      </c>
      <c r="G97">
        <v>4210</v>
      </c>
      <c r="H97">
        <v>1</v>
      </c>
      <c r="I97">
        <v>1</v>
      </c>
      <c r="J97">
        <v>1</v>
      </c>
      <c r="K97" s="25"/>
      <c r="L97" s="41">
        <f>IF(H97&gt;0,K97/I97*H97,0)</f>
        <v>0</v>
      </c>
      <c r="M97" s="32">
        <f>J97*K97</f>
        <v>0</v>
      </c>
      <c r="O97" s="8" t="s">
        <v>313</v>
      </c>
    </row>
    <row r="98" spans="1:15" x14ac:dyDescent="0.25">
      <c r="A98" t="s">
        <v>44</v>
      </c>
      <c r="B98" t="s">
        <v>316</v>
      </c>
      <c r="C98" t="s">
        <v>324</v>
      </c>
      <c r="E98" t="s">
        <v>23</v>
      </c>
      <c r="F98" t="s">
        <v>23</v>
      </c>
      <c r="G98">
        <v>4209</v>
      </c>
      <c r="H98">
        <v>1</v>
      </c>
      <c r="I98">
        <v>1</v>
      </c>
      <c r="J98">
        <v>1</v>
      </c>
      <c r="L98" s="41">
        <f>IF(H98&gt;0,K98/I98*H98,0)</f>
        <v>0</v>
      </c>
      <c r="M98" s="32">
        <f>J98*K98</f>
        <v>0</v>
      </c>
      <c r="O98" s="8" t="s">
        <v>315</v>
      </c>
    </row>
    <row r="99" spans="1:15" x14ac:dyDescent="0.25">
      <c r="A99" t="s">
        <v>110</v>
      </c>
      <c r="B99" t="s">
        <v>111</v>
      </c>
      <c r="C99" t="s">
        <v>318</v>
      </c>
      <c r="D99" t="s">
        <v>57</v>
      </c>
      <c r="E99" t="s">
        <v>23</v>
      </c>
      <c r="F99" t="s">
        <v>24</v>
      </c>
      <c r="G99" s="51">
        <v>938</v>
      </c>
      <c r="H99">
        <v>1</v>
      </c>
      <c r="I99">
        <v>1</v>
      </c>
      <c r="J99" s="40">
        <f t="shared" ref="J99" si="17">IF(H99&gt;0,CEILING(H99/I99,1),0)</f>
        <v>1</v>
      </c>
      <c r="K99" s="12"/>
      <c r="L99" s="41">
        <f t="shared" ref="L99:L101" si="18">IF(H99&gt;0,K99/I99*H99,0)</f>
        <v>0</v>
      </c>
      <c r="M99" s="41">
        <f t="shared" ref="M99:M101" si="19">J99*K99</f>
        <v>0</v>
      </c>
      <c r="O99" s="33" t="s">
        <v>319</v>
      </c>
    </row>
    <row r="100" spans="1:15" x14ac:dyDescent="0.25">
      <c r="B100" t="s">
        <v>349</v>
      </c>
      <c r="C100" s="53" t="s">
        <v>350</v>
      </c>
      <c r="D100" t="s">
        <v>57</v>
      </c>
      <c r="E100" t="s">
        <v>23</v>
      </c>
      <c r="F100" t="s">
        <v>23</v>
      </c>
      <c r="G100" s="51">
        <v>1119</v>
      </c>
      <c r="H100">
        <v>2</v>
      </c>
      <c r="I100">
        <v>10</v>
      </c>
      <c r="J100" s="40">
        <v>1</v>
      </c>
      <c r="K100" s="12"/>
      <c r="L100" s="41">
        <f t="shared" si="18"/>
        <v>0</v>
      </c>
      <c r="M100" s="41">
        <f t="shared" si="19"/>
        <v>0</v>
      </c>
      <c r="O100" s="33" t="s">
        <v>348</v>
      </c>
    </row>
    <row r="101" spans="1:15" x14ac:dyDescent="0.25">
      <c r="C101" s="53"/>
      <c r="G101" s="51"/>
      <c r="J101" s="40"/>
      <c r="K101" s="12"/>
      <c r="L101" s="52">
        <f t="shared" si="18"/>
        <v>0</v>
      </c>
      <c r="M101" s="52">
        <f t="shared" si="19"/>
        <v>0</v>
      </c>
      <c r="O101" s="33"/>
    </row>
    <row r="103" spans="1:15" x14ac:dyDescent="0.25">
      <c r="A103" t="s">
        <v>63</v>
      </c>
      <c r="B103" t="s">
        <v>64</v>
      </c>
      <c r="C103" t="s">
        <v>65</v>
      </c>
      <c r="D103" t="s">
        <v>22</v>
      </c>
      <c r="E103" t="s">
        <v>52</v>
      </c>
      <c r="F103" t="s">
        <v>321</v>
      </c>
      <c r="G103" s="24"/>
      <c r="H103">
        <v>1</v>
      </c>
      <c r="I103">
        <v>2</v>
      </c>
      <c r="J103" s="40">
        <f t="shared" ref="J103:J112" si="20">IF(H103&gt;0,CEILING(H103/I103,1),0)</f>
        <v>1</v>
      </c>
      <c r="K103" s="12"/>
      <c r="L103" s="41">
        <f t="shared" ref="L103:L112" si="21">IF(H103&gt;0,K103/I103*H103,0)</f>
        <v>0</v>
      </c>
      <c r="M103" s="41">
        <f t="shared" ref="M103:M112" si="22">J103*K103</f>
        <v>0</v>
      </c>
      <c r="O103" s="33" t="s">
        <v>320</v>
      </c>
    </row>
    <row r="104" spans="1:15" x14ac:dyDescent="0.25">
      <c r="A104" t="s">
        <v>142</v>
      </c>
      <c r="B104" t="s">
        <v>143</v>
      </c>
      <c r="C104" t="s">
        <v>144</v>
      </c>
      <c r="D104" t="s">
        <v>57</v>
      </c>
      <c r="E104" t="s">
        <v>52</v>
      </c>
      <c r="F104" t="s">
        <v>321</v>
      </c>
      <c r="G104" s="24" t="s">
        <v>323</v>
      </c>
      <c r="H104">
        <v>1</v>
      </c>
      <c r="I104">
        <v>1</v>
      </c>
      <c r="J104" s="40">
        <f t="shared" si="20"/>
        <v>1</v>
      </c>
      <c r="K104" s="12"/>
      <c r="L104" s="41">
        <f t="shared" si="21"/>
        <v>0</v>
      </c>
      <c r="M104" s="41">
        <f t="shared" si="22"/>
        <v>0</v>
      </c>
      <c r="O104" s="33" t="s">
        <v>322</v>
      </c>
    </row>
    <row r="105" spans="1:15" x14ac:dyDescent="0.25">
      <c r="J105" s="40">
        <f t="shared" si="20"/>
        <v>0</v>
      </c>
      <c r="L105" s="41">
        <f t="shared" si="21"/>
        <v>0</v>
      </c>
      <c r="M105" s="41">
        <f t="shared" si="22"/>
        <v>0</v>
      </c>
    </row>
    <row r="106" spans="1:15" x14ac:dyDescent="0.25">
      <c r="B106" t="s">
        <v>331</v>
      </c>
      <c r="C106" t="s">
        <v>325</v>
      </c>
      <c r="D106" t="s">
        <v>264</v>
      </c>
      <c r="E106" t="s">
        <v>332</v>
      </c>
      <c r="F106" t="s">
        <v>149</v>
      </c>
      <c r="H106">
        <v>6</v>
      </c>
      <c r="I106">
        <v>100</v>
      </c>
      <c r="J106" s="40">
        <f t="shared" si="20"/>
        <v>1</v>
      </c>
      <c r="K106">
        <v>43.31</v>
      </c>
      <c r="L106" s="41">
        <f t="shared" si="21"/>
        <v>2.5986000000000002</v>
      </c>
      <c r="M106" s="41">
        <f t="shared" si="22"/>
        <v>43.31</v>
      </c>
      <c r="O106" t="s">
        <v>330</v>
      </c>
    </row>
    <row r="107" spans="1:15" x14ac:dyDescent="0.25">
      <c r="B107" t="s">
        <v>295</v>
      </c>
      <c r="C107" t="s">
        <v>363</v>
      </c>
      <c r="D107" t="s">
        <v>264</v>
      </c>
      <c r="E107" t="s">
        <v>339</v>
      </c>
      <c r="F107" t="s">
        <v>149</v>
      </c>
      <c r="H107">
        <v>2</v>
      </c>
      <c r="I107">
        <v>12</v>
      </c>
      <c r="J107" s="40">
        <f t="shared" si="20"/>
        <v>1</v>
      </c>
      <c r="K107">
        <v>13.99</v>
      </c>
      <c r="L107" s="41">
        <f t="shared" si="21"/>
        <v>2.3316666666666666</v>
      </c>
      <c r="M107" s="41">
        <f t="shared" si="22"/>
        <v>13.99</v>
      </c>
      <c r="O107" t="s">
        <v>338</v>
      </c>
    </row>
    <row r="108" spans="1:15" x14ac:dyDescent="0.25">
      <c r="B108" t="s">
        <v>364</v>
      </c>
      <c r="C108" t="s">
        <v>362</v>
      </c>
      <c r="D108" t="s">
        <v>264</v>
      </c>
      <c r="E108" s="8" t="s">
        <v>377</v>
      </c>
      <c r="F108" t="s">
        <v>149</v>
      </c>
      <c r="H108">
        <v>5</v>
      </c>
      <c r="I108">
        <v>10</v>
      </c>
      <c r="J108" s="40">
        <f t="shared" si="20"/>
        <v>1</v>
      </c>
      <c r="K108">
        <v>20.27</v>
      </c>
      <c r="L108" s="41">
        <f t="shared" si="21"/>
        <v>10.135000000000002</v>
      </c>
      <c r="M108" s="41">
        <f t="shared" si="22"/>
        <v>20.27</v>
      </c>
      <c r="O108" t="s">
        <v>376</v>
      </c>
    </row>
    <row r="109" spans="1:15" x14ac:dyDescent="0.25">
      <c r="B109" t="s">
        <v>326</v>
      </c>
      <c r="C109" t="s">
        <v>326</v>
      </c>
      <c r="D109" t="s">
        <v>264</v>
      </c>
      <c r="E109" t="s">
        <v>334</v>
      </c>
      <c r="F109" t="s">
        <v>149</v>
      </c>
      <c r="H109">
        <v>3</v>
      </c>
      <c r="I109">
        <v>500</v>
      </c>
      <c r="J109" s="40">
        <f t="shared" si="20"/>
        <v>1</v>
      </c>
      <c r="K109">
        <v>16.36</v>
      </c>
      <c r="L109" s="41">
        <f t="shared" si="21"/>
        <v>9.8159999999999997E-2</v>
      </c>
      <c r="M109" s="41">
        <f t="shared" si="22"/>
        <v>16.36</v>
      </c>
      <c r="O109" t="s">
        <v>333</v>
      </c>
    </row>
    <row r="110" spans="1:15" x14ac:dyDescent="0.25">
      <c r="B110" t="s">
        <v>343</v>
      </c>
      <c r="C110" t="s">
        <v>329</v>
      </c>
      <c r="D110" t="s">
        <v>264</v>
      </c>
      <c r="E110" t="s">
        <v>342</v>
      </c>
      <c r="F110" t="s">
        <v>149</v>
      </c>
      <c r="H110">
        <v>1</v>
      </c>
      <c r="I110">
        <v>10</v>
      </c>
      <c r="J110" s="40">
        <f t="shared" si="20"/>
        <v>1</v>
      </c>
      <c r="K110">
        <v>12.31</v>
      </c>
      <c r="L110" s="41">
        <f t="shared" si="21"/>
        <v>1.2310000000000001</v>
      </c>
      <c r="M110" s="41">
        <f t="shared" si="22"/>
        <v>12.31</v>
      </c>
      <c r="O110" t="s">
        <v>341</v>
      </c>
    </row>
    <row r="111" spans="1:15" x14ac:dyDescent="0.25">
      <c r="J111" s="40">
        <f t="shared" si="20"/>
        <v>0</v>
      </c>
      <c r="L111" s="41">
        <f t="shared" si="21"/>
        <v>0</v>
      </c>
      <c r="M111" s="41">
        <f t="shared" si="22"/>
        <v>0</v>
      </c>
    </row>
    <row r="112" spans="1:15" x14ac:dyDescent="0.25">
      <c r="J112" s="40">
        <f t="shared" si="20"/>
        <v>0</v>
      </c>
      <c r="L112" s="41">
        <f t="shared" si="21"/>
        <v>0</v>
      </c>
      <c r="M112" s="41">
        <f t="shared" si="22"/>
        <v>0</v>
      </c>
    </row>
    <row r="141" spans="16:33" x14ac:dyDescent="0.25"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</row>
    <row r="142" spans="16:33" x14ac:dyDescent="0.25">
      <c r="P142" s="36"/>
    </row>
  </sheetData>
  <mergeCells count="3">
    <mergeCell ref="A5:C5"/>
    <mergeCell ref="A19:C19"/>
    <mergeCell ref="A40:C40"/>
  </mergeCells>
  <hyperlinks>
    <hyperlink ref="O72" r:id="rId1" xr:uid="{0EA85019-4717-44EB-AA5C-DD13E2C29AC2}"/>
    <hyperlink ref="O82" r:id="rId2" xr:uid="{F3F2B4EF-FD24-4168-BA79-948131F7CDDF}"/>
    <hyperlink ref="O12" r:id="rId3" xr:uid="{FA9C2FCC-F97F-4FFA-84F8-F742208216A0}"/>
    <hyperlink ref="O31" r:id="rId4" xr:uid="{42041E4E-B247-4AAA-909B-5B0604D1A078}"/>
    <hyperlink ref="O28" r:id="rId5" xr:uid="{A6CED906-7553-48B9-A341-4F1DD947EB1B}"/>
    <hyperlink ref="O83" r:id="rId6" xr:uid="{8E64E326-5A39-4EFA-B9C3-865582DF1B84}"/>
    <hyperlink ref="O32" r:id="rId7" xr:uid="{503D0215-7EF7-4059-B3D2-CA8FC6701C81}"/>
    <hyperlink ref="O77" r:id="rId8" xr:uid="{9515008D-1E8E-4F49-8ECF-AFB3A54DF2E2}"/>
    <hyperlink ref="O34" r:id="rId9" xr:uid="{08290D44-9AF0-49BA-A09F-A784FD196691}"/>
    <hyperlink ref="O11" r:id="rId10" xr:uid="{E3D3C3A8-244F-483A-B3B6-F7368766281C}"/>
    <hyperlink ref="O38" r:id="rId11" xr:uid="{96B5D5B6-8088-4B78-BC4B-0A38EE1BAA63}"/>
    <hyperlink ref="O35" r:id="rId12" xr:uid="{E9E88BE5-E678-477E-B247-AF80D73DA52A}"/>
    <hyperlink ref="O43" r:id="rId13" xr:uid="{F4554E9E-BC3C-4F43-9FC6-6AF10ECCCF84}"/>
    <hyperlink ref="O17" r:id="rId14" xr:uid="{8594E851-DCCF-4DB1-BD3D-89E6404B8634}"/>
    <hyperlink ref="O18" r:id="rId15" xr:uid="{CC6A80C5-E613-4311-A95F-504882C05345}"/>
    <hyperlink ref="O10" r:id="rId16" xr:uid="{74A0B927-4320-4DA9-9C25-C8DF27AF6BD2}"/>
    <hyperlink ref="O8" r:id="rId17" xr:uid="{C8B13BE7-DF05-4975-A099-F6A9D1185151}"/>
    <hyperlink ref="O27" r:id="rId18" xr:uid="{51D3FDD0-A28D-4788-B6E5-91257725C8A9}"/>
    <hyperlink ref="O14" r:id="rId19" xr:uid="{56E080D5-9B59-4716-8BBC-A87B3DA63967}"/>
    <hyperlink ref="O16" r:id="rId20" xr:uid="{3618AF82-FAE4-4C1B-AC46-4110C1ACCC75}"/>
    <hyperlink ref="O25" r:id="rId21" xr:uid="{F0A526A1-B94A-4E13-A6B2-B7FB24C6DA78}"/>
    <hyperlink ref="O13" r:id="rId22" xr:uid="{352BCCE0-6F37-4555-B229-74B39163EB49}"/>
    <hyperlink ref="O37" r:id="rId23" xr:uid="{D9863FC7-75B0-40C7-995E-2778AC330712}"/>
    <hyperlink ref="O30" r:id="rId24" xr:uid="{8B0B5989-DD08-4473-87DF-A51AB7547D96}"/>
    <hyperlink ref="O26" r:id="rId25" xr:uid="{F9197EAF-6629-4D53-B483-DA1478BCCC0F}"/>
    <hyperlink ref="O33" r:id="rId26" xr:uid="{0B42821F-FF9D-4413-AB21-E8365063A345}"/>
    <hyperlink ref="O6" r:id="rId27" xr:uid="{342DE1DF-5C4D-4559-8C41-E73DB91351AC}"/>
    <hyperlink ref="O7" r:id="rId28" xr:uid="{64BC9E11-C249-4846-8F8F-C12F9126E1E9}"/>
    <hyperlink ref="O9" r:id="rId29" xr:uid="{81D3A66E-04E8-4CAC-8654-DDF5E203A2D6}"/>
    <hyperlink ref="O74" r:id="rId30" xr:uid="{3E9DB8EB-4DF4-41DD-8268-64785498710C}"/>
    <hyperlink ref="O76" r:id="rId31" xr:uid="{59BA742E-4451-409A-9044-54077C32E1ED}"/>
    <hyperlink ref="O75" r:id="rId32" xr:uid="{81CC0116-70F9-4949-AB74-95E24523F7D3}"/>
    <hyperlink ref="O20" r:id="rId33" xr:uid="{17648F37-F3D1-46B5-9ECB-0D0684361097}"/>
    <hyperlink ref="O15" r:id="rId34" xr:uid="{60C055AF-8A4A-4C59-9400-D9667C5DDB2B}"/>
    <hyperlink ref="O80" r:id="rId35" xr:uid="{47A1366A-E618-40FB-9CB2-DE5784980129}"/>
    <hyperlink ref="O22" r:id="rId36" xr:uid="{77DE05D8-90A7-4E5A-8BF7-7684FAFACBB7}"/>
    <hyperlink ref="O21" r:id="rId37" xr:uid="{50DA5734-BDCB-411B-A82A-B779AA4777BB}"/>
    <hyperlink ref="O23" r:id="rId38" xr:uid="{C2E46646-A82A-403E-80BF-62F2131C5CD4}"/>
    <hyperlink ref="O24" r:id="rId39" xr:uid="{C1EF2220-6872-4109-B88B-0C46B9E757CD}"/>
    <hyperlink ref="O29" r:id="rId40" xr:uid="{EF561E0E-171B-4A6D-AF15-91C22BA06E98}"/>
    <hyperlink ref="O36" r:id="rId41" xr:uid="{AA18F6FA-93A9-40D2-84BC-0669A5025E19}"/>
    <hyperlink ref="O39" r:id="rId42" xr:uid="{6B9B2663-FFD8-4F15-955E-F209ED4827CE}"/>
    <hyperlink ref="O41" r:id="rId43" xr:uid="{C8905E5A-24D5-46C3-A967-5D2359A332D5}"/>
    <hyperlink ref="O98" r:id="rId44" xr:uid="{BDED2098-287D-42A0-90D1-6DE2AB5B31E7}"/>
    <hyperlink ref="O42" r:id="rId45" xr:uid="{0124FBEA-8DBD-496B-BAB5-EFE3CFA80AE7}"/>
    <hyperlink ref="E108" r:id="rId46" display="https://www.amazon.ca/s/ref=bl_dp_s_web_0?ie=UTF8&amp;search-alias=aps&amp;field-keywords=MycologyLids" xr:uid="{9E8F2383-7BB2-4C30-8FFE-9EA2B06CC32C}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D599-C177-4BBC-A644-7A0346B01187}">
  <dimension ref="A1:AG145"/>
  <sheetViews>
    <sheetView zoomScaleNormal="100" workbookViewId="0">
      <pane xSplit="1" ySplit="4" topLeftCell="B28" activePane="bottomRight" state="frozen"/>
      <selection pane="topRight" activeCell="B1" sqref="B1"/>
      <selection pane="bottomLeft" activeCell="A5" sqref="A5"/>
      <selection pane="bottomRight" activeCell="B38" sqref="B38"/>
    </sheetView>
  </sheetViews>
  <sheetFormatPr defaultRowHeight="15" x14ac:dyDescent="0.25"/>
  <cols>
    <col min="1" max="1" width="14.140625" customWidth="1"/>
    <col min="2" max="2" width="32.28515625" customWidth="1"/>
    <col min="3" max="3" width="45.42578125" customWidth="1"/>
    <col min="4" max="4" width="21.7109375" customWidth="1"/>
    <col min="5" max="5" width="19.140625" customWidth="1"/>
    <col min="6" max="6" width="8.42578125" customWidth="1"/>
    <col min="7" max="7" width="21.140625" bestFit="1" customWidth="1"/>
    <col min="8" max="8" width="6.140625" customWidth="1"/>
    <col min="9" max="9" width="9.140625" customWidth="1"/>
    <col min="10" max="10" width="5.42578125" bestFit="1" customWidth="1"/>
    <col min="11" max="11" width="16.140625" customWidth="1"/>
    <col min="12" max="12" width="15.140625" customWidth="1"/>
    <col min="13" max="13" width="10.28515625" bestFit="1" customWidth="1"/>
    <col min="14" max="14" width="7.5703125" customWidth="1"/>
    <col min="15" max="15" width="78.7109375" bestFit="1" customWidth="1"/>
    <col min="16" max="16" width="17.7109375" bestFit="1" customWidth="1"/>
    <col min="17" max="17" width="12.28515625" bestFit="1" customWidth="1"/>
    <col min="18" max="18" width="89.85546875" bestFit="1" customWidth="1"/>
  </cols>
  <sheetData>
    <row r="1" spans="1:17" ht="35.25" x14ac:dyDescent="0.5">
      <c r="B1" s="1" t="s">
        <v>306</v>
      </c>
      <c r="I1" s="4" t="s">
        <v>0</v>
      </c>
      <c r="L1" t="s">
        <v>1</v>
      </c>
      <c r="M1" s="2" t="s">
        <v>2</v>
      </c>
      <c r="N1" s="3" t="s">
        <v>3</v>
      </c>
    </row>
    <row r="2" spans="1:17" ht="19.5" thickBot="1" x14ac:dyDescent="0.35">
      <c r="B2" s="13" t="s">
        <v>4</v>
      </c>
      <c r="C2" s="55" t="s">
        <v>360</v>
      </c>
      <c r="E2" t="s">
        <v>5</v>
      </c>
      <c r="F2" s="11" t="s">
        <v>307</v>
      </c>
      <c r="G2" s="11"/>
      <c r="I2" s="6">
        <f>SUM(I54:I70)</f>
        <v>158</v>
      </c>
      <c r="L2" s="22">
        <f>SUM(L6:L45,L48:L50,L54:L70)</f>
        <v>176.62886666666662</v>
      </c>
      <c r="M2" s="5">
        <f>SUM(M6:M70)</f>
        <v>325.8399999999998</v>
      </c>
      <c r="N2" s="23">
        <f>SUM(N54:N70)</f>
        <v>0.62708333333333344</v>
      </c>
    </row>
    <row r="3" spans="1:17" ht="16.5" thickBot="1" x14ac:dyDescent="0.3">
      <c r="B3" s="14" t="s">
        <v>6</v>
      </c>
    </row>
    <row r="4" spans="1:17" ht="16.5" thickBot="1" x14ac:dyDescent="0.3">
      <c r="A4" s="14" t="s">
        <v>7</v>
      </c>
      <c r="B4" s="7" t="s">
        <v>8</v>
      </c>
      <c r="C4" s="7" t="s">
        <v>9</v>
      </c>
      <c r="D4" s="7"/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/>
      <c r="O4" s="7" t="s">
        <v>19</v>
      </c>
      <c r="P4" s="7" t="s">
        <v>246</v>
      </c>
      <c r="Q4" s="7"/>
    </row>
    <row r="5" spans="1:17" ht="15.75" x14ac:dyDescent="0.25">
      <c r="A5" s="56" t="s">
        <v>304</v>
      </c>
      <c r="B5" s="56"/>
      <c r="C5" s="56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x14ac:dyDescent="0.25">
      <c r="A6" t="s">
        <v>20</v>
      </c>
      <c r="B6" t="s">
        <v>21</v>
      </c>
      <c r="C6" t="s">
        <v>305</v>
      </c>
      <c r="D6" t="s">
        <v>22</v>
      </c>
      <c r="E6" t="s">
        <v>23</v>
      </c>
      <c r="F6" t="s">
        <v>24</v>
      </c>
      <c r="G6" s="38" t="s">
        <v>25</v>
      </c>
      <c r="H6">
        <v>1</v>
      </c>
      <c r="I6">
        <v>1</v>
      </c>
      <c r="J6" s="40">
        <f>IF(H6&gt;0,CEILING(H6/I6,1),0)</f>
        <v>1</v>
      </c>
      <c r="K6" s="12">
        <v>8.5299999999999994</v>
      </c>
      <c r="L6" s="41">
        <f t="shared" ref="L6:L45" si="0">IF(H6&gt;0,K6/I6*H6,0)</f>
        <v>8.5299999999999994</v>
      </c>
      <c r="M6" s="41">
        <f>J6*K6</f>
        <v>8.5299999999999994</v>
      </c>
      <c r="O6" s="33" t="s">
        <v>244</v>
      </c>
    </row>
    <row r="7" spans="1:17" x14ac:dyDescent="0.25">
      <c r="A7" t="s">
        <v>26</v>
      </c>
      <c r="B7" t="s">
        <v>27</v>
      </c>
      <c r="C7" t="s">
        <v>308</v>
      </c>
      <c r="D7" t="s">
        <v>22</v>
      </c>
      <c r="E7" t="s">
        <v>23</v>
      </c>
      <c r="F7" t="s">
        <v>24</v>
      </c>
      <c r="G7" s="24" t="s">
        <v>28</v>
      </c>
      <c r="H7">
        <v>1</v>
      </c>
      <c r="I7">
        <v>1</v>
      </c>
      <c r="J7" s="40">
        <f t="shared" ref="J7:J33" si="1">IF(H7&gt;0,CEILING(H7/I7,1),0)</f>
        <v>1</v>
      </c>
      <c r="K7" s="12">
        <v>17.91</v>
      </c>
      <c r="L7" s="41">
        <f t="shared" si="0"/>
        <v>17.91</v>
      </c>
      <c r="M7" s="41">
        <f t="shared" ref="M7:M33" si="2">J7*K7</f>
        <v>17.91</v>
      </c>
      <c r="O7" s="33" t="s">
        <v>245</v>
      </c>
    </row>
    <row r="8" spans="1:17" x14ac:dyDescent="0.25">
      <c r="A8" t="s">
        <v>29</v>
      </c>
      <c r="B8" t="s">
        <v>30</v>
      </c>
      <c r="C8" t="s">
        <v>309</v>
      </c>
      <c r="D8" t="s">
        <v>22</v>
      </c>
      <c r="E8" t="s">
        <v>23</v>
      </c>
      <c r="F8" t="s">
        <v>24</v>
      </c>
      <c r="G8" s="24" t="s">
        <v>31</v>
      </c>
      <c r="H8">
        <v>1</v>
      </c>
      <c r="I8">
        <v>1</v>
      </c>
      <c r="J8" s="40">
        <f t="shared" si="1"/>
        <v>1</v>
      </c>
      <c r="K8" s="12">
        <v>9.9600000000000009</v>
      </c>
      <c r="L8" s="41">
        <f t="shared" si="0"/>
        <v>9.9600000000000009</v>
      </c>
      <c r="M8" s="41">
        <f t="shared" si="2"/>
        <v>9.9600000000000009</v>
      </c>
      <c r="O8" s="33" t="s">
        <v>32</v>
      </c>
    </row>
    <row r="9" spans="1:17" x14ac:dyDescent="0.25">
      <c r="A9" t="s">
        <v>33</v>
      </c>
      <c r="B9" t="s">
        <v>34</v>
      </c>
      <c r="C9" t="s">
        <v>35</v>
      </c>
      <c r="D9" t="s">
        <v>22</v>
      </c>
      <c r="E9" t="s">
        <v>36</v>
      </c>
      <c r="F9" t="s">
        <v>24</v>
      </c>
      <c r="G9" s="24" t="s">
        <v>37</v>
      </c>
      <c r="H9">
        <v>4</v>
      </c>
      <c r="I9">
        <v>1</v>
      </c>
      <c r="J9" s="40">
        <f t="shared" si="1"/>
        <v>4</v>
      </c>
      <c r="K9" s="12">
        <v>3.41</v>
      </c>
      <c r="L9" s="41">
        <f t="shared" si="0"/>
        <v>13.64</v>
      </c>
      <c r="M9" s="41">
        <f t="shared" si="2"/>
        <v>13.64</v>
      </c>
      <c r="O9" s="33" t="s">
        <v>247</v>
      </c>
    </row>
    <row r="10" spans="1:17" x14ac:dyDescent="0.25">
      <c r="A10" t="s">
        <v>38</v>
      </c>
      <c r="B10" t="s">
        <v>39</v>
      </c>
      <c r="C10" t="s">
        <v>40</v>
      </c>
      <c r="D10" t="s">
        <v>22</v>
      </c>
      <c r="E10" t="s">
        <v>41</v>
      </c>
      <c r="F10" t="s">
        <v>24</v>
      </c>
      <c r="G10" s="24" t="s">
        <v>42</v>
      </c>
      <c r="H10">
        <v>3</v>
      </c>
      <c r="I10">
        <v>1</v>
      </c>
      <c r="J10" s="40">
        <f t="shared" si="1"/>
        <v>3</v>
      </c>
      <c r="K10" s="12">
        <v>1.18</v>
      </c>
      <c r="L10" s="41">
        <f t="shared" si="0"/>
        <v>3.54</v>
      </c>
      <c r="M10" s="41">
        <f t="shared" si="2"/>
        <v>3.54</v>
      </c>
      <c r="O10" s="33" t="s">
        <v>43</v>
      </c>
    </row>
    <row r="11" spans="1:17" x14ac:dyDescent="0.25">
      <c r="A11" t="s">
        <v>317</v>
      </c>
      <c r="B11" t="s">
        <v>45</v>
      </c>
      <c r="C11" t="s">
        <v>46</v>
      </c>
      <c r="D11" t="s">
        <v>22</v>
      </c>
      <c r="E11" t="s">
        <v>23</v>
      </c>
      <c r="F11" t="s">
        <v>24</v>
      </c>
      <c r="G11" s="24" t="s">
        <v>47</v>
      </c>
      <c r="H11">
        <v>1</v>
      </c>
      <c r="I11">
        <v>1</v>
      </c>
      <c r="J11" s="40">
        <f t="shared" si="1"/>
        <v>1</v>
      </c>
      <c r="K11" s="12">
        <v>1.39</v>
      </c>
      <c r="L11" s="41">
        <f t="shared" si="0"/>
        <v>1.39</v>
      </c>
      <c r="M11" s="41">
        <f t="shared" si="2"/>
        <v>1.39</v>
      </c>
      <c r="O11" s="33" t="s">
        <v>48</v>
      </c>
    </row>
    <row r="12" spans="1:17" x14ac:dyDescent="0.25">
      <c r="A12" t="s">
        <v>49</v>
      </c>
      <c r="B12" t="s">
        <v>50</v>
      </c>
      <c r="C12" t="s">
        <v>51</v>
      </c>
      <c r="D12" t="s">
        <v>22</v>
      </c>
      <c r="E12" t="s">
        <v>52</v>
      </c>
      <c r="F12" t="s">
        <v>24</v>
      </c>
      <c r="G12" s="24" t="s">
        <v>53</v>
      </c>
      <c r="H12">
        <v>1</v>
      </c>
      <c r="I12">
        <v>1</v>
      </c>
      <c r="J12" s="40">
        <f t="shared" si="1"/>
        <v>1</v>
      </c>
      <c r="K12" s="12">
        <v>1.52</v>
      </c>
      <c r="L12" s="41">
        <f t="shared" si="0"/>
        <v>1.52</v>
      </c>
      <c r="M12" s="41">
        <f t="shared" si="2"/>
        <v>1.52</v>
      </c>
      <c r="O12" s="33" t="s">
        <v>54</v>
      </c>
    </row>
    <row r="13" spans="1:17" x14ac:dyDescent="0.25">
      <c r="A13" t="s">
        <v>59</v>
      </c>
      <c r="B13" t="s">
        <v>60</v>
      </c>
      <c r="C13" t="s">
        <v>228</v>
      </c>
      <c r="D13" t="s">
        <v>22</v>
      </c>
      <c r="E13" t="s">
        <v>52</v>
      </c>
      <c r="F13" t="s">
        <v>24</v>
      </c>
      <c r="G13" s="39" t="s">
        <v>61</v>
      </c>
      <c r="H13">
        <v>1</v>
      </c>
      <c r="I13">
        <v>1</v>
      </c>
      <c r="J13" s="40">
        <f t="shared" si="1"/>
        <v>1</v>
      </c>
      <c r="K13" s="12">
        <v>2.48</v>
      </c>
      <c r="L13" s="41">
        <f t="shared" si="0"/>
        <v>2.48</v>
      </c>
      <c r="M13" s="41">
        <f t="shared" si="2"/>
        <v>2.48</v>
      </c>
      <c r="O13" s="33" t="s">
        <v>62</v>
      </c>
    </row>
    <row r="14" spans="1:17" x14ac:dyDescent="0.25">
      <c r="A14" t="s">
        <v>63</v>
      </c>
      <c r="B14" t="s">
        <v>64</v>
      </c>
      <c r="C14" t="s">
        <v>65</v>
      </c>
      <c r="D14" t="s">
        <v>22</v>
      </c>
      <c r="E14" t="s">
        <v>52</v>
      </c>
      <c r="F14" t="s">
        <v>24</v>
      </c>
      <c r="G14" s="24" t="s">
        <v>66</v>
      </c>
      <c r="H14">
        <v>1</v>
      </c>
      <c r="I14">
        <v>2</v>
      </c>
      <c r="J14" s="40">
        <f t="shared" si="1"/>
        <v>1</v>
      </c>
      <c r="K14" s="12">
        <v>3.01</v>
      </c>
      <c r="L14" s="41">
        <f t="shared" si="0"/>
        <v>1.5049999999999999</v>
      </c>
      <c r="M14" s="41">
        <f t="shared" si="2"/>
        <v>3.01</v>
      </c>
      <c r="O14" s="33" t="s">
        <v>67</v>
      </c>
    </row>
    <row r="15" spans="1:17" x14ac:dyDescent="0.25">
      <c r="A15" t="s">
        <v>74</v>
      </c>
      <c r="B15" t="s">
        <v>75</v>
      </c>
      <c r="C15" t="s">
        <v>76</v>
      </c>
      <c r="D15" t="s">
        <v>77</v>
      </c>
      <c r="E15" t="s">
        <v>78</v>
      </c>
      <c r="F15" t="s">
        <v>24</v>
      </c>
      <c r="G15" t="s">
        <v>79</v>
      </c>
      <c r="H15">
        <v>1</v>
      </c>
      <c r="I15">
        <v>1</v>
      </c>
      <c r="J15" s="40">
        <f>IF(H15&gt;0,CEILING(H15/I15,1),0)</f>
        <v>1</v>
      </c>
      <c r="K15" s="12">
        <v>3.94</v>
      </c>
      <c r="L15" s="41">
        <f>IF(H15&gt;0,K15/I15*H15,0)</f>
        <v>3.94</v>
      </c>
      <c r="M15" s="41">
        <f>J15*K15</f>
        <v>3.94</v>
      </c>
      <c r="O15" s="33" t="s">
        <v>253</v>
      </c>
    </row>
    <row r="16" spans="1:17" x14ac:dyDescent="0.25">
      <c r="A16" t="s">
        <v>68</v>
      </c>
      <c r="B16" t="s">
        <v>69</v>
      </c>
      <c r="C16" t="s">
        <v>70</v>
      </c>
      <c r="D16" t="s">
        <v>22</v>
      </c>
      <c r="E16" t="s">
        <v>71</v>
      </c>
      <c r="F16" t="s">
        <v>24</v>
      </c>
      <c r="G16" t="s">
        <v>72</v>
      </c>
      <c r="H16">
        <v>2</v>
      </c>
      <c r="I16">
        <v>1</v>
      </c>
      <c r="J16" s="40">
        <f t="shared" si="1"/>
        <v>2</v>
      </c>
      <c r="K16" s="12">
        <v>1.45</v>
      </c>
      <c r="L16" s="41">
        <f t="shared" si="0"/>
        <v>2.9</v>
      </c>
      <c r="M16" s="41">
        <f t="shared" si="2"/>
        <v>2.9</v>
      </c>
      <c r="O16" s="33" t="s">
        <v>73</v>
      </c>
    </row>
    <row r="17" spans="1:15" x14ac:dyDescent="0.25">
      <c r="A17" t="s">
        <v>109</v>
      </c>
      <c r="B17" t="s">
        <v>147</v>
      </c>
      <c r="C17" s="37" t="s">
        <v>148</v>
      </c>
      <c r="D17" s="37" t="s">
        <v>22</v>
      </c>
      <c r="F17" t="s">
        <v>149</v>
      </c>
      <c r="G17" s="37" t="s">
        <v>150</v>
      </c>
      <c r="H17">
        <v>1</v>
      </c>
      <c r="I17">
        <v>30</v>
      </c>
      <c r="J17" s="40">
        <f>IF(H17&gt;0,CEILING(H17/I17,1),0)</f>
        <v>1</v>
      </c>
      <c r="K17" s="9">
        <v>11.99</v>
      </c>
      <c r="L17" s="41">
        <f>IF(H17&gt;0,K17/I17*H17,0)</f>
        <v>0.39966666666666667</v>
      </c>
      <c r="M17" s="41">
        <f>J17*K17</f>
        <v>11.99</v>
      </c>
      <c r="O17" s="8" t="s">
        <v>151</v>
      </c>
    </row>
    <row r="18" spans="1:15" ht="15.75" thickBot="1" x14ac:dyDescent="0.3">
      <c r="A18" t="s">
        <v>109</v>
      </c>
      <c r="B18" t="s">
        <v>267</v>
      </c>
      <c r="C18" s="37" t="s">
        <v>152</v>
      </c>
      <c r="D18" s="37" t="s">
        <v>22</v>
      </c>
      <c r="F18" t="s">
        <v>149</v>
      </c>
      <c r="G18" s="37"/>
      <c r="H18">
        <v>50</v>
      </c>
      <c r="I18">
        <v>3000</v>
      </c>
      <c r="J18" s="40">
        <f>IF(H18&gt;0,CEILING(H18/I18,1),0)</f>
        <v>1</v>
      </c>
      <c r="K18" s="9">
        <v>12.49</v>
      </c>
      <c r="L18" s="41">
        <f>IF(H18&gt;0,K18/I18*H18,0)</f>
        <v>0.20816666666666667</v>
      </c>
      <c r="M18" s="41">
        <f>J18*K18</f>
        <v>12.49</v>
      </c>
      <c r="O18" s="8" t="s">
        <v>153</v>
      </c>
    </row>
    <row r="19" spans="1:15" s="47" customFormat="1" ht="15.75" x14ac:dyDescent="0.25">
      <c r="A19" s="57" t="s">
        <v>301</v>
      </c>
      <c r="B19" s="57"/>
      <c r="C19" s="57"/>
      <c r="D19" s="46"/>
      <c r="G19" s="46"/>
      <c r="K19" s="48"/>
      <c r="L19" s="49"/>
      <c r="M19" s="49"/>
      <c r="O19" s="50"/>
    </row>
    <row r="20" spans="1:15" x14ac:dyDescent="0.25">
      <c r="A20" t="s">
        <v>55</v>
      </c>
      <c r="B20" t="s">
        <v>56</v>
      </c>
      <c r="C20" t="s">
        <v>303</v>
      </c>
      <c r="D20" t="s">
        <v>57</v>
      </c>
      <c r="E20" t="s">
        <v>23</v>
      </c>
      <c r="F20" t="s">
        <v>24</v>
      </c>
      <c r="G20" s="24" t="s">
        <v>58</v>
      </c>
      <c r="H20">
        <v>1</v>
      </c>
      <c r="I20">
        <v>1</v>
      </c>
      <c r="J20" s="40">
        <f>IF(H20&gt;0,CEILING(H20/I20,1),0)</f>
        <v>1</v>
      </c>
      <c r="K20" s="12">
        <v>1.39</v>
      </c>
      <c r="L20" s="41">
        <f>IF(H20&gt;0,K20/I20*H20,0)</f>
        <v>1.39</v>
      </c>
      <c r="M20" s="41">
        <f>J20*K20</f>
        <v>1.39</v>
      </c>
      <c r="O20" s="33" t="s">
        <v>252</v>
      </c>
    </row>
    <row r="21" spans="1:15" x14ac:dyDescent="0.25">
      <c r="A21" t="s">
        <v>80</v>
      </c>
      <c r="B21" t="s">
        <v>81</v>
      </c>
      <c r="C21" t="s">
        <v>82</v>
      </c>
      <c r="D21" t="s">
        <v>57</v>
      </c>
      <c r="E21" t="s">
        <v>83</v>
      </c>
      <c r="F21" t="s">
        <v>24</v>
      </c>
      <c r="G21" s="24" t="s">
        <v>84</v>
      </c>
      <c r="H21">
        <v>1</v>
      </c>
      <c r="I21">
        <v>1</v>
      </c>
      <c r="J21" s="40">
        <f t="shared" si="1"/>
        <v>1</v>
      </c>
      <c r="K21" s="12">
        <v>15.85</v>
      </c>
      <c r="L21" s="41">
        <f t="shared" si="0"/>
        <v>15.85</v>
      </c>
      <c r="M21" s="41">
        <f t="shared" si="2"/>
        <v>15.85</v>
      </c>
      <c r="O21" s="33" t="s">
        <v>256</v>
      </c>
    </row>
    <row r="22" spans="1:15" x14ac:dyDescent="0.25">
      <c r="A22" t="s">
        <v>85</v>
      </c>
      <c r="B22" t="s">
        <v>86</v>
      </c>
      <c r="C22" t="s">
        <v>243</v>
      </c>
      <c r="D22" t="s">
        <v>57</v>
      </c>
      <c r="E22" t="s">
        <v>83</v>
      </c>
      <c r="F22" t="s">
        <v>24</v>
      </c>
      <c r="G22" s="24" t="s">
        <v>87</v>
      </c>
      <c r="H22">
        <v>2</v>
      </c>
      <c r="I22">
        <v>5</v>
      </c>
      <c r="J22" s="40">
        <f t="shared" si="1"/>
        <v>1</v>
      </c>
      <c r="K22" s="12">
        <v>0.37</v>
      </c>
      <c r="L22" s="41">
        <f t="shared" si="0"/>
        <v>0.14799999999999999</v>
      </c>
      <c r="M22" s="41">
        <f t="shared" si="2"/>
        <v>0.37</v>
      </c>
      <c r="O22" s="33" t="s">
        <v>255</v>
      </c>
    </row>
    <row r="23" spans="1:15" x14ac:dyDescent="0.25">
      <c r="A23" t="s">
        <v>88</v>
      </c>
      <c r="B23" t="s">
        <v>89</v>
      </c>
      <c r="C23" t="s">
        <v>90</v>
      </c>
      <c r="D23" t="s">
        <v>57</v>
      </c>
      <c r="E23" t="s">
        <v>91</v>
      </c>
      <c r="F23" t="s">
        <v>24</v>
      </c>
      <c r="G23" s="24" t="s">
        <v>92</v>
      </c>
      <c r="H23">
        <v>3</v>
      </c>
      <c r="I23">
        <v>1</v>
      </c>
      <c r="J23" s="40">
        <f t="shared" si="1"/>
        <v>3</v>
      </c>
      <c r="K23" s="12">
        <v>2.29</v>
      </c>
      <c r="L23" s="41">
        <f t="shared" si="0"/>
        <v>6.87</v>
      </c>
      <c r="M23" s="41">
        <f t="shared" si="2"/>
        <v>6.87</v>
      </c>
      <c r="O23" s="33" t="s">
        <v>259</v>
      </c>
    </row>
    <row r="24" spans="1:15" x14ac:dyDescent="0.25">
      <c r="A24" t="s">
        <v>93</v>
      </c>
      <c r="B24" t="s">
        <v>94</v>
      </c>
      <c r="C24" t="s">
        <v>95</v>
      </c>
      <c r="D24" t="s">
        <v>57</v>
      </c>
      <c r="E24" t="s">
        <v>96</v>
      </c>
      <c r="F24" t="s">
        <v>24</v>
      </c>
      <c r="G24" s="24" t="s">
        <v>97</v>
      </c>
      <c r="H24">
        <v>2</v>
      </c>
      <c r="I24">
        <v>1</v>
      </c>
      <c r="J24" s="40">
        <f t="shared" si="1"/>
        <v>2</v>
      </c>
      <c r="K24" s="12">
        <v>1.02</v>
      </c>
      <c r="L24" s="41">
        <f t="shared" si="0"/>
        <v>2.04</v>
      </c>
      <c r="M24" s="41">
        <f t="shared" si="2"/>
        <v>2.04</v>
      </c>
      <c r="O24" s="33" t="s">
        <v>260</v>
      </c>
    </row>
    <row r="25" spans="1:15" x14ac:dyDescent="0.25">
      <c r="A25" t="s">
        <v>98</v>
      </c>
      <c r="B25" t="s">
        <v>99</v>
      </c>
      <c r="C25" t="s">
        <v>100</v>
      </c>
      <c r="D25" t="s">
        <v>57</v>
      </c>
      <c r="E25" t="s">
        <v>101</v>
      </c>
      <c r="F25" t="s">
        <v>24</v>
      </c>
      <c r="G25" s="38" t="s">
        <v>102</v>
      </c>
      <c r="H25">
        <v>2</v>
      </c>
      <c r="I25">
        <v>1</v>
      </c>
      <c r="J25" s="40">
        <f t="shared" si="1"/>
        <v>2</v>
      </c>
      <c r="K25" s="12">
        <v>0.88</v>
      </c>
      <c r="L25" s="41">
        <f t="shared" si="0"/>
        <v>1.76</v>
      </c>
      <c r="M25" s="41">
        <f t="shared" si="2"/>
        <v>1.76</v>
      </c>
      <c r="O25" s="33" t="s">
        <v>103</v>
      </c>
    </row>
    <row r="26" spans="1:15" x14ac:dyDescent="0.25">
      <c r="A26" t="s">
        <v>104</v>
      </c>
      <c r="B26" t="s">
        <v>105</v>
      </c>
      <c r="C26" t="s">
        <v>105</v>
      </c>
      <c r="D26" t="s">
        <v>57</v>
      </c>
      <c r="E26" t="s">
        <v>101</v>
      </c>
      <c r="F26" t="s">
        <v>106</v>
      </c>
      <c r="G26" s="24" t="s">
        <v>107</v>
      </c>
      <c r="H26">
        <v>1</v>
      </c>
      <c r="I26">
        <v>1</v>
      </c>
      <c r="J26" s="40">
        <f t="shared" si="1"/>
        <v>1</v>
      </c>
      <c r="K26" s="12">
        <v>0.19</v>
      </c>
      <c r="L26" s="41">
        <f t="shared" si="0"/>
        <v>0.19</v>
      </c>
      <c r="M26" s="42">
        <f t="shared" si="2"/>
        <v>0.19</v>
      </c>
      <c r="O26" s="33" t="s">
        <v>108</v>
      </c>
    </row>
    <row r="27" spans="1:15" x14ac:dyDescent="0.25">
      <c r="A27" t="s">
        <v>110</v>
      </c>
      <c r="B27" t="s">
        <v>111</v>
      </c>
      <c r="C27" t="s">
        <v>318</v>
      </c>
      <c r="D27" t="s">
        <v>57</v>
      </c>
      <c r="E27" t="s">
        <v>23</v>
      </c>
      <c r="F27" t="s">
        <v>24</v>
      </c>
      <c r="G27" s="24" t="s">
        <v>112</v>
      </c>
      <c r="H27">
        <v>1</v>
      </c>
      <c r="I27">
        <v>1</v>
      </c>
      <c r="J27" s="40">
        <f t="shared" si="1"/>
        <v>1</v>
      </c>
      <c r="K27" s="12">
        <v>30.47</v>
      </c>
      <c r="L27" s="41">
        <f t="shared" si="0"/>
        <v>30.47</v>
      </c>
      <c r="M27" s="41">
        <f t="shared" si="2"/>
        <v>30.47</v>
      </c>
      <c r="O27" s="33" t="s">
        <v>113</v>
      </c>
    </row>
    <row r="28" spans="1:15" x14ac:dyDescent="0.25">
      <c r="A28" t="s">
        <v>114</v>
      </c>
      <c r="B28" t="s">
        <v>115</v>
      </c>
      <c r="C28" t="s">
        <v>116</v>
      </c>
      <c r="D28" t="s">
        <v>57</v>
      </c>
      <c r="E28" t="s">
        <v>117</v>
      </c>
      <c r="F28" t="s">
        <v>24</v>
      </c>
      <c r="G28" s="24" t="s">
        <v>118</v>
      </c>
      <c r="H28">
        <v>1</v>
      </c>
      <c r="I28">
        <v>1</v>
      </c>
      <c r="J28" s="40">
        <f t="shared" si="1"/>
        <v>1</v>
      </c>
      <c r="K28" s="12">
        <v>0.92</v>
      </c>
      <c r="L28" s="41">
        <f t="shared" si="0"/>
        <v>0.92</v>
      </c>
      <c r="M28" s="41">
        <f t="shared" si="2"/>
        <v>0.92</v>
      </c>
      <c r="O28" s="33" t="s">
        <v>119</v>
      </c>
    </row>
    <row r="29" spans="1:15" x14ac:dyDescent="0.25">
      <c r="A29" t="s">
        <v>120</v>
      </c>
      <c r="B29" t="s">
        <v>121</v>
      </c>
      <c r="C29" t="s">
        <v>122</v>
      </c>
      <c r="D29" t="s">
        <v>57</v>
      </c>
      <c r="E29" t="s">
        <v>123</v>
      </c>
      <c r="F29" t="s">
        <v>24</v>
      </c>
      <c r="G29" s="24" t="s">
        <v>124</v>
      </c>
      <c r="H29">
        <v>3</v>
      </c>
      <c r="I29">
        <v>1</v>
      </c>
      <c r="J29" s="40">
        <f t="shared" si="1"/>
        <v>3</v>
      </c>
      <c r="K29" s="12">
        <v>0.26</v>
      </c>
      <c r="L29" s="41">
        <f t="shared" si="0"/>
        <v>0.78</v>
      </c>
      <c r="M29" s="41">
        <f t="shared" si="2"/>
        <v>0.78</v>
      </c>
      <c r="O29" s="33" t="s">
        <v>263</v>
      </c>
    </row>
    <row r="30" spans="1:15" x14ac:dyDescent="0.25">
      <c r="A30" t="s">
        <v>125</v>
      </c>
      <c r="B30" t="s">
        <v>126</v>
      </c>
      <c r="C30" t="s">
        <v>127</v>
      </c>
      <c r="D30" t="s">
        <v>57</v>
      </c>
      <c r="E30" t="s">
        <v>128</v>
      </c>
      <c r="F30" t="s">
        <v>24</v>
      </c>
      <c r="G30" s="24" t="s">
        <v>129</v>
      </c>
      <c r="H30">
        <v>3</v>
      </c>
      <c r="I30">
        <v>1</v>
      </c>
      <c r="J30" s="40">
        <f t="shared" si="1"/>
        <v>3</v>
      </c>
      <c r="K30" s="12">
        <v>0.16</v>
      </c>
      <c r="L30" s="41">
        <f t="shared" si="0"/>
        <v>0.48</v>
      </c>
      <c r="M30" s="41">
        <f t="shared" si="2"/>
        <v>0.48</v>
      </c>
      <c r="O30" s="33" t="s">
        <v>130</v>
      </c>
    </row>
    <row r="31" spans="1:15" x14ac:dyDescent="0.25">
      <c r="A31" t="s">
        <v>131</v>
      </c>
      <c r="B31" t="s">
        <v>132</v>
      </c>
      <c r="C31" t="s">
        <v>133</v>
      </c>
      <c r="D31" t="s">
        <v>57</v>
      </c>
      <c r="E31" t="s">
        <v>128</v>
      </c>
      <c r="F31" t="s">
        <v>24</v>
      </c>
      <c r="G31" s="24" t="s">
        <v>134</v>
      </c>
      <c r="H31">
        <v>1</v>
      </c>
      <c r="I31">
        <v>1</v>
      </c>
      <c r="J31" s="40">
        <f t="shared" si="1"/>
        <v>1</v>
      </c>
      <c r="K31" s="12">
        <v>0.14000000000000001</v>
      </c>
      <c r="L31" s="41">
        <f t="shared" si="0"/>
        <v>0.14000000000000001</v>
      </c>
      <c r="M31" s="41">
        <f t="shared" si="2"/>
        <v>0.14000000000000001</v>
      </c>
      <c r="O31" s="33" t="s">
        <v>135</v>
      </c>
    </row>
    <row r="32" spans="1:15" x14ac:dyDescent="0.25">
      <c r="A32" t="s">
        <v>136</v>
      </c>
      <c r="B32" t="s">
        <v>137</v>
      </c>
      <c r="C32" t="s">
        <v>138</v>
      </c>
      <c r="D32" t="s">
        <v>57</v>
      </c>
      <c r="E32" t="s">
        <v>139</v>
      </c>
      <c r="F32" t="s">
        <v>24</v>
      </c>
      <c r="G32" s="24" t="s">
        <v>140</v>
      </c>
      <c r="H32">
        <v>1</v>
      </c>
      <c r="I32">
        <v>1</v>
      </c>
      <c r="J32" s="40">
        <f t="shared" si="1"/>
        <v>1</v>
      </c>
      <c r="K32" s="12">
        <v>1.01</v>
      </c>
      <c r="L32" s="41">
        <f t="shared" si="0"/>
        <v>1.01</v>
      </c>
      <c r="M32" s="41">
        <f t="shared" si="2"/>
        <v>1.01</v>
      </c>
      <c r="O32" s="33" t="s">
        <v>141</v>
      </c>
    </row>
    <row r="33" spans="1:18" x14ac:dyDescent="0.25">
      <c r="A33" t="s">
        <v>142</v>
      </c>
      <c r="B33" t="s">
        <v>143</v>
      </c>
      <c r="C33" t="s">
        <v>144</v>
      </c>
      <c r="D33" t="s">
        <v>57</v>
      </c>
      <c r="E33" t="s">
        <v>52</v>
      </c>
      <c r="F33" t="s">
        <v>24</v>
      </c>
      <c r="G33" s="24" t="s">
        <v>145</v>
      </c>
      <c r="H33">
        <v>1</v>
      </c>
      <c r="I33">
        <v>1</v>
      </c>
      <c r="J33" s="40">
        <f t="shared" si="1"/>
        <v>1</v>
      </c>
      <c r="K33" s="12">
        <v>2.34</v>
      </c>
      <c r="L33" s="41">
        <f t="shared" si="0"/>
        <v>2.34</v>
      </c>
      <c r="M33" s="41">
        <f t="shared" si="2"/>
        <v>2.34</v>
      </c>
      <c r="O33" s="33" t="s">
        <v>146</v>
      </c>
    </row>
    <row r="34" spans="1:18" x14ac:dyDescent="0.25">
      <c r="A34" t="s">
        <v>158</v>
      </c>
      <c r="B34" t="s">
        <v>159</v>
      </c>
      <c r="C34" s="37" t="s">
        <v>160</v>
      </c>
      <c r="D34" s="37" t="s">
        <v>170</v>
      </c>
      <c r="E34" t="s">
        <v>161</v>
      </c>
      <c r="F34" t="s">
        <v>24</v>
      </c>
      <c r="G34" t="s">
        <v>162</v>
      </c>
      <c r="H34">
        <v>7</v>
      </c>
      <c r="I34">
        <v>1</v>
      </c>
      <c r="J34" s="40">
        <f t="shared" ref="J34:J39" si="3">IF(H34&gt;0,CEILING(H34/I34,1),0)</f>
        <v>7</v>
      </c>
      <c r="K34" s="9">
        <v>0.19</v>
      </c>
      <c r="L34" s="41">
        <f t="shared" ref="L34:L39" si="4">IF(H34&gt;0,K34/I34*H34,0)</f>
        <v>1.33</v>
      </c>
      <c r="M34" s="41">
        <f t="shared" ref="M34:M39" si="5">J34*K34</f>
        <v>1.33</v>
      </c>
      <c r="O34" s="8" t="s">
        <v>163</v>
      </c>
    </row>
    <row r="35" spans="1:18" x14ac:dyDescent="0.25">
      <c r="A35" t="s">
        <v>164</v>
      </c>
      <c r="B35" t="s">
        <v>261</v>
      </c>
      <c r="C35" s="37" t="s">
        <v>262</v>
      </c>
      <c r="D35" s="37" t="s">
        <v>170</v>
      </c>
      <c r="E35" t="s">
        <v>161</v>
      </c>
      <c r="F35" t="s">
        <v>24</v>
      </c>
      <c r="G35" t="s">
        <v>165</v>
      </c>
      <c r="H35">
        <v>7</v>
      </c>
      <c r="I35">
        <v>1</v>
      </c>
      <c r="J35" s="40">
        <f t="shared" si="3"/>
        <v>7</v>
      </c>
      <c r="K35" s="9">
        <v>0.2</v>
      </c>
      <c r="L35" s="41">
        <f t="shared" si="4"/>
        <v>1.4000000000000001</v>
      </c>
      <c r="M35" s="41">
        <f t="shared" si="5"/>
        <v>1.4000000000000001</v>
      </c>
      <c r="O35" s="8" t="s">
        <v>166</v>
      </c>
    </row>
    <row r="36" spans="1:18" x14ac:dyDescent="0.25">
      <c r="A36" t="s">
        <v>178</v>
      </c>
      <c r="B36" t="s">
        <v>179</v>
      </c>
      <c r="C36" s="37" t="s">
        <v>180</v>
      </c>
      <c r="D36" s="37" t="s">
        <v>170</v>
      </c>
      <c r="E36" t="s">
        <v>181</v>
      </c>
      <c r="F36" t="s">
        <v>24</v>
      </c>
      <c r="G36" s="37" t="s">
        <v>182</v>
      </c>
      <c r="H36">
        <v>2</v>
      </c>
      <c r="I36">
        <v>1</v>
      </c>
      <c r="J36" s="40">
        <f t="shared" si="3"/>
        <v>2</v>
      </c>
      <c r="K36" s="9">
        <v>1.66</v>
      </c>
      <c r="L36" s="41">
        <f t="shared" si="4"/>
        <v>3.32</v>
      </c>
      <c r="M36" s="41">
        <f t="shared" si="5"/>
        <v>3.32</v>
      </c>
      <c r="O36" s="8" t="s">
        <v>266</v>
      </c>
    </row>
    <row r="37" spans="1:18" x14ac:dyDescent="0.25">
      <c r="A37" t="s">
        <v>167</v>
      </c>
      <c r="B37" t="s">
        <v>168</v>
      </c>
      <c r="C37" t="s">
        <v>169</v>
      </c>
      <c r="D37" s="37" t="s">
        <v>170</v>
      </c>
      <c r="E37" t="s">
        <v>171</v>
      </c>
      <c r="F37" t="s">
        <v>24</v>
      </c>
      <c r="G37" t="s">
        <v>172</v>
      </c>
      <c r="H37">
        <v>8</v>
      </c>
      <c r="I37">
        <v>1</v>
      </c>
      <c r="J37" s="40">
        <f t="shared" si="3"/>
        <v>8</v>
      </c>
      <c r="K37" s="12">
        <v>0.63</v>
      </c>
      <c r="L37" s="41">
        <f t="shared" si="4"/>
        <v>5.04</v>
      </c>
      <c r="M37" s="41">
        <f t="shared" si="5"/>
        <v>5.04</v>
      </c>
      <c r="O37" s="8" t="s">
        <v>173</v>
      </c>
    </row>
    <row r="38" spans="1:18" x14ac:dyDescent="0.25">
      <c r="A38" t="s">
        <v>109</v>
      </c>
      <c r="B38" t="s">
        <v>174</v>
      </c>
      <c r="C38" s="37" t="s">
        <v>175</v>
      </c>
      <c r="D38" s="37" t="s">
        <v>170</v>
      </c>
      <c r="E38" t="s">
        <v>176</v>
      </c>
      <c r="F38" t="s">
        <v>149</v>
      </c>
      <c r="G38" s="37" t="s">
        <v>177</v>
      </c>
      <c r="H38">
        <v>2</v>
      </c>
      <c r="I38">
        <v>50</v>
      </c>
      <c r="J38" s="40">
        <f t="shared" si="3"/>
        <v>1</v>
      </c>
      <c r="K38" s="9">
        <v>18.829999999999998</v>
      </c>
      <c r="L38" s="41">
        <f t="shared" si="4"/>
        <v>0.75319999999999998</v>
      </c>
      <c r="M38" s="41">
        <f t="shared" si="5"/>
        <v>18.829999999999998</v>
      </c>
      <c r="O38" s="8" t="s">
        <v>265</v>
      </c>
    </row>
    <row r="39" spans="1:18" x14ac:dyDescent="0.25">
      <c r="A39" t="s">
        <v>154</v>
      </c>
      <c r="B39" t="s">
        <v>155</v>
      </c>
      <c r="C39" s="37" t="s">
        <v>156</v>
      </c>
      <c r="D39" s="37" t="s">
        <v>157</v>
      </c>
      <c r="E39" t="s">
        <v>149</v>
      </c>
      <c r="F39" t="s">
        <v>149</v>
      </c>
      <c r="H39">
        <v>1</v>
      </c>
      <c r="I39">
        <v>1</v>
      </c>
      <c r="J39" s="40">
        <f t="shared" si="3"/>
        <v>1</v>
      </c>
      <c r="K39" s="9">
        <v>12.95</v>
      </c>
      <c r="L39" s="41">
        <f t="shared" si="4"/>
        <v>12.95</v>
      </c>
      <c r="M39" s="41">
        <f t="shared" si="5"/>
        <v>12.95</v>
      </c>
      <c r="O39" s="8" t="s">
        <v>268</v>
      </c>
    </row>
    <row r="40" spans="1:18" s="47" customFormat="1" x14ac:dyDescent="0.25">
      <c r="A40" s="58" t="s">
        <v>302</v>
      </c>
      <c r="B40" s="58"/>
      <c r="C40" s="58"/>
    </row>
    <row r="41" spans="1:18" x14ac:dyDescent="0.25">
      <c r="B41" t="s">
        <v>361</v>
      </c>
      <c r="C41" s="37" t="s">
        <v>361</v>
      </c>
      <c r="D41" s="37" t="s">
        <v>264</v>
      </c>
      <c r="E41" t="s">
        <v>71</v>
      </c>
      <c r="F41" t="s">
        <v>24</v>
      </c>
      <c r="G41" s="44" t="s">
        <v>300</v>
      </c>
      <c r="H41">
        <v>6</v>
      </c>
      <c r="I41">
        <v>1</v>
      </c>
      <c r="J41" s="40">
        <f>IF(H41&gt;0,CEILING(H41/I41,1),0)</f>
        <v>6</v>
      </c>
      <c r="K41" s="9">
        <v>0.27</v>
      </c>
      <c r="L41" s="41">
        <f>IF(H41&gt;0,K41/I41*H41,0)</f>
        <v>1.62</v>
      </c>
      <c r="M41" s="41">
        <f>J41*K41</f>
        <v>1.62</v>
      </c>
      <c r="O41" s="8" t="s">
        <v>299</v>
      </c>
    </row>
    <row r="42" spans="1:18" x14ac:dyDescent="0.25">
      <c r="B42" t="s">
        <v>295</v>
      </c>
      <c r="C42" s="37" t="s">
        <v>296</v>
      </c>
      <c r="D42" s="37" t="s">
        <v>264</v>
      </c>
      <c r="E42" t="s">
        <v>298</v>
      </c>
      <c r="F42" t="s">
        <v>149</v>
      </c>
      <c r="H42">
        <v>2</v>
      </c>
      <c r="I42">
        <v>6</v>
      </c>
      <c r="J42" s="40">
        <f>IF(H42&gt;0,CEILING(H42/I42,1),0)</f>
        <v>1</v>
      </c>
      <c r="K42" s="9">
        <v>12.49</v>
      </c>
      <c r="L42" s="41">
        <f>IF(H42&gt;0,K42/I42*H42,0)</f>
        <v>4.1633333333333331</v>
      </c>
      <c r="M42" s="41">
        <f>J42*K42</f>
        <v>12.49</v>
      </c>
      <c r="O42" s="8" t="s">
        <v>294</v>
      </c>
    </row>
    <row r="43" spans="1:18" x14ac:dyDescent="0.25">
      <c r="A43" t="s">
        <v>109</v>
      </c>
      <c r="B43" t="s">
        <v>293</v>
      </c>
      <c r="C43" s="37" t="s">
        <v>297</v>
      </c>
      <c r="D43" s="37" t="s">
        <v>264</v>
      </c>
      <c r="F43" t="s">
        <v>149</v>
      </c>
      <c r="G43" s="37" t="s">
        <v>183</v>
      </c>
      <c r="H43">
        <v>2</v>
      </c>
      <c r="I43">
        <v>100</v>
      </c>
      <c r="J43" s="40">
        <f>IF(H43&gt;0,CEILING(H43/I43,1),0)</f>
        <v>1</v>
      </c>
      <c r="K43" s="9">
        <v>23.99</v>
      </c>
      <c r="L43" s="41">
        <f t="shared" si="0"/>
        <v>0.47979999999999995</v>
      </c>
      <c r="M43" s="41">
        <f>J43*K43</f>
        <v>23.99</v>
      </c>
      <c r="O43" s="8" t="s">
        <v>184</v>
      </c>
    </row>
    <row r="44" spans="1:18" x14ac:dyDescent="0.25">
      <c r="B44" t="s">
        <v>269</v>
      </c>
      <c r="C44" s="37" t="s">
        <v>270</v>
      </c>
      <c r="D44" s="37" t="s">
        <v>264</v>
      </c>
      <c r="F44" t="s">
        <v>149</v>
      </c>
      <c r="G44" s="37"/>
      <c r="H44">
        <v>1</v>
      </c>
      <c r="I44">
        <v>100</v>
      </c>
      <c r="J44" s="40">
        <f>IF(H44&gt;0,CEILING(H44/I44,1),0)</f>
        <v>1</v>
      </c>
      <c r="K44" s="9">
        <v>12.23</v>
      </c>
      <c r="L44" s="41">
        <f>IF(H44&gt;0,K44/I44*H44,0)</f>
        <v>0.12230000000000001</v>
      </c>
      <c r="M44" s="41">
        <f>J44*K44</f>
        <v>12.23</v>
      </c>
      <c r="O44" s="8" t="s">
        <v>271</v>
      </c>
    </row>
    <row r="45" spans="1:18" ht="15.75" thickBot="1" x14ac:dyDescent="0.3">
      <c r="A45" t="s">
        <v>109</v>
      </c>
      <c r="B45" t="s">
        <v>185</v>
      </c>
      <c r="C45" s="37" t="s">
        <v>186</v>
      </c>
      <c r="D45" s="37" t="s">
        <v>264</v>
      </c>
      <c r="F45" t="s">
        <v>149</v>
      </c>
      <c r="G45" s="37" t="s">
        <v>187</v>
      </c>
      <c r="H45">
        <v>6</v>
      </c>
      <c r="I45">
        <v>100</v>
      </c>
      <c r="J45" s="40">
        <f>IF(H45&gt;0,CEILING(H45/I45,1),0)</f>
        <v>1</v>
      </c>
      <c r="K45" s="9">
        <v>39.99</v>
      </c>
      <c r="L45" s="41">
        <f t="shared" si="0"/>
        <v>2.3994</v>
      </c>
      <c r="M45" s="41">
        <f>J45*K45</f>
        <v>39.99</v>
      </c>
      <c r="O45" s="8" t="s">
        <v>188</v>
      </c>
    </row>
    <row r="46" spans="1:18" ht="16.5" thickBot="1" x14ac:dyDescent="0.3">
      <c r="B46" s="14" t="s">
        <v>189</v>
      </c>
    </row>
    <row r="47" spans="1:18" ht="15.75" thickBot="1" x14ac:dyDescent="0.3">
      <c r="B47" s="7" t="s">
        <v>8</v>
      </c>
      <c r="C47" s="7" t="s">
        <v>9</v>
      </c>
      <c r="D47" s="7"/>
      <c r="E47" s="7" t="s">
        <v>10</v>
      </c>
      <c r="F47" s="7" t="s">
        <v>11</v>
      </c>
      <c r="G47" s="7" t="s">
        <v>12</v>
      </c>
      <c r="H47" s="7" t="s">
        <v>13</v>
      </c>
      <c r="I47" s="7" t="s">
        <v>14</v>
      </c>
      <c r="J47" s="7" t="s">
        <v>190</v>
      </c>
      <c r="K47" s="7" t="s">
        <v>16</v>
      </c>
      <c r="L47" s="7" t="s">
        <v>17</v>
      </c>
      <c r="M47" s="7" t="s">
        <v>18</v>
      </c>
      <c r="N47" s="7"/>
      <c r="O47" s="7" t="s">
        <v>19</v>
      </c>
      <c r="R47" s="8"/>
    </row>
    <row r="48" spans="1:18" x14ac:dyDescent="0.25">
      <c r="A48" t="s">
        <v>191</v>
      </c>
      <c r="B48" t="s">
        <v>289</v>
      </c>
      <c r="C48" t="s">
        <v>192</v>
      </c>
      <c r="D48" t="s">
        <v>57</v>
      </c>
      <c r="E48" t="s">
        <v>193</v>
      </c>
      <c r="H48">
        <v>1</v>
      </c>
      <c r="I48">
        <v>5</v>
      </c>
      <c r="J48">
        <f t="shared" ref="J48:J50" si="6">IF(H48&gt;0,CEILING(H48/I48,1),0)</f>
        <v>1</v>
      </c>
      <c r="K48">
        <v>5</v>
      </c>
      <c r="L48">
        <f>IF(H48&gt;0,K48/I48*H48,0)</f>
        <v>1</v>
      </c>
      <c r="M48">
        <f t="shared" ref="M48:M50" si="7">J48*K48</f>
        <v>5</v>
      </c>
      <c r="O48" t="s">
        <v>292</v>
      </c>
    </row>
    <row r="49" spans="2:18" x14ac:dyDescent="0.25">
      <c r="B49" t="s">
        <v>194</v>
      </c>
      <c r="C49" t="s">
        <v>290</v>
      </c>
      <c r="D49" t="s">
        <v>195</v>
      </c>
      <c r="H49">
        <v>1</v>
      </c>
      <c r="I49">
        <v>5</v>
      </c>
      <c r="J49">
        <f t="shared" si="6"/>
        <v>1</v>
      </c>
      <c r="K49">
        <v>25</v>
      </c>
      <c r="L49">
        <f>IF(H49&gt;0,K49/I49*H49,0)</f>
        <v>5</v>
      </c>
      <c r="M49">
        <f t="shared" si="7"/>
        <v>25</v>
      </c>
    </row>
    <row r="50" spans="2:18" x14ac:dyDescent="0.25">
      <c r="B50" t="s">
        <v>194</v>
      </c>
      <c r="C50" t="s">
        <v>291</v>
      </c>
      <c r="D50" t="s">
        <v>195</v>
      </c>
      <c r="H50">
        <v>0</v>
      </c>
      <c r="I50">
        <v>5</v>
      </c>
      <c r="J50">
        <f t="shared" si="6"/>
        <v>0</v>
      </c>
      <c r="K50">
        <v>25</v>
      </c>
      <c r="L50">
        <f>IF(H50&gt;0,K50/I50*H50,0)</f>
        <v>0</v>
      </c>
      <c r="M50">
        <f t="shared" si="7"/>
        <v>0</v>
      </c>
    </row>
    <row r="51" spans="2:18" ht="15.75" thickBot="1" x14ac:dyDescent="0.3">
      <c r="C51" s="20"/>
      <c r="L51" s="16"/>
      <c r="M51" s="16"/>
    </row>
    <row r="52" spans="2:18" ht="15.75" thickBot="1" x14ac:dyDescent="0.3">
      <c r="B52" s="18" t="s">
        <v>196</v>
      </c>
      <c r="C52" s="26">
        <v>30</v>
      </c>
      <c r="K52" s="9"/>
      <c r="L52" s="17"/>
      <c r="M52" s="17"/>
      <c r="N52" s="22"/>
    </row>
    <row r="53" spans="2:18" ht="15.75" thickBot="1" x14ac:dyDescent="0.3">
      <c r="B53" s="7" t="s">
        <v>8</v>
      </c>
      <c r="C53" s="19" t="s">
        <v>9</v>
      </c>
      <c r="D53" s="7"/>
      <c r="E53" s="7"/>
      <c r="F53" s="7"/>
      <c r="G53" s="7"/>
      <c r="H53" s="7" t="s">
        <v>13</v>
      </c>
      <c r="I53" s="7" t="s">
        <v>197</v>
      </c>
      <c r="J53" s="7"/>
      <c r="K53" s="15" t="s">
        <v>198</v>
      </c>
      <c r="L53" s="7" t="s">
        <v>198</v>
      </c>
      <c r="M53" s="7" t="s">
        <v>198</v>
      </c>
      <c r="N53" s="7" t="s">
        <v>199</v>
      </c>
      <c r="O53" s="7" t="s">
        <v>19</v>
      </c>
    </row>
    <row r="54" spans="2:18" ht="15.75" thickBot="1" x14ac:dyDescent="0.3">
      <c r="B54" t="s">
        <v>284</v>
      </c>
      <c r="C54" t="s">
        <v>229</v>
      </c>
      <c r="D54" t="s">
        <v>57</v>
      </c>
      <c r="H54">
        <v>1</v>
      </c>
      <c r="I54">
        <v>19</v>
      </c>
      <c r="K54" s="32">
        <f>I54/1000*$C$52</f>
        <v>0.56999999999999995</v>
      </c>
      <c r="L54" s="32">
        <f>K54</f>
        <v>0.56999999999999995</v>
      </c>
      <c r="M54" s="32">
        <f>K54</f>
        <v>0.56999999999999995</v>
      </c>
      <c r="N54" s="27">
        <v>2.4999999999999998E-2</v>
      </c>
    </row>
    <row r="55" spans="2:18" ht="15.75" thickBot="1" x14ac:dyDescent="0.3">
      <c r="B55" t="s">
        <v>285</v>
      </c>
      <c r="C55" t="s">
        <v>230</v>
      </c>
      <c r="D55" t="s">
        <v>57</v>
      </c>
      <c r="H55">
        <v>1</v>
      </c>
      <c r="I55">
        <v>26</v>
      </c>
      <c r="K55" s="32">
        <f t="shared" ref="K55:K70" si="8">I55/1000*$C$52</f>
        <v>0.77999999999999992</v>
      </c>
      <c r="L55" s="32">
        <f t="shared" ref="L55:L70" si="9">K55</f>
        <v>0.77999999999999992</v>
      </c>
      <c r="M55" s="32">
        <f t="shared" ref="M55:M70" si="10">K55</f>
        <v>0.77999999999999992</v>
      </c>
      <c r="N55" s="27">
        <v>4.9999999999999996E-2</v>
      </c>
      <c r="Q55" s="43"/>
      <c r="R55" s="43"/>
    </row>
    <row r="56" spans="2:18" ht="15.75" thickBot="1" x14ac:dyDescent="0.3">
      <c r="B56" t="s">
        <v>286</v>
      </c>
      <c r="C56" t="s">
        <v>231</v>
      </c>
      <c r="D56" t="s">
        <v>57</v>
      </c>
      <c r="H56">
        <v>1</v>
      </c>
      <c r="I56">
        <v>2</v>
      </c>
      <c r="K56" s="32">
        <f t="shared" si="8"/>
        <v>0.06</v>
      </c>
      <c r="L56" s="32">
        <f t="shared" si="9"/>
        <v>0.06</v>
      </c>
      <c r="M56" s="32">
        <f t="shared" si="10"/>
        <v>0.06</v>
      </c>
      <c r="N56" s="27">
        <v>6.5277777777777782E-2</v>
      </c>
      <c r="P56" s="43"/>
    </row>
    <row r="57" spans="2:18" x14ac:dyDescent="0.25">
      <c r="B57" t="s">
        <v>288</v>
      </c>
      <c r="C57" t="s">
        <v>232</v>
      </c>
      <c r="D57" t="s">
        <v>57</v>
      </c>
      <c r="H57">
        <v>1</v>
      </c>
      <c r="I57">
        <v>2</v>
      </c>
      <c r="K57" s="32">
        <f t="shared" si="8"/>
        <v>0.06</v>
      </c>
      <c r="L57" s="32">
        <f t="shared" si="9"/>
        <v>0.06</v>
      </c>
      <c r="M57" s="32">
        <f t="shared" si="10"/>
        <v>0.06</v>
      </c>
      <c r="N57" s="27">
        <v>8.819444444444445E-2</v>
      </c>
    </row>
    <row r="58" spans="2:18" x14ac:dyDescent="0.25">
      <c r="B58" t="s">
        <v>287</v>
      </c>
      <c r="C58" t="s">
        <v>232</v>
      </c>
      <c r="D58" t="s">
        <v>57</v>
      </c>
      <c r="H58">
        <v>1</v>
      </c>
      <c r="I58">
        <v>2</v>
      </c>
      <c r="K58" s="32">
        <f t="shared" si="8"/>
        <v>0.06</v>
      </c>
      <c r="L58" s="32">
        <f t="shared" si="9"/>
        <v>0.06</v>
      </c>
      <c r="M58" s="32">
        <f t="shared" si="10"/>
        <v>0.06</v>
      </c>
      <c r="N58" s="27">
        <v>9.0277777777777787E-3</v>
      </c>
    </row>
    <row r="59" spans="2:18" x14ac:dyDescent="0.25">
      <c r="B59" t="s">
        <v>273</v>
      </c>
      <c r="C59" t="s">
        <v>233</v>
      </c>
      <c r="D59" t="s">
        <v>22</v>
      </c>
      <c r="H59">
        <v>1</v>
      </c>
      <c r="I59">
        <v>3</v>
      </c>
      <c r="K59" s="32">
        <f t="shared" si="8"/>
        <v>0.09</v>
      </c>
      <c r="L59" s="32">
        <f t="shared" si="9"/>
        <v>0.09</v>
      </c>
      <c r="M59" s="32">
        <f t="shared" si="10"/>
        <v>0.09</v>
      </c>
      <c r="N59" s="27">
        <v>7.6388888888888886E-3</v>
      </c>
    </row>
    <row r="60" spans="2:18" x14ac:dyDescent="0.25">
      <c r="B60" t="s">
        <v>272</v>
      </c>
      <c r="C60" t="s">
        <v>233</v>
      </c>
      <c r="D60" t="s">
        <v>22</v>
      </c>
      <c r="H60">
        <v>1</v>
      </c>
      <c r="I60">
        <v>3</v>
      </c>
      <c r="K60" s="32">
        <f t="shared" si="8"/>
        <v>0.09</v>
      </c>
      <c r="L60" s="32">
        <f t="shared" si="9"/>
        <v>0.09</v>
      </c>
      <c r="M60" s="32">
        <f t="shared" si="10"/>
        <v>0.09</v>
      </c>
      <c r="N60" s="27">
        <v>7.6388888888888886E-3</v>
      </c>
    </row>
    <row r="61" spans="2:18" x14ac:dyDescent="0.25">
      <c r="B61" t="s">
        <v>274</v>
      </c>
      <c r="C61" t="s">
        <v>234</v>
      </c>
      <c r="D61" t="s">
        <v>22</v>
      </c>
      <c r="H61">
        <v>1</v>
      </c>
      <c r="I61">
        <v>3</v>
      </c>
      <c r="K61" s="32">
        <f t="shared" si="8"/>
        <v>0.09</v>
      </c>
      <c r="L61" s="32">
        <f t="shared" si="9"/>
        <v>0.09</v>
      </c>
      <c r="M61" s="32">
        <f t="shared" si="10"/>
        <v>0.09</v>
      </c>
      <c r="N61" s="27">
        <v>1.3194444444444444E-2</v>
      </c>
    </row>
    <row r="62" spans="2:18" x14ac:dyDescent="0.25">
      <c r="B62" t="s">
        <v>275</v>
      </c>
      <c r="C62" t="s">
        <v>234</v>
      </c>
      <c r="D62" t="s">
        <v>22</v>
      </c>
      <c r="H62">
        <v>1</v>
      </c>
      <c r="I62">
        <v>3</v>
      </c>
      <c r="K62" s="32">
        <f t="shared" si="8"/>
        <v>0.09</v>
      </c>
      <c r="L62" s="32">
        <f t="shared" si="9"/>
        <v>0.09</v>
      </c>
      <c r="M62" s="32">
        <f t="shared" si="10"/>
        <v>0.09</v>
      </c>
      <c r="N62" s="27">
        <v>1.3194444444444444E-2</v>
      </c>
    </row>
    <row r="63" spans="2:18" x14ac:dyDescent="0.25">
      <c r="B63" t="s">
        <v>276</v>
      </c>
      <c r="C63" t="s">
        <v>235</v>
      </c>
      <c r="D63" t="s">
        <v>22</v>
      </c>
      <c r="H63">
        <v>1</v>
      </c>
      <c r="I63">
        <v>4</v>
      </c>
      <c r="K63" s="32">
        <f t="shared" si="8"/>
        <v>0.12</v>
      </c>
      <c r="L63" s="32">
        <f t="shared" si="9"/>
        <v>0.12</v>
      </c>
      <c r="M63" s="32">
        <f t="shared" si="10"/>
        <v>0.12</v>
      </c>
      <c r="N63" s="27">
        <v>1.2499999999999999E-2</v>
      </c>
    </row>
    <row r="64" spans="2:18" x14ac:dyDescent="0.25">
      <c r="B64" t="s">
        <v>282</v>
      </c>
      <c r="C64" t="s">
        <v>236</v>
      </c>
      <c r="D64" t="s">
        <v>22</v>
      </c>
      <c r="H64">
        <v>2</v>
      </c>
      <c r="I64">
        <v>1</v>
      </c>
      <c r="K64" s="32">
        <f t="shared" si="8"/>
        <v>0.03</v>
      </c>
      <c r="L64" s="32">
        <f t="shared" si="9"/>
        <v>0.03</v>
      </c>
      <c r="M64" s="32">
        <f t="shared" si="10"/>
        <v>0.03</v>
      </c>
      <c r="N64" s="27">
        <v>1.3888888888888889E-3</v>
      </c>
    </row>
    <row r="65" spans="1:15" x14ac:dyDescent="0.25">
      <c r="B65" t="s">
        <v>277</v>
      </c>
      <c r="C65" t="s">
        <v>237</v>
      </c>
      <c r="D65" t="s">
        <v>22</v>
      </c>
      <c r="H65">
        <v>1</v>
      </c>
      <c r="I65">
        <v>5</v>
      </c>
      <c r="K65" s="32">
        <f t="shared" si="8"/>
        <v>0.15</v>
      </c>
      <c r="L65" s="32">
        <f t="shared" si="9"/>
        <v>0.15</v>
      </c>
      <c r="M65" s="32">
        <f t="shared" si="10"/>
        <v>0.15</v>
      </c>
      <c r="N65" s="27">
        <v>2.9861111111111113E-2</v>
      </c>
    </row>
    <row r="66" spans="1:15" x14ac:dyDescent="0.25">
      <c r="B66" t="s">
        <v>278</v>
      </c>
      <c r="C66" t="s">
        <v>240</v>
      </c>
      <c r="D66" t="s">
        <v>22</v>
      </c>
      <c r="H66">
        <v>1</v>
      </c>
      <c r="I66">
        <v>14</v>
      </c>
      <c r="K66" s="32">
        <f t="shared" si="8"/>
        <v>0.42</v>
      </c>
      <c r="L66" s="32">
        <f t="shared" si="9"/>
        <v>0.42</v>
      </c>
      <c r="M66" s="32">
        <f t="shared" si="10"/>
        <v>0.42</v>
      </c>
      <c r="N66" s="27">
        <v>4.027777777777778E-2</v>
      </c>
    </row>
    <row r="67" spans="1:15" x14ac:dyDescent="0.25">
      <c r="B67" t="s">
        <v>279</v>
      </c>
      <c r="C67" t="s">
        <v>241</v>
      </c>
      <c r="D67" t="s">
        <v>22</v>
      </c>
      <c r="H67">
        <v>1</v>
      </c>
      <c r="I67">
        <v>26</v>
      </c>
      <c r="K67" s="32">
        <f t="shared" si="8"/>
        <v>0.77999999999999992</v>
      </c>
      <c r="L67" s="32">
        <f t="shared" si="9"/>
        <v>0.77999999999999992</v>
      </c>
      <c r="M67" s="32">
        <f t="shared" si="10"/>
        <v>0.77999999999999992</v>
      </c>
      <c r="N67" s="27">
        <v>8.6805555555555566E-2</v>
      </c>
    </row>
    <row r="68" spans="1:15" x14ac:dyDescent="0.25">
      <c r="B68" t="s">
        <v>280</v>
      </c>
      <c r="C68" t="s">
        <v>238</v>
      </c>
      <c r="D68" t="s">
        <v>22</v>
      </c>
      <c r="H68">
        <v>1</v>
      </c>
      <c r="I68">
        <v>17</v>
      </c>
      <c r="K68" s="32">
        <f t="shared" si="8"/>
        <v>0.51</v>
      </c>
      <c r="L68" s="32">
        <f t="shared" si="9"/>
        <v>0.51</v>
      </c>
      <c r="M68" s="32">
        <f t="shared" si="10"/>
        <v>0.51</v>
      </c>
      <c r="N68" s="27">
        <v>5.2083333333333336E-2</v>
      </c>
    </row>
    <row r="69" spans="1:15" x14ac:dyDescent="0.25">
      <c r="B69" t="s">
        <v>281</v>
      </c>
      <c r="C69" t="s">
        <v>239</v>
      </c>
      <c r="D69" t="s">
        <v>22</v>
      </c>
      <c r="H69">
        <v>1</v>
      </c>
      <c r="I69">
        <v>6</v>
      </c>
      <c r="K69" s="32">
        <f t="shared" si="8"/>
        <v>0.18</v>
      </c>
      <c r="L69" s="32">
        <f t="shared" si="9"/>
        <v>0.18</v>
      </c>
      <c r="M69" s="32">
        <f t="shared" si="10"/>
        <v>0.18</v>
      </c>
      <c r="N69" s="27">
        <v>2.2916666666666669E-2</v>
      </c>
    </row>
    <row r="70" spans="1:15" ht="15.75" thickBot="1" x14ac:dyDescent="0.3">
      <c r="B70" t="s">
        <v>283</v>
      </c>
      <c r="C70" t="s">
        <v>242</v>
      </c>
      <c r="D70" t="s">
        <v>22</v>
      </c>
      <c r="H70">
        <v>1</v>
      </c>
      <c r="I70">
        <v>22</v>
      </c>
      <c r="K70" s="32">
        <f t="shared" si="8"/>
        <v>0.65999999999999992</v>
      </c>
      <c r="L70" s="32">
        <f t="shared" si="9"/>
        <v>0.65999999999999992</v>
      </c>
      <c r="M70" s="32">
        <f t="shared" si="10"/>
        <v>0.65999999999999992</v>
      </c>
      <c r="N70" s="27">
        <v>0.10208333333333335</v>
      </c>
    </row>
    <row r="71" spans="1:15" ht="15.75" thickBot="1" x14ac:dyDescent="0.3">
      <c r="B71" s="28" t="s">
        <v>200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5.75" thickBot="1" x14ac:dyDescent="0.3">
      <c r="B72" s="21" t="s">
        <v>8</v>
      </c>
      <c r="C72" s="21" t="s">
        <v>9</v>
      </c>
      <c r="D72" s="29"/>
      <c r="E72" s="29" t="s">
        <v>10</v>
      </c>
      <c r="F72" s="29" t="s">
        <v>11</v>
      </c>
      <c r="G72" s="29"/>
    </row>
    <row r="73" spans="1:15" x14ac:dyDescent="0.25">
      <c r="B73" s="31" t="s">
        <v>21</v>
      </c>
      <c r="C73" t="s">
        <v>305</v>
      </c>
      <c r="E73" t="s">
        <v>23</v>
      </c>
      <c r="F73" t="s">
        <v>201</v>
      </c>
      <c r="G73" t="s">
        <v>202</v>
      </c>
      <c r="H73">
        <v>1</v>
      </c>
      <c r="I73">
        <v>1</v>
      </c>
      <c r="J73">
        <f t="shared" ref="J73:J75" si="11">IF(H73&gt;0,CEILING(H73/I73,1),0)</f>
        <v>1</v>
      </c>
      <c r="K73" s="25">
        <v>8.6300000000000008</v>
      </c>
      <c r="L73" s="41">
        <f>IF(H73&gt;0,K73/I73*H73,0)</f>
        <v>8.6300000000000008</v>
      </c>
      <c r="M73" s="32">
        <f t="shared" ref="M73:M79" si="12">J73*K73</f>
        <v>8.6300000000000008</v>
      </c>
      <c r="O73" s="33" t="s">
        <v>203</v>
      </c>
    </row>
    <row r="74" spans="1:15" x14ac:dyDescent="0.25">
      <c r="B74" t="s">
        <v>27</v>
      </c>
      <c r="C74" t="s">
        <v>308</v>
      </c>
      <c r="E74" t="s">
        <v>23</v>
      </c>
      <c r="F74" t="s">
        <v>201</v>
      </c>
      <c r="G74" t="s">
        <v>204</v>
      </c>
      <c r="H74">
        <v>1</v>
      </c>
      <c r="I74">
        <v>1</v>
      </c>
      <c r="J74">
        <v>1</v>
      </c>
      <c r="K74" s="12">
        <v>18.13</v>
      </c>
      <c r="L74" s="41">
        <f t="shared" ref="L74:L84" si="13">IF(H74&gt;0,K74/I74*H74,0)</f>
        <v>18.13</v>
      </c>
      <c r="M74" s="32">
        <f t="shared" si="12"/>
        <v>18.13</v>
      </c>
      <c r="O74" s="33" t="s">
        <v>205</v>
      </c>
    </row>
    <row r="75" spans="1:15" x14ac:dyDescent="0.25">
      <c r="B75" t="s">
        <v>30</v>
      </c>
      <c r="C75" t="s">
        <v>309</v>
      </c>
      <c r="E75" t="s">
        <v>23</v>
      </c>
      <c r="F75" t="s">
        <v>201</v>
      </c>
      <c r="G75" s="24" t="s">
        <v>206</v>
      </c>
      <c r="H75">
        <v>1</v>
      </c>
      <c r="I75">
        <v>1</v>
      </c>
      <c r="J75">
        <f t="shared" si="11"/>
        <v>1</v>
      </c>
      <c r="K75" s="12">
        <v>10.08</v>
      </c>
      <c r="L75" s="41">
        <f t="shared" si="13"/>
        <v>10.08</v>
      </c>
      <c r="M75" s="32">
        <f t="shared" si="12"/>
        <v>10.08</v>
      </c>
      <c r="O75" s="33" t="s">
        <v>207</v>
      </c>
    </row>
    <row r="76" spans="1:15" x14ac:dyDescent="0.25">
      <c r="A76" t="s">
        <v>55</v>
      </c>
      <c r="B76" s="30" t="s">
        <v>56</v>
      </c>
      <c r="C76" t="s">
        <v>208</v>
      </c>
      <c r="E76" t="s">
        <v>23</v>
      </c>
      <c r="F76" t="s">
        <v>201</v>
      </c>
      <c r="G76" t="s">
        <v>209</v>
      </c>
      <c r="H76">
        <v>1</v>
      </c>
      <c r="I76">
        <v>1</v>
      </c>
      <c r="J76">
        <v>1</v>
      </c>
      <c r="K76" s="25">
        <v>1.38</v>
      </c>
      <c r="L76" s="41">
        <f t="shared" si="13"/>
        <v>1.38</v>
      </c>
      <c r="M76" s="32">
        <f t="shared" si="12"/>
        <v>1.38</v>
      </c>
      <c r="O76" s="8" t="s">
        <v>248</v>
      </c>
    </row>
    <row r="77" spans="1:15" x14ac:dyDescent="0.25">
      <c r="A77" t="s">
        <v>49</v>
      </c>
      <c r="B77" t="s">
        <v>50</v>
      </c>
      <c r="C77" t="s">
        <v>51</v>
      </c>
      <c r="E77" t="s">
        <v>23</v>
      </c>
      <c r="F77" t="s">
        <v>201</v>
      </c>
      <c r="G77" s="38" t="s">
        <v>250</v>
      </c>
      <c r="H77">
        <v>1</v>
      </c>
      <c r="I77">
        <v>1</v>
      </c>
      <c r="J77">
        <v>1</v>
      </c>
      <c r="K77" s="25">
        <v>1.38</v>
      </c>
      <c r="L77" s="41">
        <f>IF(H77&gt;0,K77/I77*H77,0)</f>
        <v>1.38</v>
      </c>
      <c r="M77" s="32">
        <f>J77*K77</f>
        <v>1.38</v>
      </c>
      <c r="O77" s="8" t="s">
        <v>251</v>
      </c>
    </row>
    <row r="78" spans="1:15" x14ac:dyDescent="0.25">
      <c r="A78" t="s">
        <v>49</v>
      </c>
      <c r="B78" t="s">
        <v>50</v>
      </c>
      <c r="C78" t="s">
        <v>51</v>
      </c>
      <c r="E78" t="s">
        <v>52</v>
      </c>
      <c r="F78" t="s">
        <v>210</v>
      </c>
      <c r="H78">
        <v>1</v>
      </c>
      <c r="I78">
        <v>1</v>
      </c>
      <c r="J78">
        <v>1</v>
      </c>
      <c r="K78" s="25">
        <v>1.95</v>
      </c>
      <c r="L78" s="41">
        <f t="shared" si="13"/>
        <v>1.95</v>
      </c>
      <c r="M78" s="32">
        <f t="shared" si="12"/>
        <v>1.95</v>
      </c>
      <c r="O78" s="8" t="s">
        <v>249</v>
      </c>
    </row>
    <row r="79" spans="1:15" x14ac:dyDescent="0.25">
      <c r="B79" t="s">
        <v>211</v>
      </c>
      <c r="C79" t="s">
        <v>138</v>
      </c>
      <c r="E79" t="s">
        <v>212</v>
      </c>
      <c r="F79" t="s">
        <v>24</v>
      </c>
      <c r="G79" s="24" t="s">
        <v>213</v>
      </c>
      <c r="H79">
        <v>1</v>
      </c>
      <c r="I79">
        <v>1</v>
      </c>
      <c r="J79">
        <v>1</v>
      </c>
      <c r="K79" s="12">
        <v>0.72</v>
      </c>
      <c r="L79" s="41">
        <f t="shared" si="13"/>
        <v>0.72</v>
      </c>
      <c r="M79" s="32">
        <f t="shared" si="12"/>
        <v>0.72</v>
      </c>
      <c r="O79" s="33" t="s">
        <v>214</v>
      </c>
    </row>
    <row r="80" spans="1:15" x14ac:dyDescent="0.25">
      <c r="B80" t="s">
        <v>64</v>
      </c>
      <c r="C80" t="s">
        <v>65</v>
      </c>
      <c r="E80" t="s">
        <v>52</v>
      </c>
      <c r="F80" t="s">
        <v>201</v>
      </c>
      <c r="G80" s="24" t="s">
        <v>215</v>
      </c>
      <c r="H80">
        <v>1</v>
      </c>
      <c r="I80">
        <v>1</v>
      </c>
      <c r="J80">
        <v>1</v>
      </c>
      <c r="K80" s="25">
        <v>2.83</v>
      </c>
      <c r="L80" s="41">
        <f t="shared" si="13"/>
        <v>2.83</v>
      </c>
      <c r="M80" s="32">
        <f>J80*K80</f>
        <v>2.83</v>
      </c>
      <c r="O80" t="s">
        <v>216</v>
      </c>
    </row>
    <row r="81" spans="1:33" x14ac:dyDescent="0.25">
      <c r="B81" t="s">
        <v>217</v>
      </c>
      <c r="C81" t="s">
        <v>70</v>
      </c>
      <c r="E81" t="s">
        <v>71</v>
      </c>
      <c r="F81" t="s">
        <v>201</v>
      </c>
      <c r="G81" s="24" t="s">
        <v>218</v>
      </c>
      <c r="H81">
        <v>2</v>
      </c>
      <c r="I81">
        <v>1</v>
      </c>
      <c r="J81">
        <v>2</v>
      </c>
      <c r="K81" s="9">
        <v>1.46</v>
      </c>
      <c r="L81" s="41">
        <f t="shared" si="13"/>
        <v>2.92</v>
      </c>
      <c r="M81" s="32">
        <f>J81*K81</f>
        <v>2.92</v>
      </c>
      <c r="O81" t="s">
        <v>219</v>
      </c>
    </row>
    <row r="82" spans="1:33" x14ac:dyDescent="0.25">
      <c r="B82" t="s">
        <v>75</v>
      </c>
      <c r="C82" t="s">
        <v>76</v>
      </c>
      <c r="E82" t="s">
        <v>220</v>
      </c>
      <c r="F82" t="s">
        <v>201</v>
      </c>
      <c r="G82" s="24" t="s">
        <v>221</v>
      </c>
      <c r="H82">
        <v>1</v>
      </c>
      <c r="I82">
        <v>1</v>
      </c>
      <c r="J82">
        <v>1</v>
      </c>
      <c r="K82" s="9">
        <v>5.34</v>
      </c>
      <c r="L82" s="41">
        <f t="shared" si="13"/>
        <v>5.34</v>
      </c>
      <c r="M82" s="35">
        <f>J82*K82</f>
        <v>5.34</v>
      </c>
      <c r="O82" s="8" t="s">
        <v>254</v>
      </c>
    </row>
    <row r="83" spans="1:33" x14ac:dyDescent="0.25">
      <c r="B83" t="s">
        <v>75</v>
      </c>
      <c r="C83" t="s">
        <v>76</v>
      </c>
      <c r="E83" t="s">
        <v>257</v>
      </c>
      <c r="F83" t="s">
        <v>24</v>
      </c>
      <c r="G83" s="24" t="s">
        <v>258</v>
      </c>
      <c r="H83">
        <v>1</v>
      </c>
      <c r="I83">
        <v>1</v>
      </c>
      <c r="J83">
        <v>1</v>
      </c>
      <c r="K83" s="9">
        <v>6.4</v>
      </c>
      <c r="L83" s="41">
        <f>IF(H83&gt;0,K83/I83*H83,0)</f>
        <v>6.4</v>
      </c>
      <c r="M83" s="35">
        <f>J83*K83</f>
        <v>6.4</v>
      </c>
      <c r="O83" s="8"/>
    </row>
    <row r="84" spans="1:33" x14ac:dyDescent="0.25">
      <c r="B84" t="s">
        <v>90</v>
      </c>
      <c r="C84" t="s">
        <v>90</v>
      </c>
      <c r="E84" t="s">
        <v>91</v>
      </c>
      <c r="F84" t="s">
        <v>201</v>
      </c>
      <c r="G84" s="24" t="s">
        <v>222</v>
      </c>
      <c r="H84">
        <v>3</v>
      </c>
      <c r="I84">
        <v>1</v>
      </c>
      <c r="J84">
        <v>3</v>
      </c>
      <c r="K84" s="9">
        <v>2.31</v>
      </c>
      <c r="L84" s="41">
        <f t="shared" si="13"/>
        <v>6.93</v>
      </c>
      <c r="M84" s="35">
        <f>J84*K84</f>
        <v>6.93</v>
      </c>
      <c r="O84" s="8" t="s">
        <v>223</v>
      </c>
    </row>
    <row r="85" spans="1:33" s="34" customFormat="1" x14ac:dyDescent="0.25">
      <c r="A85"/>
      <c r="B85" t="s">
        <v>121</v>
      </c>
      <c r="C85" t="s">
        <v>122</v>
      </c>
      <c r="D85"/>
      <c r="E85" t="s">
        <v>224</v>
      </c>
      <c r="F85" t="s">
        <v>24</v>
      </c>
      <c r="G85" s="24" t="s">
        <v>225</v>
      </c>
      <c r="H85">
        <v>2</v>
      </c>
      <c r="I85">
        <v>1</v>
      </c>
      <c r="J85">
        <v>2</v>
      </c>
      <c r="K85" s="12">
        <v>0.89</v>
      </c>
      <c r="L85" s="41">
        <f>IF(H85&gt;0,K85/I85*H85,0)</f>
        <v>1.78</v>
      </c>
      <c r="M85" s="32">
        <f t="shared" ref="M85:M89" si="14">J85*K85</f>
        <v>1.78</v>
      </c>
      <c r="N85"/>
      <c r="O85" s="33" t="s">
        <v>226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34" customFormat="1" x14ac:dyDescent="0.25">
      <c r="A86"/>
      <c r="B86" t="s">
        <v>347</v>
      </c>
      <c r="C86" t="s">
        <v>346</v>
      </c>
      <c r="D86" t="s">
        <v>57</v>
      </c>
      <c r="E86" t="s">
        <v>345</v>
      </c>
      <c r="F86" t="s">
        <v>201</v>
      </c>
      <c r="G86" s="24"/>
      <c r="H86">
        <v>1</v>
      </c>
      <c r="I86" s="16">
        <v>1</v>
      </c>
      <c r="J86">
        <v>1</v>
      </c>
      <c r="K86" s="12">
        <v>0.89</v>
      </c>
      <c r="L86" s="41">
        <f>IF(H86&gt;0,K86/H86*I86,0)</f>
        <v>0.89</v>
      </c>
      <c r="M86" s="32">
        <f t="shared" si="14"/>
        <v>0.89</v>
      </c>
      <c r="N86"/>
      <c r="O86" s="33" t="s">
        <v>344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s="34" customFormat="1" x14ac:dyDescent="0.25">
      <c r="A87"/>
      <c r="B87" t="s">
        <v>352</v>
      </c>
      <c r="C87" t="s">
        <v>352</v>
      </c>
      <c r="D87" t="s">
        <v>170</v>
      </c>
      <c r="E87" t="s">
        <v>353</v>
      </c>
      <c r="F87" t="s">
        <v>201</v>
      </c>
      <c r="G87" s="54" t="s">
        <v>354</v>
      </c>
      <c r="H87">
        <v>6</v>
      </c>
      <c r="I87" s="16">
        <v>1</v>
      </c>
      <c r="J87">
        <v>6</v>
      </c>
      <c r="K87" s="12">
        <v>8.5999999999999993E-2</v>
      </c>
      <c r="L87" s="52">
        <f>IF(H87&gt;0,K87/H87*I87,0)</f>
        <v>1.4333333333333332E-2</v>
      </c>
      <c r="M87" s="25">
        <f t="shared" si="14"/>
        <v>0.51600000000000001</v>
      </c>
      <c r="N87"/>
      <c r="O87" s="33" t="s">
        <v>351</v>
      </c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34" customFormat="1" x14ac:dyDescent="0.25">
      <c r="A88"/>
      <c r="B88" t="s">
        <v>159</v>
      </c>
      <c r="C88" t="s">
        <v>159</v>
      </c>
      <c r="D88" t="s">
        <v>170</v>
      </c>
      <c r="E88" t="s">
        <v>353</v>
      </c>
      <c r="F88" t="s">
        <v>24</v>
      </c>
      <c r="G88" s="54" t="s">
        <v>356</v>
      </c>
      <c r="H88">
        <v>6</v>
      </c>
      <c r="I88" s="16">
        <v>1</v>
      </c>
      <c r="J88">
        <v>6</v>
      </c>
      <c r="K88" s="12">
        <v>0.2</v>
      </c>
      <c r="L88" s="52">
        <f>IF(H88&gt;0,K88/H88*I88,0)</f>
        <v>3.3333333333333333E-2</v>
      </c>
      <c r="M88" s="25">
        <f t="shared" si="14"/>
        <v>1.2000000000000002</v>
      </c>
      <c r="N88"/>
      <c r="O88" s="33" t="s">
        <v>355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s="34" customFormat="1" x14ac:dyDescent="0.25">
      <c r="A89"/>
      <c r="B89" t="s">
        <v>357</v>
      </c>
      <c r="C89" t="s">
        <v>358</v>
      </c>
      <c r="D89" t="s">
        <v>57</v>
      </c>
      <c r="E89" t="s">
        <v>212</v>
      </c>
      <c r="F89" t="s">
        <v>24</v>
      </c>
      <c r="G89" s="54" t="s">
        <v>359</v>
      </c>
      <c r="H89">
        <v>1</v>
      </c>
      <c r="I89" s="16">
        <v>1</v>
      </c>
      <c r="J89">
        <v>1</v>
      </c>
      <c r="K89" s="12">
        <v>0.96</v>
      </c>
      <c r="L89" s="52">
        <f>IF(H89&gt;0,K89/H89*I89,0)</f>
        <v>0.96</v>
      </c>
      <c r="M89" s="25">
        <f t="shared" si="14"/>
        <v>0.96</v>
      </c>
      <c r="N89"/>
      <c r="O89" s="33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34" customFormat="1" x14ac:dyDescent="0.25">
      <c r="A90"/>
      <c r="B90"/>
      <c r="C90"/>
      <c r="D90"/>
      <c r="E90"/>
      <c r="F90"/>
      <c r="G90" s="54"/>
      <c r="H90"/>
      <c r="I90" s="16"/>
      <c r="J90"/>
      <c r="K90" s="12"/>
      <c r="L90" s="52"/>
      <c r="M90" s="25"/>
      <c r="N90"/>
      <c r="O90" s="33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s="34" customFormat="1" x14ac:dyDescent="0.25">
      <c r="A91"/>
      <c r="B91"/>
      <c r="C91"/>
      <c r="D91"/>
      <c r="E91"/>
      <c r="F91"/>
      <c r="G91" s="54"/>
      <c r="H91"/>
      <c r="I91" s="16"/>
      <c r="J91"/>
      <c r="K91" s="12"/>
      <c r="L91" s="52"/>
      <c r="M91" s="25"/>
      <c r="N91"/>
      <c r="O91" s="33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3" spans="1:33" x14ac:dyDescent="0.25">
      <c r="B93" t="s">
        <v>227</v>
      </c>
      <c r="F93" t="s">
        <v>201</v>
      </c>
      <c r="H93">
        <v>1</v>
      </c>
      <c r="I93">
        <v>1</v>
      </c>
      <c r="J93">
        <f t="shared" ref="J93" si="15">IF(H93&gt;0,CEILING(H93/I93,1),0)</f>
        <v>1</v>
      </c>
      <c r="K93" s="25">
        <v>20</v>
      </c>
      <c r="L93" s="32">
        <f>IF(H93&gt;0,K93/I93,0)</f>
        <v>20</v>
      </c>
      <c r="M93" s="32">
        <f t="shared" ref="M93" si="16">J93*K93</f>
        <v>20</v>
      </c>
    </row>
    <row r="95" spans="1:33" x14ac:dyDescent="0.25">
      <c r="A95" t="s">
        <v>20</v>
      </c>
      <c r="B95" t="s">
        <v>21</v>
      </c>
      <c r="C95" t="s">
        <v>305</v>
      </c>
      <c r="D95" t="s">
        <v>22</v>
      </c>
      <c r="E95" t="s">
        <v>23</v>
      </c>
      <c r="F95" t="s">
        <v>23</v>
      </c>
      <c r="G95" s="51">
        <v>4366</v>
      </c>
      <c r="H95">
        <v>1</v>
      </c>
      <c r="I95">
        <v>1</v>
      </c>
      <c r="J95">
        <f>IF(H95&gt;0,CEILING(H95/I95,1),0)</f>
        <v>1</v>
      </c>
      <c r="K95" s="12"/>
      <c r="L95" s="41">
        <f t="shared" ref="L95:L97" si="17">IF(H95&gt;0,K95/I95*H95,0)</f>
        <v>0</v>
      </c>
      <c r="M95" s="41">
        <f>J95*K95</f>
        <v>0</v>
      </c>
      <c r="O95" s="33" t="s">
        <v>312</v>
      </c>
    </row>
    <row r="96" spans="1:33" x14ac:dyDescent="0.25">
      <c r="A96" t="s">
        <v>26</v>
      </c>
      <c r="B96" t="s">
        <v>27</v>
      </c>
      <c r="C96" t="s">
        <v>308</v>
      </c>
      <c r="D96" t="s">
        <v>22</v>
      </c>
      <c r="E96" t="s">
        <v>23</v>
      </c>
      <c r="F96" t="s">
        <v>23</v>
      </c>
      <c r="G96" s="51">
        <v>4414</v>
      </c>
      <c r="H96">
        <v>1</v>
      </c>
      <c r="I96">
        <v>1</v>
      </c>
      <c r="J96">
        <f t="shared" ref="J96:J97" si="18">IF(H96&gt;0,CEILING(H96/I96,1),0)</f>
        <v>1</v>
      </c>
      <c r="K96" s="12"/>
      <c r="L96" s="41">
        <f t="shared" si="17"/>
        <v>0</v>
      </c>
      <c r="M96" s="41">
        <f t="shared" ref="M96:M97" si="19">J96*K96</f>
        <v>0</v>
      </c>
      <c r="O96" s="33" t="s">
        <v>311</v>
      </c>
    </row>
    <row r="97" spans="1:15" x14ac:dyDescent="0.25">
      <c r="A97" t="s">
        <v>29</v>
      </c>
      <c r="B97" t="s">
        <v>30</v>
      </c>
      <c r="C97" t="s">
        <v>309</v>
      </c>
      <c r="D97" t="s">
        <v>22</v>
      </c>
      <c r="E97" t="s">
        <v>23</v>
      </c>
      <c r="F97" t="s">
        <v>23</v>
      </c>
      <c r="G97" s="51">
        <v>4633</v>
      </c>
      <c r="H97">
        <v>1</v>
      </c>
      <c r="I97">
        <v>1</v>
      </c>
      <c r="J97">
        <f t="shared" si="18"/>
        <v>1</v>
      </c>
      <c r="K97" s="12"/>
      <c r="L97" s="41">
        <f t="shared" si="17"/>
        <v>0</v>
      </c>
      <c r="M97" s="41">
        <f t="shared" si="19"/>
        <v>0</v>
      </c>
      <c r="O97" s="33" t="s">
        <v>310</v>
      </c>
    </row>
    <row r="98" spans="1:15" x14ac:dyDescent="0.25">
      <c r="A98" t="s">
        <v>49</v>
      </c>
      <c r="B98" t="s">
        <v>50</v>
      </c>
      <c r="C98" t="s">
        <v>51</v>
      </c>
      <c r="E98" t="s">
        <v>23</v>
      </c>
      <c r="F98" t="s">
        <v>23</v>
      </c>
      <c r="G98" s="51">
        <v>4399</v>
      </c>
      <c r="H98">
        <v>1</v>
      </c>
      <c r="I98">
        <v>1</v>
      </c>
      <c r="J98">
        <v>1</v>
      </c>
      <c r="K98" s="25"/>
      <c r="L98" s="41">
        <f>IF(H98&gt;0,K98/I98*H98,0)</f>
        <v>0</v>
      </c>
      <c r="M98" s="32">
        <f>J98*K98</f>
        <v>0</v>
      </c>
      <c r="O98" s="8" t="s">
        <v>314</v>
      </c>
    </row>
    <row r="99" spans="1:15" x14ac:dyDescent="0.25">
      <c r="A99" t="s">
        <v>55</v>
      </c>
      <c r="B99" t="s">
        <v>56</v>
      </c>
      <c r="C99" t="s">
        <v>208</v>
      </c>
      <c r="E99" t="s">
        <v>23</v>
      </c>
      <c r="F99" t="s">
        <v>23</v>
      </c>
      <c r="G99">
        <v>4210</v>
      </c>
      <c r="H99">
        <v>1</v>
      </c>
      <c r="I99">
        <v>1</v>
      </c>
      <c r="J99">
        <v>1</v>
      </c>
      <c r="K99" s="25"/>
      <c r="L99" s="41">
        <f>IF(H99&gt;0,K99/I99*H99,0)</f>
        <v>0</v>
      </c>
      <c r="M99" s="32">
        <f>J99*K99</f>
        <v>0</v>
      </c>
      <c r="O99" s="8" t="s">
        <v>313</v>
      </c>
    </row>
    <row r="100" spans="1:15" x14ac:dyDescent="0.25">
      <c r="A100" t="s">
        <v>44</v>
      </c>
      <c r="B100" t="s">
        <v>316</v>
      </c>
      <c r="C100" t="s">
        <v>324</v>
      </c>
      <c r="E100" t="s">
        <v>23</v>
      </c>
      <c r="F100" t="s">
        <v>23</v>
      </c>
      <c r="G100">
        <v>4209</v>
      </c>
      <c r="H100">
        <v>1</v>
      </c>
      <c r="I100">
        <v>1</v>
      </c>
      <c r="J100">
        <v>1</v>
      </c>
      <c r="L100" s="41">
        <f>IF(H100&gt;0,K100/I100*H100,0)</f>
        <v>0</v>
      </c>
      <c r="M100" s="32">
        <f>J100*K100</f>
        <v>0</v>
      </c>
      <c r="O100" s="8" t="s">
        <v>315</v>
      </c>
    </row>
    <row r="101" spans="1:15" x14ac:dyDescent="0.25">
      <c r="A101" t="s">
        <v>110</v>
      </c>
      <c r="B101" t="s">
        <v>111</v>
      </c>
      <c r="C101" t="s">
        <v>318</v>
      </c>
      <c r="D101" t="s">
        <v>57</v>
      </c>
      <c r="E101" t="s">
        <v>23</v>
      </c>
      <c r="F101" t="s">
        <v>24</v>
      </c>
      <c r="G101" s="51">
        <v>938</v>
      </c>
      <c r="H101">
        <v>1</v>
      </c>
      <c r="I101">
        <v>1</v>
      </c>
      <c r="J101" s="40">
        <f t="shared" ref="J101" si="20">IF(H101&gt;0,CEILING(H101/I101,1),0)</f>
        <v>1</v>
      </c>
      <c r="K101" s="12"/>
      <c r="L101" s="41">
        <f t="shared" ref="L101" si="21">IF(H101&gt;0,K101/I101*H101,0)</f>
        <v>0</v>
      </c>
      <c r="M101" s="41">
        <f t="shared" ref="M101" si="22">J101*K101</f>
        <v>0</v>
      </c>
      <c r="O101" s="33" t="s">
        <v>319</v>
      </c>
    </row>
    <row r="102" spans="1:15" x14ac:dyDescent="0.25">
      <c r="B102" t="s">
        <v>349</v>
      </c>
      <c r="C102" s="53" t="s">
        <v>350</v>
      </c>
      <c r="D102" t="s">
        <v>57</v>
      </c>
      <c r="E102" t="s">
        <v>23</v>
      </c>
      <c r="F102" t="s">
        <v>23</v>
      </c>
      <c r="G102" s="51">
        <v>1119</v>
      </c>
      <c r="H102">
        <v>2</v>
      </c>
      <c r="I102">
        <v>10</v>
      </c>
      <c r="J102" s="40">
        <v>1</v>
      </c>
      <c r="K102" s="12"/>
      <c r="L102" s="41">
        <f t="shared" ref="L102:L103" si="23">IF(H102&gt;0,K102/I102*H102,0)</f>
        <v>0</v>
      </c>
      <c r="M102" s="41">
        <f t="shared" ref="M102:M103" si="24">J102*K102</f>
        <v>0</v>
      </c>
      <c r="O102" s="33" t="s">
        <v>348</v>
      </c>
    </row>
    <row r="103" spans="1:15" x14ac:dyDescent="0.25">
      <c r="C103" s="53"/>
      <c r="G103" s="51"/>
      <c r="J103" s="40"/>
      <c r="K103" s="12"/>
      <c r="L103" s="52">
        <f t="shared" si="23"/>
        <v>0</v>
      </c>
      <c r="M103" s="52">
        <f t="shared" si="24"/>
        <v>0</v>
      </c>
      <c r="O103" s="33"/>
    </row>
    <row r="105" spans="1:15" x14ac:dyDescent="0.25">
      <c r="A105" t="s">
        <v>63</v>
      </c>
      <c r="B105" t="s">
        <v>64</v>
      </c>
      <c r="C105" t="s">
        <v>65</v>
      </c>
      <c r="D105" t="s">
        <v>22</v>
      </c>
      <c r="E105" t="s">
        <v>52</v>
      </c>
      <c r="F105" t="s">
        <v>321</v>
      </c>
      <c r="G105" s="24"/>
      <c r="H105">
        <v>1</v>
      </c>
      <c r="I105">
        <v>2</v>
      </c>
      <c r="J105" s="40">
        <f t="shared" ref="J105:J115" si="25">IF(H105&gt;0,CEILING(H105/I105,1),0)</f>
        <v>1</v>
      </c>
      <c r="K105" s="12"/>
      <c r="L105" s="41">
        <f t="shared" ref="L105:L115" si="26">IF(H105&gt;0,K105/I105*H105,0)</f>
        <v>0</v>
      </c>
      <c r="M105" s="41">
        <f t="shared" ref="M105:M115" si="27">J105*K105</f>
        <v>0</v>
      </c>
      <c r="O105" s="33" t="s">
        <v>320</v>
      </c>
    </row>
    <row r="106" spans="1:15" x14ac:dyDescent="0.25">
      <c r="A106" t="s">
        <v>142</v>
      </c>
      <c r="B106" t="s">
        <v>143</v>
      </c>
      <c r="C106" t="s">
        <v>144</v>
      </c>
      <c r="D106" t="s">
        <v>57</v>
      </c>
      <c r="E106" t="s">
        <v>52</v>
      </c>
      <c r="F106" t="s">
        <v>321</v>
      </c>
      <c r="G106" s="24" t="s">
        <v>323</v>
      </c>
      <c r="H106">
        <v>1</v>
      </c>
      <c r="I106">
        <v>1</v>
      </c>
      <c r="J106" s="40">
        <f t="shared" si="25"/>
        <v>1</v>
      </c>
      <c r="K106" s="12"/>
      <c r="L106" s="41">
        <f t="shared" si="26"/>
        <v>0</v>
      </c>
      <c r="M106" s="41">
        <f t="shared" si="27"/>
        <v>0</v>
      </c>
      <c r="O106" s="33" t="s">
        <v>322</v>
      </c>
    </row>
    <row r="107" spans="1:15" x14ac:dyDescent="0.25">
      <c r="J107" s="40">
        <f t="shared" si="25"/>
        <v>0</v>
      </c>
      <c r="L107" s="41">
        <f t="shared" si="26"/>
        <v>0</v>
      </c>
      <c r="M107" s="41">
        <f t="shared" si="27"/>
        <v>0</v>
      </c>
    </row>
    <row r="108" spans="1:15" x14ac:dyDescent="0.25">
      <c r="B108" t="s">
        <v>331</v>
      </c>
      <c r="C108" t="s">
        <v>325</v>
      </c>
      <c r="D108" t="s">
        <v>264</v>
      </c>
      <c r="E108" t="s">
        <v>332</v>
      </c>
      <c r="F108" t="s">
        <v>149</v>
      </c>
      <c r="H108">
        <v>6</v>
      </c>
      <c r="I108">
        <v>100</v>
      </c>
      <c r="J108" s="40">
        <f t="shared" si="25"/>
        <v>1</v>
      </c>
      <c r="K108">
        <v>43.31</v>
      </c>
      <c r="L108" s="41">
        <f t="shared" si="26"/>
        <v>2.5986000000000002</v>
      </c>
      <c r="M108" s="41">
        <f t="shared" si="27"/>
        <v>43.31</v>
      </c>
      <c r="O108" t="s">
        <v>330</v>
      </c>
    </row>
    <row r="109" spans="1:15" x14ac:dyDescent="0.25">
      <c r="B109" t="s">
        <v>295</v>
      </c>
      <c r="C109" t="s">
        <v>295</v>
      </c>
      <c r="D109" t="s">
        <v>264</v>
      </c>
      <c r="E109" t="s">
        <v>339</v>
      </c>
      <c r="F109" t="s">
        <v>149</v>
      </c>
      <c r="H109">
        <v>2</v>
      </c>
      <c r="I109">
        <v>12</v>
      </c>
      <c r="J109" s="40">
        <f t="shared" si="25"/>
        <v>1</v>
      </c>
      <c r="K109">
        <v>13.99</v>
      </c>
      <c r="L109" s="41">
        <f t="shared" si="26"/>
        <v>2.3316666666666666</v>
      </c>
      <c r="M109" s="41">
        <f t="shared" si="27"/>
        <v>13.99</v>
      </c>
      <c r="O109" t="s">
        <v>338</v>
      </c>
    </row>
    <row r="110" spans="1:15" x14ac:dyDescent="0.25">
      <c r="B110" t="s">
        <v>326</v>
      </c>
      <c r="C110" t="s">
        <v>326</v>
      </c>
      <c r="D110" t="s">
        <v>264</v>
      </c>
      <c r="E110" t="s">
        <v>334</v>
      </c>
      <c r="F110" t="s">
        <v>149</v>
      </c>
      <c r="H110">
        <v>3</v>
      </c>
      <c r="I110">
        <v>500</v>
      </c>
      <c r="J110" s="40">
        <f t="shared" si="25"/>
        <v>1</v>
      </c>
      <c r="K110">
        <v>16.36</v>
      </c>
      <c r="L110" s="41">
        <f t="shared" si="26"/>
        <v>9.8159999999999997E-2</v>
      </c>
      <c r="M110" s="41">
        <f t="shared" si="27"/>
        <v>16.36</v>
      </c>
      <c r="O110" t="s">
        <v>333</v>
      </c>
    </row>
    <row r="111" spans="1:15" x14ac:dyDescent="0.25">
      <c r="B111" t="s">
        <v>336</v>
      </c>
      <c r="C111" t="s">
        <v>327</v>
      </c>
      <c r="D111" t="s">
        <v>264</v>
      </c>
      <c r="E111" t="s">
        <v>337</v>
      </c>
      <c r="F111" t="s">
        <v>149</v>
      </c>
      <c r="H111">
        <v>2</v>
      </c>
      <c r="I111">
        <v>100</v>
      </c>
      <c r="J111" s="40">
        <f t="shared" si="25"/>
        <v>1</v>
      </c>
      <c r="K111">
        <v>15.51</v>
      </c>
      <c r="L111" s="41">
        <f t="shared" si="26"/>
        <v>0.31019999999999998</v>
      </c>
      <c r="M111" s="41">
        <f t="shared" si="27"/>
        <v>15.51</v>
      </c>
      <c r="O111" t="s">
        <v>335</v>
      </c>
    </row>
    <row r="112" spans="1:15" x14ac:dyDescent="0.25">
      <c r="B112" t="s">
        <v>269</v>
      </c>
      <c r="C112" t="s">
        <v>328</v>
      </c>
      <c r="D112" t="s">
        <v>264</v>
      </c>
      <c r="F112" t="s">
        <v>149</v>
      </c>
      <c r="H112">
        <v>6</v>
      </c>
      <c r="I112">
        <v>100</v>
      </c>
      <c r="J112" s="40">
        <f t="shared" si="25"/>
        <v>1</v>
      </c>
      <c r="K112">
        <v>19.489999999999998</v>
      </c>
      <c r="L112" s="41">
        <f t="shared" si="26"/>
        <v>1.1694</v>
      </c>
      <c r="M112" s="41">
        <f t="shared" si="27"/>
        <v>19.489999999999998</v>
      </c>
      <c r="O112" t="s">
        <v>340</v>
      </c>
    </row>
    <row r="113" spans="2:15" x14ac:dyDescent="0.25">
      <c r="B113" t="s">
        <v>343</v>
      </c>
      <c r="C113" t="s">
        <v>329</v>
      </c>
      <c r="D113" t="s">
        <v>264</v>
      </c>
      <c r="E113" t="s">
        <v>342</v>
      </c>
      <c r="F113" t="s">
        <v>149</v>
      </c>
      <c r="H113">
        <v>1</v>
      </c>
      <c r="I113">
        <v>10</v>
      </c>
      <c r="J113" s="40">
        <f t="shared" si="25"/>
        <v>1</v>
      </c>
      <c r="K113">
        <v>12.31</v>
      </c>
      <c r="L113" s="41">
        <f t="shared" si="26"/>
        <v>1.2310000000000001</v>
      </c>
      <c r="M113" s="41">
        <f t="shared" si="27"/>
        <v>12.31</v>
      </c>
      <c r="O113" t="s">
        <v>341</v>
      </c>
    </row>
    <row r="114" spans="2:15" x14ac:dyDescent="0.25">
      <c r="J114" s="40">
        <f t="shared" si="25"/>
        <v>0</v>
      </c>
      <c r="L114" s="41">
        <f t="shared" si="26"/>
        <v>0</v>
      </c>
      <c r="M114" s="41">
        <f t="shared" si="27"/>
        <v>0</v>
      </c>
    </row>
    <row r="115" spans="2:15" x14ac:dyDescent="0.25">
      <c r="J115" s="40">
        <f t="shared" si="25"/>
        <v>0</v>
      </c>
      <c r="L115" s="41">
        <f t="shared" si="26"/>
        <v>0</v>
      </c>
      <c r="M115" s="41">
        <f t="shared" si="27"/>
        <v>0</v>
      </c>
    </row>
    <row r="144" spans="17:33" x14ac:dyDescent="0.25"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</row>
    <row r="145" spans="16:16" x14ac:dyDescent="0.25">
      <c r="P145" s="36"/>
    </row>
  </sheetData>
  <mergeCells count="3">
    <mergeCell ref="A5:C5"/>
    <mergeCell ref="A19:C19"/>
    <mergeCell ref="A40:C40"/>
  </mergeCells>
  <hyperlinks>
    <hyperlink ref="O74" r:id="rId1" xr:uid="{02ED6716-7816-4B3E-9192-4DE2DB3E7904}"/>
    <hyperlink ref="O84" r:id="rId2" xr:uid="{C5139CD4-D29C-4F40-ACA0-995CCE988BEE}"/>
    <hyperlink ref="O12" r:id="rId3" xr:uid="{71563680-2C44-46CE-8289-648766517570}"/>
    <hyperlink ref="O31" r:id="rId4" xr:uid="{610CCE72-9DC7-41A4-88EE-87699EEA8DFC}"/>
    <hyperlink ref="O28" r:id="rId5" xr:uid="{92CB4CE6-0C06-4100-B560-42F52BF2C637}"/>
    <hyperlink ref="O85" r:id="rId6" xr:uid="{255C0494-26CB-426C-AA38-5D391BD7768A}"/>
    <hyperlink ref="O32" r:id="rId7" xr:uid="{EF086B6A-81CA-486D-AAFF-04B6DFE7F47D}"/>
    <hyperlink ref="O79" r:id="rId8" xr:uid="{9479A087-8561-4FC8-9104-391F1A93A46C}"/>
    <hyperlink ref="O34" r:id="rId9" xr:uid="{FCF07C8B-3453-4B90-A45C-5C23870E3AA3}"/>
    <hyperlink ref="O11" r:id="rId10" xr:uid="{AD1729D6-FBF8-42FF-820E-275F653BB3D6}"/>
    <hyperlink ref="O38" r:id="rId11" xr:uid="{C1DB9D99-DB62-4744-A864-543646FAE8AA}"/>
    <hyperlink ref="O35" r:id="rId12" xr:uid="{D867D928-F07B-4C61-B187-A258DC7E9E88}"/>
    <hyperlink ref="O45" r:id="rId13" xr:uid="{E143FAAF-3E19-4B9E-9D8D-57CA75E4BE1E}"/>
    <hyperlink ref="O43" r:id="rId14" xr:uid="{054E1A66-3107-4100-935E-732D95B89CFA}"/>
    <hyperlink ref="O17" r:id="rId15" xr:uid="{D467E8DA-6F50-44B1-A26F-17BCEF1724A6}"/>
    <hyperlink ref="O18" r:id="rId16" xr:uid="{0359F9EF-34F4-471C-9A90-EDFB6C25FE59}"/>
    <hyperlink ref="O10" r:id="rId17" xr:uid="{E80A6D2E-49F2-44E3-B4CD-D2C4A10BDB28}"/>
    <hyperlink ref="O8" r:id="rId18" xr:uid="{439E4D85-3782-4639-8846-CB4DA588ECD9}"/>
    <hyperlink ref="O27" r:id="rId19" xr:uid="{447B39AE-4A26-4E88-9849-551337FF4393}"/>
    <hyperlink ref="O14" r:id="rId20" xr:uid="{7AD354EC-9E4A-48E1-8491-280A0A08576B}"/>
    <hyperlink ref="O16" r:id="rId21" xr:uid="{0BDC800B-B4B0-4737-8759-FC4161AB0A8A}"/>
    <hyperlink ref="O25" r:id="rId22" xr:uid="{4C40B168-C673-4D14-9D55-D76923523704}"/>
    <hyperlink ref="O13" r:id="rId23" xr:uid="{7EEAA98E-0968-4639-B549-18087C0FF56D}"/>
    <hyperlink ref="O37" r:id="rId24" xr:uid="{A4444849-E862-4D6C-9BC4-1E6D7DA3E56D}"/>
    <hyperlink ref="O30" r:id="rId25" xr:uid="{E04E67F3-9730-4089-9E16-CF008C7C5DDD}"/>
    <hyperlink ref="O26" r:id="rId26" xr:uid="{64C68242-96A0-467D-A8F0-A704B7088AFC}"/>
    <hyperlink ref="O33" r:id="rId27" xr:uid="{8FEA5DED-4A55-4885-9AE9-A8631EAE818A}"/>
    <hyperlink ref="O6" r:id="rId28" xr:uid="{F9E4BECB-9011-4137-823B-2ADAF0EA1EA6}"/>
    <hyperlink ref="O7" r:id="rId29" xr:uid="{50FB6E1D-77D1-4B82-AE6A-492732D8D216}"/>
    <hyperlink ref="O9" r:id="rId30" xr:uid="{1353EC35-CD14-405B-ADC0-88CEEAF33AB6}"/>
    <hyperlink ref="O76" r:id="rId31" xr:uid="{EEFAB4B2-4940-4C60-8F53-D695D2AD9D04}"/>
    <hyperlink ref="O78" r:id="rId32" xr:uid="{3C991A0B-A360-43EB-B2D4-4D48F29056CE}"/>
    <hyperlink ref="O77" r:id="rId33" xr:uid="{7676F691-353A-4745-A640-8245F75CC9CC}"/>
    <hyperlink ref="O20" r:id="rId34" xr:uid="{DFA44B43-C7A0-43CA-989D-D3BFE142F1D4}"/>
    <hyperlink ref="O15" r:id="rId35" xr:uid="{EAFCD7F5-88CD-4223-99C2-008E32FA2D0C}"/>
    <hyperlink ref="O82" r:id="rId36" xr:uid="{923561A7-2757-49F4-9B5E-10369AFD95F4}"/>
    <hyperlink ref="O22" r:id="rId37" xr:uid="{4914D6D6-5978-4D9F-A2F8-0591E99210F5}"/>
    <hyperlink ref="O21" r:id="rId38" xr:uid="{42ABB6F0-0AC8-4536-B11D-3099C7EEF74D}"/>
    <hyperlink ref="O23" r:id="rId39" xr:uid="{60F5A35C-7655-47B5-A74B-F93AF3445E69}"/>
    <hyperlink ref="O24" r:id="rId40" xr:uid="{8416671F-D06D-4E1A-9F0B-38001830380C}"/>
    <hyperlink ref="O29" r:id="rId41" xr:uid="{965B2535-8119-46CC-972A-C0C78E1E2D6D}"/>
    <hyperlink ref="O36" r:id="rId42" xr:uid="{650F4D0A-17AB-4D08-A591-5D6AD702A5D1}"/>
    <hyperlink ref="O39" r:id="rId43" xr:uid="{966DB76C-4FE9-409E-AB1D-21E89B358050}"/>
    <hyperlink ref="O42" r:id="rId44" display="https://www.amazon.ca/WOVTE-Reusable-Toddlers-Silicone-Cleaning/dp/B07KVTYG5X" xr:uid="{19A5D70E-254D-47BA-81C4-7B2B773555CF}"/>
    <hyperlink ref="O100" r:id="rId45" xr:uid="{B3A0D2F8-3D95-44B9-BBD1-089933FB86C4}"/>
  </hyperlinks>
  <pageMargins left="0.7" right="0.7" top="0.75" bottom="0.75" header="0.3" footer="0.3"/>
  <pageSetup orientation="portrait" r:id="rId4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EBF691-FFB2-4DC2-A692-11B401C25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- v4.1</vt:lpstr>
      <vt:lpstr>BOM - v4.0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2025-03-21T17:32:34Z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