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5 OpenAT Joysticks/Designs/Active Projects/Adafruit Joystick/Oak_Compact_Joystick/Documentation/Working_Documents/Oak_Compact_Joystick-A/"/>
    </mc:Choice>
  </mc:AlternateContent>
  <xr:revisionPtr revIDLastSave="303" documentId="11_DC0E2523FAFE28515E8D5C5A1D4A6B02C3B15AFA" xr6:coauthVersionLast="47" xr6:coauthVersionMax="47" xr10:uidLastSave="{AF679E24-F0BF-47AE-BF5E-2AEE0C43D329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J40" i="1"/>
  <c r="H40" i="1"/>
  <c r="I40" i="1" s="1"/>
  <c r="H17" i="1"/>
  <c r="H18" i="1"/>
  <c r="H19" i="1"/>
  <c r="H20" i="1"/>
  <c r="H21" i="1"/>
  <c r="H22" i="1"/>
  <c r="H16" i="1"/>
  <c r="I17" i="1"/>
  <c r="I18" i="1"/>
  <c r="I19" i="1"/>
  <c r="J7" i="1"/>
  <c r="J8" i="1"/>
  <c r="H7" i="1"/>
  <c r="I7" i="1" s="1"/>
  <c r="H8" i="1"/>
  <c r="I8" i="1" s="1"/>
  <c r="I24" i="1"/>
  <c r="J6" i="1"/>
  <c r="J9" i="1"/>
  <c r="J10" i="1"/>
  <c r="J11" i="1"/>
  <c r="J12" i="1"/>
  <c r="J13" i="1"/>
  <c r="J5" i="1"/>
  <c r="H6" i="1"/>
  <c r="I6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K2" i="1" l="1"/>
  <c r="L2" i="1"/>
  <c r="I20" i="1"/>
  <c r="I21" i="1"/>
  <c r="I22" i="1"/>
  <c r="I23" i="1"/>
  <c r="I16" i="1"/>
  <c r="I5" i="1" l="1"/>
</calcChain>
</file>

<file path=xl/sharedStrings.xml><?xml version="1.0" encoding="utf-8"?>
<sst xmlns="http://schemas.openxmlformats.org/spreadsheetml/2006/main" count="90" uniqueCount="67">
  <si>
    <t>Oak Compact Joystick - A</t>
  </si>
  <si>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</si>
  <si>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</si>
  <si>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</si>
  <si>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</si>
  <si>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</si>
  <si>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</si>
  <si>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</si>
  <si>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</si>
  <si>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</si>
  <si>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</si>
  <si>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</si>
  <si>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</si>
  <si>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</si>
  <si>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</si>
  <si>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</si>
  <si>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</si>
  <si>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TRRS Audio Cable</t>
  </si>
  <si>
    <t>Electrical</t>
  </si>
  <si>
    <t>https://www.digikey.ca/en/products/detail/tensility-international-corp/10-00341/2350244</t>
  </si>
  <si>
    <t>Adafruit Mini Analog Joystick</t>
  </si>
  <si>
    <t>https://www.digikey.ca/en/products/detail/adafruit-industries-llc/3102/6152821</t>
  </si>
  <si>
    <t>24 AWG Wire</t>
  </si>
  <si>
    <t xml:space="preserve">https://www.digikey.ca/en/products/detail/cnc-tech/3122-24-1-0500-001-1-TS/16396742 </t>
  </si>
  <si>
    <t>#4 3/8" screws</t>
  </si>
  <si>
    <t>Mechanical</t>
  </si>
  <si>
    <t>https://www.amazon.ca/gp/product/B00GI86MW8</t>
  </si>
  <si>
    <t>Ziptie</t>
  </si>
  <si>
    <t>https://www.digikey.ca/en/products/detail/3m/CT4NT18-M/2721151</t>
  </si>
  <si>
    <t>(Optional for mount) M3 screws and nuts x2</t>
  </si>
  <si>
    <t>https://a.co/d/fai6zKP</t>
  </si>
  <si>
    <t>(Optional for mount) 1/4-20 tee nut x1</t>
  </si>
  <si>
    <t>https://a.co/d/7PBKImx</t>
  </si>
  <si>
    <t>Digikey Shipping (&lt;$100 order)</t>
  </si>
  <si>
    <t>Shipping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</si>
  <si>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</si>
  <si>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</si>
  <si>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</si>
  <si>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</si>
  <si>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</si>
  <si>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</si>
  <si>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</si>
  <si>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Oak Enclosure Top</t>
  </si>
  <si>
    <t>PLA</t>
  </si>
  <si>
    <t>Oak Enclosure Bottom</t>
  </si>
  <si>
    <t>(Optional) Joystick Camera Mount</t>
  </si>
  <si>
    <t>(Optional) Oak Convex Topper</t>
  </si>
  <si>
    <t>(Optional) Oak Concave Topper</t>
  </si>
  <si>
    <t>(Optional) Oak Cylindrical Topper</t>
  </si>
  <si>
    <t>(Optional) Oak Goalpost Topper</t>
  </si>
  <si>
    <t>Custom Printed Circuit Board (PCB)</t>
  </si>
  <si>
    <t>Tools for Assembly</t>
  </si>
  <si>
    <t>Soldering Iron</t>
  </si>
  <si>
    <t xml:space="preserve">Solder </t>
  </si>
  <si>
    <t>#3 Philips Screwdriver</t>
  </si>
  <si>
    <t>Flush cutters</t>
  </si>
  <si>
    <t>Wire strippers</t>
  </si>
  <si>
    <t xml:space="preserve">(Optional for mount adapter) 1/4-20 screw or hex bolt, at least 1/2" long </t>
  </si>
  <si>
    <t>Alternatives (if there are other sources for some parts link them below)</t>
  </si>
  <si>
    <t>Part and description</t>
  </si>
  <si>
    <t>1/4-20 tee nut</t>
  </si>
  <si>
    <t>Local hardware store</t>
  </si>
  <si>
    <t>M3 Screws and Nuts</t>
  </si>
  <si>
    <t>Wire</t>
  </si>
  <si>
    <t>https://www.digikey.ca/en/products/detail/serpac/6005/307599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</si>
  <si>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V0.2</t>
    </r>
  </si>
  <si>
    <t>Last Updated: 2023-05-15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</si>
</sst>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;[Red]\-&quot;$&quot;#,##0.00"/>
    <numFmt numFmtId="165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5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165" fontId="0" fillId="6" borderId="3" xfId="1" applyFont="1" applyFill="1" applyBorder="1"/>
    <xf numFmtId="0" fontId="3" fillId="6" borderId="3" xfId="0" applyFont="1" applyFill="1" applyBorder="1"/>
    <xf numFmtId="165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165" fontId="3" fillId="6" borderId="0" xfId="0" applyNumberFormat="1" applyFont="1" applyFill="1"/>
    <xf numFmtId="1" fontId="0" fillId="0" borderId="0" xfId="1" applyNumberFormat="1" applyFont="1"/>
    <xf numFmtId="165" fontId="0" fillId="0" borderId="0" xfId="0" applyNumberFormat="1"/>
    <xf numFmtId="165" fontId="0" fillId="6" borderId="8" xfId="1" applyFont="1" applyFill="1" applyBorder="1"/>
    <xf numFmtId="165" fontId="0" fillId="9" borderId="0" xfId="0" applyNumberFormat="1" applyFill="1"/>
    <xf numFmtId="165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165" fontId="3" fillId="6" borderId="12" xfId="0" applyNumberFormat="1" applyFont="1" applyFill="1" applyBorder="1"/>
    <xf numFmtId="0" fontId="0" fillId="0" borderId="9" xfId="0" applyBorder="1"/>
    <xf numFmtId="0" fontId="0" fillId="8" borderId="6" xfId="0" applyFill="1" applyBorder="1"/>
    <xf numFmtId="165" fontId="0" fillId="0" borderId="0" xfId="1" applyFont="1" applyFill="1" applyBorder="1"/>
    <xf numFmtId="164" fontId="0" fillId="0" borderId="0" xfId="1" applyNumberFormat="1" applyFont="1" applyFill="1" applyBorder="1"/>
    <xf numFmtId="0" fontId="11" fillId="0" borderId="0" xfId="0" applyFont="1"/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3m/CT4NT18-M/272115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cnc-tech/3122-24-1-0500-001-1-TS/16396742" TargetMode="External"/><Relationship Id="rId1" Type="http://schemas.openxmlformats.org/officeDocument/2006/relationships/hyperlink" Target="https://www.digikey.ca/en/products/detail/tensility-international-corp/10-00341/2350244" TargetMode="External"/><Relationship Id="rId6" Type="http://schemas.openxmlformats.org/officeDocument/2006/relationships/hyperlink" Target="https://www.amazon.ca/gp/product/B00GI86MW8" TargetMode="External"/><Relationship Id="rId5" Type="http://schemas.openxmlformats.org/officeDocument/2006/relationships/hyperlink" Target="https://a.co/d/fai6zKP" TargetMode="External"/><Relationship Id="rId4" Type="http://schemas.openxmlformats.org/officeDocument/2006/relationships/hyperlink" Target="https://a.co/d/7PBKI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C1" sqref="C1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4.799999999999997" x14ac:dyDescent="0.55000000000000004">
      <c r="A1" s="1" t="s">
        <v>0</v>
      </c>
      <c r="I1" s="21" t="s">
        <v>1</v>
      </c>
      <c r="J1" s="2" t="s">
        <v>2</v>
      </c>
      <c r="K1" s="3" t="s">
        <v>3</v>
      </c>
      <c r="L1" s="4" t="s">
        <v>4</v>
      </c>
    </row>
    <row r="2" spans="1:14" ht="18.600000000000001" thickBot="1" x14ac:dyDescent="0.4">
      <c r="A2" s="12" t="s">
        <v>65</v>
      </c>
      <c r="C2" s="11" t="s">
        <v>66</v>
      </c>
      <c r="I2" s="26">
        <f>SUM(I5:I13,I16:I24)</f>
        <v>53.724000000000004</v>
      </c>
      <c r="J2" s="5">
        <f>SUM(J5:J14)+SUM(I16:I24)</f>
        <v>53.724000000000004</v>
      </c>
      <c r="K2" s="17">
        <f>SUM(H16:H23)/60</f>
        <v>4.8</v>
      </c>
      <c r="L2" s="6">
        <f>SUM(E16:E23)</f>
        <v>143.76000000000002</v>
      </c>
    </row>
    <row r="3" spans="1:14" ht="16.2" thickBot="1" x14ac:dyDescent="0.35">
      <c r="A3" s="37" t="s">
        <v>5</v>
      </c>
      <c r="B3" s="38"/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17</v>
      </c>
      <c r="C5" t="s">
        <v>18</v>
      </c>
      <c r="D5">
        <v>1</v>
      </c>
      <c r="E5">
        <v>1</v>
      </c>
      <c r="F5" s="9">
        <v>7.29</v>
      </c>
      <c r="G5" s="23">
        <v>1</v>
      </c>
      <c r="H5" s="25">
        <f>IF(E5&gt;0,F5/E5,0)</f>
        <v>7.29</v>
      </c>
      <c r="I5" s="25">
        <f>H5*D5</f>
        <v>7.29</v>
      </c>
      <c r="J5" s="24">
        <f>G5*F5</f>
        <v>7.29</v>
      </c>
      <c r="K5" s="8" t="s">
        <v>19</v>
      </c>
    </row>
    <row r="6" spans="1:14" x14ac:dyDescent="0.3">
      <c r="B6" t="s">
        <v>20</v>
      </c>
      <c r="C6" t="s">
        <v>18</v>
      </c>
      <c r="D6">
        <v>1</v>
      </c>
      <c r="E6">
        <v>1</v>
      </c>
      <c r="F6" s="9">
        <v>31.43</v>
      </c>
      <c r="G6" s="23">
        <v>1</v>
      </c>
      <c r="H6" s="14">
        <f t="shared" ref="H6:H13" si="0">IF(E6&gt;0,F6/E6,0)</f>
        <v>31.43</v>
      </c>
      <c r="I6" s="14">
        <f t="shared" ref="I6:I13" si="1">H6*D6</f>
        <v>31.43</v>
      </c>
      <c r="J6" s="24">
        <f>G6*F6</f>
        <v>31.43</v>
      </c>
      <c r="K6" s="8" t="s">
        <v>21</v>
      </c>
    </row>
    <row r="7" spans="1:14" x14ac:dyDescent="0.3">
      <c r="B7" t="s">
        <v>22</v>
      </c>
      <c r="C7" t="s">
        <v>18</v>
      </c>
      <c r="D7">
        <v>1</v>
      </c>
      <c r="E7">
        <v>1</v>
      </c>
      <c r="F7">
        <v>0.72</v>
      </c>
      <c r="G7" s="23">
        <v>1</v>
      </c>
      <c r="H7" s="14">
        <f t="shared" si="0"/>
        <v>0.72</v>
      </c>
      <c r="I7" s="14">
        <f t="shared" si="1"/>
        <v>0.72</v>
      </c>
      <c r="J7" s="24">
        <f t="shared" ref="J7:J9" si="2">G7*F7</f>
        <v>0.72</v>
      </c>
      <c r="K7" s="8" t="s">
        <v>23</v>
      </c>
    </row>
    <row r="8" spans="1:14" x14ac:dyDescent="0.3">
      <c r="B8" t="s">
        <v>24</v>
      </c>
      <c r="C8" t="s">
        <v>25</v>
      </c>
      <c r="D8">
        <v>4</v>
      </c>
      <c r="E8">
        <v>1</v>
      </c>
      <c r="F8" s="34">
        <v>0.63</v>
      </c>
      <c r="G8" s="23">
        <v>4</v>
      </c>
      <c r="H8" s="14">
        <f t="shared" si="0"/>
        <v>0.63</v>
      </c>
      <c r="I8" s="14">
        <f t="shared" si="1"/>
        <v>2.52</v>
      </c>
      <c r="J8" s="24">
        <f t="shared" si="2"/>
        <v>2.52</v>
      </c>
      <c r="K8" s="8" t="s">
        <v>64</v>
      </c>
    </row>
    <row r="9" spans="1:14" x14ac:dyDescent="0.3">
      <c r="B9" t="s">
        <v>27</v>
      </c>
      <c r="C9" t="s">
        <v>25</v>
      </c>
      <c r="D9">
        <v>1</v>
      </c>
      <c r="E9">
        <v>1</v>
      </c>
      <c r="F9" s="34">
        <v>0.17</v>
      </c>
      <c r="G9" s="23">
        <v>1</v>
      </c>
      <c r="H9" s="14">
        <f t="shared" si="0"/>
        <v>0.17</v>
      </c>
      <c r="I9" s="14">
        <f t="shared" si="1"/>
        <v>0.17</v>
      </c>
      <c r="J9" s="24">
        <f t="shared" si="2"/>
        <v>0.17</v>
      </c>
      <c r="K9" s="8" t="s">
        <v>28</v>
      </c>
    </row>
    <row r="10" spans="1:14" x14ac:dyDescent="0.3">
      <c r="B10" t="s">
        <v>29</v>
      </c>
      <c r="C10" t="s">
        <v>25</v>
      </c>
      <c r="D10">
        <v>0</v>
      </c>
      <c r="E10">
        <v>340</v>
      </c>
      <c r="F10" s="34">
        <v>22.14</v>
      </c>
      <c r="G10" s="23">
        <v>0</v>
      </c>
      <c r="H10" s="14">
        <f t="shared" si="0"/>
        <v>6.511764705882353E-2</v>
      </c>
      <c r="I10" s="14">
        <f t="shared" si="1"/>
        <v>0</v>
      </c>
      <c r="J10" s="24">
        <f t="shared" ref="J10:J13" si="3">G10*F10</f>
        <v>0</v>
      </c>
      <c r="K10" s="8" t="s">
        <v>30</v>
      </c>
    </row>
    <row r="11" spans="1:14" x14ac:dyDescent="0.3">
      <c r="B11" t="s">
        <v>31</v>
      </c>
      <c r="C11" t="s">
        <v>25</v>
      </c>
      <c r="D11">
        <v>0</v>
      </c>
      <c r="E11">
        <v>100</v>
      </c>
      <c r="F11" s="34">
        <v>15.49</v>
      </c>
      <c r="G11" s="23">
        <v>0</v>
      </c>
      <c r="H11" s="14">
        <f t="shared" si="0"/>
        <v>0.15490000000000001</v>
      </c>
      <c r="I11" s="14">
        <f t="shared" si="1"/>
        <v>0</v>
      </c>
      <c r="J11" s="24">
        <f t="shared" si="3"/>
        <v>0</v>
      </c>
      <c r="K11" s="8" t="s">
        <v>32</v>
      </c>
    </row>
    <row r="12" spans="1:14" x14ac:dyDescent="0.3">
      <c r="B12" t="s">
        <v>33</v>
      </c>
      <c r="C12" t="s">
        <v>34</v>
      </c>
      <c r="D12">
        <v>1</v>
      </c>
      <c r="E12">
        <v>1</v>
      </c>
      <c r="F12" s="35">
        <v>8</v>
      </c>
      <c r="G12" s="23">
        <v>1</v>
      </c>
      <c r="H12" s="14">
        <f t="shared" si="0"/>
        <v>8</v>
      </c>
      <c r="I12" s="14">
        <f t="shared" si="1"/>
        <v>8</v>
      </c>
      <c r="J12" s="24">
        <f t="shared" si="3"/>
        <v>8</v>
      </c>
    </row>
    <row r="13" spans="1:14" ht="15" thickBot="1" x14ac:dyDescent="0.35">
      <c r="C13" s="19"/>
      <c r="G13" s="23"/>
      <c r="H13" s="14">
        <f t="shared" si="0"/>
        <v>0</v>
      </c>
      <c r="I13" s="14">
        <f t="shared" si="1"/>
        <v>0</v>
      </c>
      <c r="J13" s="24">
        <f t="shared" si="3"/>
        <v>0</v>
      </c>
    </row>
    <row r="14" spans="1:14" ht="15" thickBot="1" x14ac:dyDescent="0.35">
      <c r="A14" s="39" t="s">
        <v>35</v>
      </c>
      <c r="B14" s="40"/>
      <c r="C14" s="27">
        <v>25</v>
      </c>
      <c r="F14" s="9"/>
      <c r="G14" s="9"/>
      <c r="H14" s="16"/>
      <c r="I14" s="16"/>
      <c r="N14" s="8"/>
    </row>
    <row r="15" spans="1:14" ht="15" thickBot="1" x14ac:dyDescent="0.35">
      <c r="A15" t="s">
        <v>6</v>
      </c>
      <c r="B15" s="7" t="s">
        <v>36</v>
      </c>
      <c r="C15" s="18" t="s">
        <v>37</v>
      </c>
      <c r="D15" s="7" t="s">
        <v>9</v>
      </c>
      <c r="E15" s="7" t="s">
        <v>38</v>
      </c>
      <c r="F15" s="7" t="s">
        <v>39</v>
      </c>
      <c r="G15" s="7"/>
      <c r="H15" s="7" t="s">
        <v>40</v>
      </c>
      <c r="I15" s="13" t="s">
        <v>41</v>
      </c>
      <c r="K15" s="7" t="s">
        <v>16</v>
      </c>
    </row>
    <row r="16" spans="1:14" x14ac:dyDescent="0.3">
      <c r="B16" t="s">
        <v>42</v>
      </c>
      <c r="C16" t="s">
        <v>43</v>
      </c>
      <c r="D16">
        <v>1</v>
      </c>
      <c r="E16" s="36">
        <v>35.36</v>
      </c>
      <c r="F16" s="36">
        <v>157</v>
      </c>
      <c r="H16">
        <f>F16*D16</f>
        <v>157</v>
      </c>
      <c r="I16" s="14">
        <f t="shared" ref="I16:I24" si="4">(E16/1000)*$C$14</f>
        <v>0.88400000000000012</v>
      </c>
    </row>
    <row r="17" spans="1:14" x14ac:dyDescent="0.3">
      <c r="B17" t="s">
        <v>44</v>
      </c>
      <c r="C17" t="s">
        <v>43</v>
      </c>
      <c r="D17">
        <v>1</v>
      </c>
      <c r="E17" s="36">
        <v>27.24</v>
      </c>
      <c r="F17" s="36">
        <v>131</v>
      </c>
      <c r="H17">
        <f t="shared" ref="H17:H22" si="5">F17*D17</f>
        <v>131</v>
      </c>
      <c r="I17" s="14">
        <f t="shared" si="4"/>
        <v>0.68099999999999994</v>
      </c>
    </row>
    <row r="18" spans="1:14" x14ac:dyDescent="0.3">
      <c r="B18" t="s">
        <v>45</v>
      </c>
      <c r="C18" t="s">
        <v>43</v>
      </c>
      <c r="D18">
        <v>0</v>
      </c>
      <c r="E18">
        <v>8.5</v>
      </c>
      <c r="F18">
        <v>54</v>
      </c>
      <c r="H18">
        <f t="shared" si="5"/>
        <v>0</v>
      </c>
      <c r="I18" s="14">
        <f t="shared" si="4"/>
        <v>0.21250000000000002</v>
      </c>
    </row>
    <row r="19" spans="1:14" x14ac:dyDescent="0.3">
      <c r="B19" t="s">
        <v>46</v>
      </c>
      <c r="C19" t="s">
        <v>43</v>
      </c>
      <c r="D19">
        <v>0</v>
      </c>
      <c r="E19">
        <v>6.62</v>
      </c>
      <c r="F19">
        <v>30</v>
      </c>
      <c r="H19">
        <f t="shared" si="5"/>
        <v>0</v>
      </c>
      <c r="I19" s="14">
        <f t="shared" si="4"/>
        <v>0.16550000000000001</v>
      </c>
    </row>
    <row r="20" spans="1:14" x14ac:dyDescent="0.3">
      <c r="B20" t="s">
        <v>47</v>
      </c>
      <c r="C20" t="s">
        <v>43</v>
      </c>
      <c r="D20">
        <v>0</v>
      </c>
      <c r="E20">
        <v>8.4600000000000009</v>
      </c>
      <c r="F20">
        <v>42</v>
      </c>
      <c r="H20">
        <f t="shared" si="5"/>
        <v>0</v>
      </c>
      <c r="I20" s="14">
        <f t="shared" si="4"/>
        <v>0.21150000000000002</v>
      </c>
    </row>
    <row r="21" spans="1:14" x14ac:dyDescent="0.3">
      <c r="B21" t="s">
        <v>48</v>
      </c>
      <c r="C21" t="s">
        <v>43</v>
      </c>
      <c r="D21">
        <v>0</v>
      </c>
      <c r="E21">
        <v>21.73</v>
      </c>
      <c r="F21">
        <v>137</v>
      </c>
      <c r="H21">
        <f t="shared" si="5"/>
        <v>0</v>
      </c>
      <c r="I21" s="14">
        <f t="shared" si="4"/>
        <v>0.54325000000000001</v>
      </c>
    </row>
    <row r="22" spans="1:14" x14ac:dyDescent="0.3">
      <c r="B22" t="s">
        <v>49</v>
      </c>
      <c r="C22" t="s">
        <v>43</v>
      </c>
      <c r="D22">
        <v>0</v>
      </c>
      <c r="E22">
        <v>35.85</v>
      </c>
      <c r="F22">
        <v>206</v>
      </c>
      <c r="H22">
        <f t="shared" si="5"/>
        <v>0</v>
      </c>
      <c r="I22" s="14">
        <f t="shared" si="4"/>
        <v>0.89624999999999999</v>
      </c>
    </row>
    <row r="23" spans="1:14" x14ac:dyDescent="0.3">
      <c r="H23" s="15"/>
      <c r="I23" s="14">
        <f t="shared" si="4"/>
        <v>0</v>
      </c>
    </row>
    <row r="24" spans="1:14" ht="15" thickBot="1" x14ac:dyDescent="0.35">
      <c r="B24" s="11"/>
      <c r="I24" s="14">
        <f t="shared" si="4"/>
        <v>0</v>
      </c>
    </row>
    <row r="25" spans="1:14" ht="15" thickBot="1" x14ac:dyDescent="0.35">
      <c r="A25" s="41" t="s">
        <v>50</v>
      </c>
      <c r="B25" s="42"/>
      <c r="I25" s="22"/>
    </row>
    <row r="26" spans="1:14" ht="15" thickBot="1" x14ac:dyDescent="0.35">
      <c r="A26" s="28" t="s">
        <v>6</v>
      </c>
      <c r="B26" s="29" t="s">
        <v>36</v>
      </c>
      <c r="C26" s="30"/>
      <c r="D26" s="30" t="s">
        <v>9</v>
      </c>
      <c r="E26" s="30"/>
      <c r="F26" s="30"/>
      <c r="G26" s="30"/>
      <c r="H26" s="30"/>
      <c r="I26" s="31"/>
      <c r="J26" s="30"/>
      <c r="K26" s="32"/>
    </row>
    <row r="27" spans="1:14" ht="15" thickBot="1" x14ac:dyDescent="0.35">
      <c r="B27" s="11"/>
      <c r="I27" s="22"/>
    </row>
    <row r="28" spans="1:14" ht="15" thickBot="1" x14ac:dyDescent="0.35">
      <c r="A28" s="39" t="s">
        <v>51</v>
      </c>
      <c r="B28" s="4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B29" t="s">
        <v>52</v>
      </c>
    </row>
    <row r="30" spans="1:14" x14ac:dyDescent="0.3">
      <c r="B30" t="s">
        <v>53</v>
      </c>
    </row>
    <row r="31" spans="1:14" x14ac:dyDescent="0.3">
      <c r="B31" t="s">
        <v>54</v>
      </c>
    </row>
    <row r="32" spans="1:14" x14ac:dyDescent="0.3">
      <c r="B32" t="s">
        <v>55</v>
      </c>
    </row>
    <row r="33" spans="1:14" x14ac:dyDescent="0.3">
      <c r="B33" t="s">
        <v>56</v>
      </c>
    </row>
    <row r="34" spans="1:14" ht="15" thickBot="1" x14ac:dyDescent="0.35">
      <c r="B34" t="s">
        <v>57</v>
      </c>
    </row>
    <row r="35" spans="1:14" ht="15" thickBot="1" x14ac:dyDescent="0.35">
      <c r="A35" s="43" t="s">
        <v>58</v>
      </c>
      <c r="B35" s="44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5" thickBot="1" x14ac:dyDescent="0.35">
      <c r="A36" s="20" t="s">
        <v>6</v>
      </c>
      <c r="B36" s="33" t="s">
        <v>59</v>
      </c>
      <c r="C36" s="20"/>
      <c r="D36" s="20"/>
      <c r="E36" s="20"/>
      <c r="F36" s="20"/>
      <c r="G36" s="20"/>
      <c r="H36" s="20"/>
      <c r="I36" s="20"/>
      <c r="J36" s="20"/>
      <c r="K36" s="20" t="s">
        <v>16</v>
      </c>
    </row>
    <row r="37" spans="1:14" x14ac:dyDescent="0.3">
      <c r="B37" t="s">
        <v>60</v>
      </c>
      <c r="C37" t="s">
        <v>61</v>
      </c>
    </row>
    <row r="38" spans="1:14" x14ac:dyDescent="0.3">
      <c r="B38" t="s">
        <v>62</v>
      </c>
      <c r="C38" t="s">
        <v>61</v>
      </c>
    </row>
    <row r="39" spans="1:14" x14ac:dyDescent="0.3">
      <c r="B39" t="s">
        <v>63</v>
      </c>
      <c r="C39" t="s">
        <v>61</v>
      </c>
    </row>
    <row r="40" spans="1:14" x14ac:dyDescent="0.3">
      <c r="B40" t="s">
        <v>24</v>
      </c>
      <c r="C40" t="s">
        <v>25</v>
      </c>
      <c r="D40">
        <v>4</v>
      </c>
      <c r="E40">
        <v>100</v>
      </c>
      <c r="F40" s="34">
        <v>7.82</v>
      </c>
      <c r="G40" s="23">
        <v>1</v>
      </c>
      <c r="H40" s="14">
        <f t="shared" ref="H40" si="6">IF(E40&gt;0,F40/E40,0)</f>
        <v>7.8200000000000006E-2</v>
      </c>
      <c r="I40" s="14">
        <f t="shared" ref="I40" si="7">H40*D40</f>
        <v>0.31280000000000002</v>
      </c>
      <c r="J40" s="24">
        <f t="shared" ref="J40" si="8">G40*F40</f>
        <v>7.82</v>
      </c>
      <c r="K40" s="8" t="s">
        <v>26</v>
      </c>
    </row>
  </sheetData>
  <mergeCells count="5">
    <mergeCell ref="A3:B3"/>
    <mergeCell ref="A14:B14"/>
    <mergeCell ref="A25:B25"/>
    <mergeCell ref="A28:B28"/>
    <mergeCell ref="A35:B35"/>
  </mergeCells>
  <hyperlinks>
    <hyperlink ref="K5" r:id="rId1" xr:uid="{93317371-7A46-4F25-8DA7-5670D74C825A}"/>
    <hyperlink ref="K7" r:id="rId2" xr:uid="{76DA1944-7CE6-4A86-9E5A-E34FCBB08EFA}"/>
    <hyperlink ref="K9" r:id="rId3" xr:uid="{2C0265F2-5E84-4DAD-B328-E5C97F6B3D30}"/>
    <hyperlink ref="K11" r:id="rId4" xr:uid="{6581CCA9-9196-48AA-A87E-CD7E65DB2A9C}"/>
    <hyperlink ref="K10" r:id="rId5" xr:uid="{BD387647-AF27-447C-B698-6D9D5EC178A7}"/>
    <hyperlink ref="K40" r:id="rId6" xr:uid="{F4AF294C-F8BA-44CB-B481-A76ED38DDA06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  <SharedWithUsers xmlns="72c39c84-b0a3-45a2-a38c-ff46bb47f11f">
      <UserInfo>
        <DisplayName/>
        <AccountId xsi:nil="true"/>
        <AccountType/>
      </UserInfo>
    </SharedWithUsers>
    <MediaLengthInSeconds xmlns="cf9f6c1f-8ad0-4eb8-bb2b-fb0b622a341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7ED56E-E65D-4874-9CE7-090314E0F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2023-05-15T19:46:03Z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  <property fmtid="{D5CDD505-2E9C-101B-9397-08002B2CF9AE}" pid="4" name="Order">
    <vt:r8>1891300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_ColorTag">
    <vt:lpwstr/>
  </property>
  <property fmtid="{D5CDD505-2E9C-101B-9397-08002B2CF9AE}" pid="13" name="TriggerFlowInfo">
    <vt:lpwstr/>
  </property>
</Properties>
</file>