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Open Rocker Switch/V2.2/Documentation/Working_Documents/"/>
    </mc:Choice>
  </mc:AlternateContent>
  <xr:revisionPtr revIDLastSave="424" documentId="11_DC0E2523FAFE28515E8D5C5A1D4A6B02C3B15AFA" xr6:coauthVersionLast="47" xr6:coauthVersionMax="47" xr10:uidLastSave="{C0D14886-44F6-4ED1-88AF-79F1EFEDBA4B}"/>
  <bookViews>
    <workbookView xWindow="2868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L17" i="2"/>
  <c r="K25" i="2" l="1"/>
  <c r="L25" i="2" s="1"/>
  <c r="I25" i="2"/>
  <c r="K24" i="2"/>
  <c r="L24" i="2" s="1"/>
  <c r="I24" i="2"/>
  <c r="K23" i="2"/>
  <c r="L23" i="2" s="1"/>
  <c r="I23" i="2"/>
  <c r="K22" i="2"/>
  <c r="I22" i="2"/>
  <c r="K21" i="2"/>
  <c r="L21" i="2" s="1"/>
  <c r="I21" i="2"/>
  <c r="K16" i="2"/>
  <c r="K14" i="2" s="1"/>
  <c r="I16" i="2"/>
  <c r="L16" i="2" s="1"/>
  <c r="L14" i="2" s="1"/>
  <c r="K12" i="2"/>
  <c r="I12" i="2"/>
  <c r="L12" i="2" s="1"/>
  <c r="K11" i="2"/>
  <c r="I11" i="2"/>
  <c r="L11" i="2" s="1"/>
  <c r="L6" i="2" s="1"/>
  <c r="K10" i="2"/>
  <c r="I10" i="2"/>
  <c r="L10" i="2" s="1"/>
  <c r="K9" i="2"/>
  <c r="I9" i="2"/>
  <c r="L9" i="2" s="1"/>
  <c r="K8" i="2"/>
  <c r="L8" i="2"/>
  <c r="I5" i="2"/>
  <c r="K6" i="2" l="1"/>
  <c r="K19" i="2"/>
  <c r="I19" i="2"/>
  <c r="L22" i="2"/>
  <c r="L19" i="2" s="1"/>
  <c r="L5" i="2" s="1"/>
  <c r="K5" i="2" l="1"/>
</calcChain>
</file>

<file path=xl/sharedStrings.xml><?xml version="1.0" encoding="utf-8"?>
<sst xmlns="http://schemas.openxmlformats.org/spreadsheetml/2006/main" count="113" uniqueCount="67">
  <si>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</si>
  <si>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</si>
  <si>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</si>
  <si>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</si>
  <si>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</si>
  <si>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</si>
  <si>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</si>
  <si>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</si>
  <si>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</si>
  <si>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</si>
  <si>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</si>
  <si>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</si>
  <si>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</si>
  <si>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</si>
  <si>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</si>
  <si>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</si>
  <si>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</si>
  <si>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</si>
  <si>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</si>
  <si>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</si>
  <si>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</si>
  <si>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</si>
  <si>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</si>
  <si>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</si>
  <si>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</si>
  <si>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</si>
  <si>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</si>
  <si>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</si>
  <si>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</si>
  <si>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</si>
  <si>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</si>
  <si>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</si>
  <si>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</si>
  <si>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 xml:space="preserve"> V2.2</t>
  </si>
  <si>
    <t>Mono Cable</t>
  </si>
  <si>
    <t>Button</t>
  </si>
  <si>
    <t>Cable Tie</t>
  </si>
  <si>
    <t>Digikey</t>
  </si>
  <si>
    <t>ORS_Bottom</t>
  </si>
  <si>
    <t>ORS_Top</t>
  </si>
  <si>
    <t>ORS_Button</t>
  </si>
  <si>
    <t>ORS_Divider</t>
  </si>
  <si>
    <t>ORS_Pin</t>
  </si>
  <si>
    <t>Base</t>
  </si>
  <si>
    <t>Rocker</t>
  </si>
  <si>
    <t>Button Surface</t>
  </si>
  <si>
    <t>Button Divider</t>
  </si>
  <si>
    <t>Axle Pin</t>
  </si>
  <si>
    <t xml:space="preserve">https://www.digikey.ca/en/products/detail/tensility-international-corp/10-00344/2350247 </t>
  </si>
  <si>
    <t xml:space="preserve">https://www.digikey.ca/en/products/detail/3m/CT4NT18-M/2721151 </t>
  </si>
  <si>
    <t xml:space="preserve">https://www.digikey.ca/en/products/detail/omron-electronics-inc-emc-div/B3F-5050/368377 </t>
  </si>
  <si>
    <t>Omron tactile switch SPST-NO</t>
  </si>
  <si>
    <t>3.5 mm mono cable - 6ft</t>
  </si>
  <si>
    <t>Open Rocker Switch</t>
  </si>
  <si>
    <t>Cable ties to secure cable</t>
  </si>
  <si>
    <t>Soldering Iron</t>
  </si>
  <si>
    <t>Flush Cutters</t>
  </si>
  <si>
    <t>Hot Glue Gun</t>
  </si>
  <si>
    <t>Wire Strippers</t>
  </si>
  <si>
    <t>For connecting electronics</t>
  </si>
  <si>
    <t>For cutting wires and trimming plastic</t>
  </si>
  <si>
    <t>For securing the buttons</t>
  </si>
  <si>
    <t>For stripping wire insulation</t>
  </si>
  <si>
    <t>Shipping for Digikey parts</t>
  </si>
  <si>
    <t>Alternative cheaper mono cable</t>
  </si>
  <si>
    <t>https://www.primecables.ca/p-370665-cab-aud-200-all-35mm-18-inch-mono-ts-male-to-male-28awg-ft4-cable-black#sku383505</t>
  </si>
  <si>
    <t>Prime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</si>
</sst>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6" borderId="6" xfId="5" applyBorder="1"/>
    <xf numFmtId="44" fontId="1" fillId="6" borderId="6" xfId="5" applyNumberFormat="1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3" borderId="8" xfId="12" applyBorder="1"/>
    <xf numFmtId="44" fontId="1" fillId="13" borderId="8" xfId="12" applyNumberFormat="1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14" fontId="0" fillId="0" borderId="4" xfId="0" applyNumberFormat="1" applyBorder="1"/>
    <xf numFmtId="0" fontId="7" fillId="6" borderId="2" xfId="14" applyFill="1" applyBorder="1"/>
    <xf numFmtId="0" fontId="7" fillId="6" borderId="6" xfId="14" applyFill="1" applyBorder="1"/>
    <xf numFmtId="0" fontId="4" fillId="0" borderId="0" xfId="0" applyFont="1" applyAlignment="1">
      <alignment horizontal="left"/>
    </xf>
    <xf numFmtId="8" fontId="1" fillId="8" borderId="6" xfId="7" applyNumberFormat="1" applyBorder="1"/>
  </cellXfs>
  <cellStyles count="15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Accent2" xfId="1" builtinId="33"/>
    <cellStyle name="Accent4" xfId="9" builtinId="41"/>
    <cellStyle name="Hyperlink" xfId="1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omron-electronics-inc-emc-div/B3F-5050/368377" TargetMode="External"/><Relationship Id="rId2" Type="http://schemas.openxmlformats.org/officeDocument/2006/relationships/hyperlink" Target="https://www.digikey.ca/en/products/detail/3m/CT4NT18-M/2721151" TargetMode="External"/><Relationship Id="rId1" Type="http://schemas.openxmlformats.org/officeDocument/2006/relationships/hyperlink" Target="https://www.digikey.ca/en/products/detail/tensility-international-corp/10-00344/235024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8"/>
  <sheetViews>
    <sheetView tabSelected="1" topLeftCell="A20" workbookViewId="0">
      <selection activeCell="L40" sqref="L40"/>
    </sheetView>
  </sheetViews>
  <sheetFormatPr defaultRowHeight="15" x14ac:dyDescent="0.25"/>
  <cols>
    <col min="1" max="1" width="19.28515625" customWidth="1"/>
    <col min="2" max="2" width="16.5703125" bestFit="1" customWidth="1"/>
    <col min="3" max="3" width="21.42578125" bestFit="1" customWidth="1"/>
    <col min="4" max="4" width="12.85546875" customWidth="1"/>
    <col min="5" max="5" width="13.140625" bestFit="1" customWidth="1"/>
    <col min="6" max="6" width="12.5703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5" t="s">
        <v>53</v>
      </c>
      <c r="C1" s="75"/>
      <c r="D1" s="75"/>
      <c r="E1" s="75"/>
      <c r="F1" s="75"/>
      <c r="G1" s="75"/>
      <c r="H1" s="75"/>
      <c r="I1" s="75"/>
      <c r="J1" s="75"/>
    </row>
    <row r="2" spans="1:14" x14ac:dyDescent="0.25">
      <c r="A2" s="1" t="s">
        <v>7</v>
      </c>
      <c r="B2" t="s">
        <v>33</v>
      </c>
    </row>
    <row r="3" spans="1:14" s="3" customFormat="1" ht="15.75" thickBot="1" x14ac:dyDescent="0.3">
      <c r="A3" s="4" t="s">
        <v>6</v>
      </c>
      <c r="B3" s="72">
        <v>45513</v>
      </c>
    </row>
    <row r="4" spans="1:14" x14ac:dyDescent="0.25">
      <c r="I4" s="63" t="s">
        <v>0</v>
      </c>
      <c r="J4" s="57"/>
      <c r="K4" s="58" t="s">
        <v>26</v>
      </c>
      <c r="L4" s="59" t="s">
        <v>29</v>
      </c>
      <c r="M4" t="s">
        <v>28</v>
      </c>
    </row>
    <row r="5" spans="1:14" s="3" customFormat="1" ht="15.75" thickBot="1" x14ac:dyDescent="0.3">
      <c r="C5" s="4"/>
      <c r="D5" s="4"/>
      <c r="E5" s="4"/>
      <c r="F5" s="4"/>
      <c r="I5" s="64">
        <f>SUM(H21:H25)</f>
        <v>75</v>
      </c>
      <c r="J5" s="60"/>
      <c r="K5" s="61">
        <f>K6+K14+K19</f>
        <v>22.300000000000004</v>
      </c>
      <c r="L5" s="62">
        <f>L6+L14+L19</f>
        <v>22.300000000000004</v>
      </c>
    </row>
    <row r="6" spans="1:14" ht="15.75" thickBot="1" x14ac:dyDescent="0.3">
      <c r="A6" s="5" t="s">
        <v>5</v>
      </c>
      <c r="B6" s="52" t="s">
        <v>4</v>
      </c>
      <c r="C6" s="6"/>
      <c r="D6" s="6"/>
      <c r="E6" s="6"/>
      <c r="F6" s="6"/>
      <c r="G6" s="6"/>
      <c r="H6" s="6"/>
      <c r="I6" s="6"/>
      <c r="J6" s="6"/>
      <c r="K6" s="65">
        <f>SUM(K8:K13)</f>
        <v>20.200000000000003</v>
      </c>
      <c r="L6" s="7">
        <f>SUM(L8:L13)</f>
        <v>20.200000000000003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29</v>
      </c>
      <c r="M7" s="8"/>
      <c r="N7" s="8" t="s">
        <v>1</v>
      </c>
    </row>
    <row r="8" spans="1:14" x14ac:dyDescent="0.25">
      <c r="A8" s="21"/>
      <c r="B8" s="21" t="s">
        <v>35</v>
      </c>
      <c r="C8" s="21" t="s">
        <v>51</v>
      </c>
      <c r="D8" s="21"/>
      <c r="E8" s="21"/>
      <c r="F8" s="21" t="s">
        <v>37</v>
      </c>
      <c r="G8" s="21">
        <v>2</v>
      </c>
      <c r="H8" s="21">
        <v>1</v>
      </c>
      <c r="I8" s="21">
        <v>2</v>
      </c>
      <c r="J8" s="22">
        <v>1.25</v>
      </c>
      <c r="K8" s="22">
        <f t="shared" ref="K8:K12" si="0">IF(G8&gt;0,J8/H8*G8,0)</f>
        <v>2.5</v>
      </c>
      <c r="L8" s="22">
        <f t="shared" ref="L8:L12" si="1">I8*J8</f>
        <v>2.5</v>
      </c>
      <c r="M8" s="21"/>
      <c r="N8" s="74" t="s">
        <v>50</v>
      </c>
    </row>
    <row r="9" spans="1:14" x14ac:dyDescent="0.25">
      <c r="A9" s="16"/>
      <c r="B9" s="16" t="s">
        <v>36</v>
      </c>
      <c r="C9" s="16" t="s">
        <v>54</v>
      </c>
      <c r="D9" s="16"/>
      <c r="E9" s="16"/>
      <c r="F9" s="16" t="s">
        <v>37</v>
      </c>
      <c r="G9" s="16">
        <v>2</v>
      </c>
      <c r="H9" s="16">
        <v>1</v>
      </c>
      <c r="I9" s="16">
        <f t="shared" ref="I9:I12" si="2">IF(G9&gt;0,CEILING(G9/H9,1),0)</f>
        <v>2</v>
      </c>
      <c r="J9" s="9">
        <v>0.16</v>
      </c>
      <c r="K9" s="9">
        <f t="shared" si="0"/>
        <v>0.32</v>
      </c>
      <c r="L9" s="9">
        <f t="shared" si="1"/>
        <v>0.32</v>
      </c>
      <c r="M9" s="16"/>
      <c r="N9" s="73" t="s">
        <v>49</v>
      </c>
    </row>
    <row r="10" spans="1:14" x14ac:dyDescent="0.25">
      <c r="A10" s="16"/>
      <c r="B10" s="16" t="s">
        <v>34</v>
      </c>
      <c r="C10" s="16" t="s">
        <v>52</v>
      </c>
      <c r="D10" s="16"/>
      <c r="E10" s="16"/>
      <c r="F10" s="16" t="s">
        <v>37</v>
      </c>
      <c r="G10" s="16">
        <v>2</v>
      </c>
      <c r="H10" s="16">
        <v>1</v>
      </c>
      <c r="I10" s="16">
        <f t="shared" si="2"/>
        <v>2</v>
      </c>
      <c r="J10" s="9">
        <v>4.6900000000000004</v>
      </c>
      <c r="K10" s="9">
        <f t="shared" si="0"/>
        <v>9.3800000000000008</v>
      </c>
      <c r="L10" s="9">
        <f t="shared" si="1"/>
        <v>9.3800000000000008</v>
      </c>
      <c r="M10" s="16"/>
      <c r="N10" s="73" t="s">
        <v>48</v>
      </c>
    </row>
    <row r="11" spans="1:14" x14ac:dyDescent="0.25">
      <c r="A11" s="16"/>
      <c r="B11" s="16" t="s">
        <v>31</v>
      </c>
      <c r="C11" s="16" t="s">
        <v>63</v>
      </c>
      <c r="D11" s="16"/>
      <c r="E11" s="16"/>
      <c r="F11" s="16" t="s">
        <v>37</v>
      </c>
      <c r="G11" s="16">
        <v>1</v>
      </c>
      <c r="H11" s="16">
        <v>1</v>
      </c>
      <c r="I11" s="16">
        <f t="shared" si="2"/>
        <v>1</v>
      </c>
      <c r="J11" s="9">
        <v>8</v>
      </c>
      <c r="K11" s="9">
        <f t="shared" si="0"/>
        <v>8</v>
      </c>
      <c r="L11" s="9">
        <f t="shared" si="1"/>
        <v>8</v>
      </c>
      <c r="M11" s="16"/>
      <c r="N11" s="16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>
        <f t="shared" si="2"/>
        <v>0</v>
      </c>
      <c r="J12" s="9">
        <v>0</v>
      </c>
      <c r="K12" s="9">
        <f t="shared" si="0"/>
        <v>0</v>
      </c>
      <c r="L12" s="9">
        <f t="shared" si="1"/>
        <v>0</v>
      </c>
      <c r="M12" s="16"/>
      <c r="N12" s="16"/>
    </row>
    <row r="13" spans="1:14" s="3" customFormat="1" ht="15.75" thickBo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5.75" thickBot="1" x14ac:dyDescent="0.3">
      <c r="A14" s="31"/>
      <c r="B14" s="53" t="s">
        <v>25</v>
      </c>
      <c r="C14" s="32"/>
      <c r="D14" s="32"/>
      <c r="E14" s="32"/>
      <c r="F14" s="32"/>
      <c r="G14" s="32"/>
      <c r="H14" s="32"/>
      <c r="I14" s="32"/>
      <c r="J14" s="32"/>
      <c r="K14" s="10">
        <f>SUM(K16:K18)</f>
        <v>0</v>
      </c>
      <c r="L14" s="10">
        <f>SUM(L16:L18)</f>
        <v>0</v>
      </c>
      <c r="M14" s="32"/>
      <c r="N14" s="33"/>
    </row>
    <row r="15" spans="1:14" ht="15.75" thickBot="1" x14ac:dyDescent="0.3">
      <c r="A15" s="34"/>
      <c r="B15" s="11" t="s">
        <v>2</v>
      </c>
      <c r="C15" s="11" t="s">
        <v>3</v>
      </c>
      <c r="D15" s="11"/>
      <c r="E15" s="11" t="s">
        <v>9</v>
      </c>
      <c r="F15" s="11" t="s">
        <v>10</v>
      </c>
      <c r="G15" s="11" t="s">
        <v>14</v>
      </c>
      <c r="H15" s="11" t="s">
        <v>11</v>
      </c>
      <c r="I15" s="11" t="s">
        <v>12</v>
      </c>
      <c r="J15" s="11" t="s">
        <v>13</v>
      </c>
      <c r="K15" s="11" t="s">
        <v>15</v>
      </c>
      <c r="L15" s="11" t="s">
        <v>29</v>
      </c>
      <c r="M15" s="11"/>
      <c r="N15" s="11" t="s">
        <v>1</v>
      </c>
    </row>
    <row r="16" spans="1:14" x14ac:dyDescent="0.25">
      <c r="A16" s="23"/>
      <c r="B16" s="23"/>
      <c r="C16" s="23"/>
      <c r="D16" s="23"/>
      <c r="E16" s="23"/>
      <c r="F16" s="23"/>
      <c r="G16" s="23">
        <v>0</v>
      </c>
      <c r="H16" s="23">
        <v>0</v>
      </c>
      <c r="I16" s="23">
        <f t="shared" ref="I16" si="3">IF(G16&gt;0,CEILING(G16/H16,1),0)</f>
        <v>0</v>
      </c>
      <c r="J16" s="24">
        <v>0</v>
      </c>
      <c r="K16" s="24">
        <f t="shared" ref="K16" si="4">IF(G16&gt;0,J16/H16*G16,0)</f>
        <v>0</v>
      </c>
      <c r="L16" s="24">
        <f t="shared" ref="L16" si="5">I16*J16</f>
        <v>0</v>
      </c>
      <c r="M16" s="23"/>
      <c r="N16" s="23"/>
    </row>
    <row r="17" spans="1:14" x14ac:dyDescent="0.25">
      <c r="A17" s="17"/>
      <c r="B17" s="17"/>
      <c r="C17" s="17" t="s">
        <v>31</v>
      </c>
      <c r="D17" s="17"/>
      <c r="E17" s="17"/>
      <c r="F17" s="17"/>
      <c r="G17" s="17">
        <v>0</v>
      </c>
      <c r="H17" s="17">
        <v>0</v>
      </c>
      <c r="I17" s="23">
        <v>0</v>
      </c>
      <c r="J17" s="24">
        <v>0</v>
      </c>
      <c r="K17" s="24">
        <f t="shared" ref="K17" si="6">IF(G17&gt;0,J17/H17*G17,0)</f>
        <v>0</v>
      </c>
      <c r="L17" s="24">
        <f t="shared" ref="L17" si="7">I17*J17</f>
        <v>0</v>
      </c>
      <c r="M17" s="17"/>
      <c r="N17" s="17"/>
    </row>
    <row r="18" spans="1:14" s="3" customFormat="1" ht="15.75" thickBo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ht="15.75" thickBot="1" x14ac:dyDescent="0.3">
      <c r="A19" s="36"/>
      <c r="B19" s="54" t="s">
        <v>22</v>
      </c>
      <c r="C19" s="37"/>
      <c r="D19" s="37"/>
      <c r="E19" s="37"/>
      <c r="F19" s="37"/>
      <c r="G19" s="37"/>
      <c r="H19" s="37"/>
      <c r="I19" s="13">
        <f>SUM(I21:I27)</f>
        <v>84</v>
      </c>
      <c r="J19" s="38"/>
      <c r="K19" s="12">
        <f>SUM(K21:K27)</f>
        <v>2.1</v>
      </c>
      <c r="L19" s="12">
        <f>SUM(L21:L27)</f>
        <v>2.1</v>
      </c>
      <c r="M19" s="37"/>
      <c r="N19" s="39"/>
    </row>
    <row r="20" spans="1:14" ht="15.75" thickBot="1" x14ac:dyDescent="0.3">
      <c r="A20" s="40"/>
      <c r="B20" s="13" t="s">
        <v>2</v>
      </c>
      <c r="C20" s="13" t="s">
        <v>3</v>
      </c>
      <c r="D20" s="13" t="s">
        <v>19</v>
      </c>
      <c r="E20" s="13" t="s">
        <v>16</v>
      </c>
      <c r="F20" s="13" t="s">
        <v>17</v>
      </c>
      <c r="G20" s="13" t="s">
        <v>14</v>
      </c>
      <c r="H20" s="13" t="s">
        <v>27</v>
      </c>
      <c r="I20" s="13" t="s">
        <v>24</v>
      </c>
      <c r="J20" s="13" t="s">
        <v>21</v>
      </c>
      <c r="K20" s="13" t="s">
        <v>15</v>
      </c>
      <c r="L20" s="13" t="s">
        <v>29</v>
      </c>
      <c r="M20" s="13"/>
      <c r="N20" s="13" t="s">
        <v>1</v>
      </c>
    </row>
    <row r="21" spans="1:14" x14ac:dyDescent="0.25">
      <c r="A21" s="25"/>
      <c r="B21" s="25" t="s">
        <v>38</v>
      </c>
      <c r="C21" s="25" t="s">
        <v>43</v>
      </c>
      <c r="D21" s="25" t="s">
        <v>20</v>
      </c>
      <c r="E21" s="25"/>
      <c r="F21" s="25" t="s">
        <v>18</v>
      </c>
      <c r="G21" s="25">
        <v>1</v>
      </c>
      <c r="H21" s="25">
        <v>32</v>
      </c>
      <c r="I21" s="25">
        <f>G21*H21</f>
        <v>32</v>
      </c>
      <c r="J21" s="26">
        <v>25</v>
      </c>
      <c r="K21" s="26">
        <f>IF(G21&gt;0,(J21/1000)*G21*H21,0)</f>
        <v>0.8</v>
      </c>
      <c r="L21" s="26">
        <f>K21</f>
        <v>0.8</v>
      </c>
      <c r="M21" s="25"/>
      <c r="N21" s="25"/>
    </row>
    <row r="22" spans="1:14" x14ac:dyDescent="0.25">
      <c r="A22" s="18"/>
      <c r="B22" s="18" t="s">
        <v>39</v>
      </c>
      <c r="C22" s="18" t="s">
        <v>44</v>
      </c>
      <c r="D22" s="18" t="s">
        <v>20</v>
      </c>
      <c r="E22" s="18"/>
      <c r="F22" s="18" t="s">
        <v>18</v>
      </c>
      <c r="G22" s="18">
        <v>1</v>
      </c>
      <c r="H22" s="18">
        <v>29</v>
      </c>
      <c r="I22" s="18">
        <f t="shared" ref="I22:I25" si="8">G22*H22</f>
        <v>29</v>
      </c>
      <c r="J22" s="26">
        <v>25</v>
      </c>
      <c r="K22" s="14">
        <f t="shared" ref="K22:K25" si="9">IF(G22&gt;0,(J22/1000)*G22*H22,0)</f>
        <v>0.72500000000000009</v>
      </c>
      <c r="L22" s="14">
        <f t="shared" ref="L22:L25" si="10">K22</f>
        <v>0.72500000000000009</v>
      </c>
      <c r="M22" s="18"/>
      <c r="N22" s="18"/>
    </row>
    <row r="23" spans="1:14" x14ac:dyDescent="0.25">
      <c r="A23" s="18"/>
      <c r="B23" s="18" t="s">
        <v>40</v>
      </c>
      <c r="C23" s="18" t="s">
        <v>45</v>
      </c>
      <c r="D23" s="18" t="s">
        <v>20</v>
      </c>
      <c r="E23" s="18"/>
      <c r="F23" s="18" t="s">
        <v>18</v>
      </c>
      <c r="G23" s="18">
        <v>2</v>
      </c>
      <c r="H23" s="18">
        <v>9</v>
      </c>
      <c r="I23" s="18">
        <f t="shared" si="8"/>
        <v>18</v>
      </c>
      <c r="J23" s="26">
        <v>25</v>
      </c>
      <c r="K23" s="14">
        <f t="shared" si="9"/>
        <v>0.45</v>
      </c>
      <c r="L23" s="14">
        <f t="shared" si="10"/>
        <v>0.45</v>
      </c>
      <c r="M23" s="18"/>
      <c r="N23" s="18"/>
    </row>
    <row r="24" spans="1:14" x14ac:dyDescent="0.25">
      <c r="A24" s="18"/>
      <c r="B24" s="18" t="s">
        <v>41</v>
      </c>
      <c r="C24" s="18" t="s">
        <v>46</v>
      </c>
      <c r="D24" s="18" t="s">
        <v>20</v>
      </c>
      <c r="E24" s="18"/>
      <c r="F24" s="18" t="s">
        <v>18</v>
      </c>
      <c r="G24" s="18">
        <v>1</v>
      </c>
      <c r="H24" s="18">
        <v>4</v>
      </c>
      <c r="I24" s="18">
        <f t="shared" si="8"/>
        <v>4</v>
      </c>
      <c r="J24" s="26">
        <v>25</v>
      </c>
      <c r="K24" s="14">
        <f t="shared" si="9"/>
        <v>0.1</v>
      </c>
      <c r="L24" s="14">
        <f t="shared" si="10"/>
        <v>0.1</v>
      </c>
      <c r="M24" s="18"/>
      <c r="N24" s="18"/>
    </row>
    <row r="25" spans="1:14" x14ac:dyDescent="0.25">
      <c r="A25" s="18"/>
      <c r="B25" s="18" t="s">
        <v>42</v>
      </c>
      <c r="C25" s="18" t="s">
        <v>47</v>
      </c>
      <c r="D25" s="18" t="s">
        <v>20</v>
      </c>
      <c r="E25" s="18"/>
      <c r="F25" s="18" t="s">
        <v>18</v>
      </c>
      <c r="G25" s="18">
        <v>1</v>
      </c>
      <c r="H25" s="18">
        <v>1</v>
      </c>
      <c r="I25" s="18">
        <f t="shared" si="8"/>
        <v>1</v>
      </c>
      <c r="J25" s="26">
        <v>25</v>
      </c>
      <c r="K25" s="14">
        <f t="shared" si="9"/>
        <v>2.5000000000000001E-2</v>
      </c>
      <c r="L25" s="14">
        <f t="shared" si="10"/>
        <v>2.5000000000000001E-2</v>
      </c>
      <c r="M25" s="18"/>
      <c r="N25" s="18"/>
    </row>
    <row r="26" spans="1:14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42"/>
      <c r="L26" s="42"/>
      <c r="M26" s="41"/>
      <c r="N26" s="41"/>
    </row>
    <row r="27" spans="1:14" s="71" customFormat="1" ht="15.75" thickBot="1" x14ac:dyDescent="0.3">
      <c r="A27" s="69"/>
      <c r="B27" s="69"/>
      <c r="C27" s="69"/>
      <c r="D27" s="69"/>
      <c r="E27" s="69"/>
      <c r="F27" s="69"/>
      <c r="G27" s="69"/>
      <c r="H27" s="69"/>
      <c r="I27" s="69"/>
      <c r="J27" s="70"/>
      <c r="K27" s="70"/>
      <c r="L27" s="70"/>
      <c r="M27" s="69"/>
      <c r="N27" s="69"/>
    </row>
    <row r="28" spans="1:14" ht="15.75" thickBot="1" x14ac:dyDescent="0.3">
      <c r="A28" s="43"/>
      <c r="B28" s="55" t="s">
        <v>23</v>
      </c>
      <c r="C28" s="44"/>
      <c r="D28" s="44"/>
      <c r="E28" s="44"/>
      <c r="F28" s="44"/>
      <c r="G28" s="44"/>
      <c r="H28" s="44"/>
      <c r="I28" s="44"/>
      <c r="J28" s="45"/>
      <c r="K28" s="44"/>
      <c r="L28" s="44"/>
      <c r="M28" s="44"/>
      <c r="N28" s="46"/>
    </row>
    <row r="29" spans="1:14" ht="15.75" thickBot="1" x14ac:dyDescent="0.3">
      <c r="A29" s="47"/>
      <c r="B29" s="66" t="s">
        <v>32</v>
      </c>
      <c r="C29" s="66" t="s">
        <v>3</v>
      </c>
      <c r="D29" s="28"/>
      <c r="E29" s="66" t="s">
        <v>9</v>
      </c>
      <c r="F29" s="66" t="s">
        <v>10</v>
      </c>
      <c r="G29" s="28"/>
      <c r="H29" s="28"/>
      <c r="I29" s="28"/>
      <c r="J29" s="28"/>
      <c r="K29" s="28"/>
      <c r="L29" s="28"/>
      <c r="M29" s="28"/>
      <c r="N29" s="66" t="s">
        <v>1</v>
      </c>
    </row>
    <row r="30" spans="1:14" x14ac:dyDescent="0.25">
      <c r="A30" s="27"/>
      <c r="B30" s="27" t="s">
        <v>55</v>
      </c>
      <c r="C30" s="27" t="s">
        <v>59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19"/>
      <c r="B31" s="19" t="s">
        <v>56</v>
      </c>
      <c r="C31" s="19" t="s">
        <v>60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19"/>
      <c r="B32" s="19" t="s">
        <v>57</v>
      </c>
      <c r="C32" s="19" t="s">
        <v>61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19"/>
      <c r="B33" s="19" t="s">
        <v>58</v>
      </c>
      <c r="C33" s="19" t="s">
        <v>62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5.75" thickBo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5.75" thickBot="1" x14ac:dyDescent="0.3">
      <c r="A36" s="49"/>
      <c r="B36" s="56" t="s">
        <v>30</v>
      </c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8"/>
    </row>
    <row r="37" spans="1:14" ht="15.75" thickBot="1" x14ac:dyDescent="0.3">
      <c r="A37" s="51"/>
      <c r="B37" s="15" t="s">
        <v>2</v>
      </c>
      <c r="C37" s="15" t="s">
        <v>3</v>
      </c>
      <c r="D37" s="15"/>
      <c r="E37" s="15" t="s">
        <v>9</v>
      </c>
      <c r="F37" s="15" t="s">
        <v>10</v>
      </c>
      <c r="G37" s="15" t="s">
        <v>14</v>
      </c>
      <c r="H37" s="15" t="s">
        <v>11</v>
      </c>
      <c r="I37" s="15" t="s">
        <v>12</v>
      </c>
      <c r="J37" s="15" t="s">
        <v>13</v>
      </c>
      <c r="K37" s="15" t="s">
        <v>15</v>
      </c>
      <c r="L37" s="15" t="s">
        <v>29</v>
      </c>
      <c r="M37" s="15"/>
      <c r="N37" s="15" t="s">
        <v>1</v>
      </c>
    </row>
    <row r="38" spans="1:14" x14ac:dyDescent="0.25">
      <c r="A38" s="29"/>
      <c r="B38" s="29" t="s">
        <v>34</v>
      </c>
      <c r="C38" s="29" t="s">
        <v>64</v>
      </c>
      <c r="D38" s="29"/>
      <c r="E38" s="29"/>
      <c r="F38" s="29" t="s">
        <v>66</v>
      </c>
      <c r="G38" s="29">
        <v>1</v>
      </c>
      <c r="H38" s="29">
        <v>1</v>
      </c>
      <c r="I38" s="29">
        <v>1</v>
      </c>
      <c r="J38" s="76">
        <v>2.29</v>
      </c>
      <c r="K38" s="76">
        <v>2.29</v>
      </c>
      <c r="L38" s="76">
        <v>2.29</v>
      </c>
      <c r="M38" s="29"/>
      <c r="N38" s="29" t="s">
        <v>65</v>
      </c>
    </row>
    <row r="39" spans="1:14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</sheetData>
  <mergeCells count="1">
    <mergeCell ref="B1:J1"/>
  </mergeCells>
  <hyperlinks>
    <hyperlink ref="N10" r:id="rId1" xr:uid="{158D63B5-CDAF-43F9-AF2F-4CF4C11325B3}"/>
    <hyperlink ref="N9" r:id="rId2" xr:uid="{6698D45B-BA45-46F5-9935-9C3252CDDC62}"/>
    <hyperlink ref="N8" r:id="rId3" xr:uid="{ED557257-BDC1-46F2-988D-D7E04A2B6011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8" ma:contentTypeDescription="Create a new document." ma:contentTypeScope="" ma:versionID="e35f94ae33f6d332f6080062d75f0ffe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7e79f0fd5754c50ae17b688c6992d0ee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4A9892-46E0-4B53-8D82-044C3F968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2024-08-20T22:24:12Z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