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20-11 RD Wobble Switch/8-Publishing/GitHub/Open-Wobble-Switch/Documentation/"/>
    </mc:Choice>
  </mc:AlternateContent>
  <xr:revisionPtr revIDLastSave="80" documentId="13_ncr:1_{2A6B6ED7-2222-48D6-9FEF-0D92DB627312}" xr6:coauthVersionLast="45" xr6:coauthVersionMax="45" xr10:uidLastSave="{D7A183A1-8320-4F0A-8A9C-3F2180BDA762}"/>
  <bookViews>
    <workbookView xWindow="-120" yWindow="-120" windowWidth="29040" windowHeight="15840" xr2:uid="{00000000-000D-0000-FFFF-FFFF00000000}"/>
  </bookViews>
  <sheets>
    <sheet name="OWS_BOM_Canada" sheetId="1" r:id="rId1"/>
    <sheet name="PBS" sheetId="4" r:id="rId2"/>
  </sheets>
  <definedNames>
    <definedName name="_xlnm.Print_Area" localSheetId="0">OWS_BOM_Canada!$A$1:$Q$30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cdFcBBuueRvVQaU3ce9kJMsYtdg=="/>
    </ext>
  </extLst>
</workbook>
</file>

<file path=xl/calcChain.xml><?xml version="1.0" encoding="utf-8"?>
<calcChain xmlns="http://schemas.openxmlformats.org/spreadsheetml/2006/main">
  <c r="P22" i="1" l="1"/>
  <c r="N23" i="1"/>
  <c r="O23" i="1" s="1"/>
  <c r="L23" i="1"/>
  <c r="M23" i="1" s="1"/>
  <c r="L14" i="1" l="1"/>
  <c r="N30" i="1" l="1"/>
  <c r="O30" i="1" s="1"/>
  <c r="L30" i="1"/>
  <c r="M30" i="1" s="1"/>
  <c r="L10" i="1"/>
  <c r="M10" i="1" s="1"/>
  <c r="N10" i="1"/>
  <c r="O10" i="1" s="1"/>
  <c r="N20" i="1"/>
  <c r="O20" i="1" s="1"/>
  <c r="N17" i="1"/>
  <c r="O17" i="1" s="1"/>
  <c r="N13" i="1"/>
  <c r="O13" i="1" s="1"/>
  <c r="N12" i="1"/>
  <c r="O12" i="1" s="1"/>
  <c r="N11" i="1"/>
  <c r="O11" i="1" s="1"/>
  <c r="L20" i="1"/>
  <c r="M20" i="1" s="1"/>
  <c r="L17" i="1"/>
  <c r="M17" i="1" s="1"/>
  <c r="L13" i="1"/>
  <c r="M13" i="1" s="1"/>
  <c r="L12" i="1"/>
  <c r="M12" i="1" s="1"/>
  <c r="L11" i="1"/>
  <c r="M11" i="1" s="1"/>
  <c r="P16" i="1" l="1"/>
  <c r="P19" i="1"/>
  <c r="N29" i="1" l="1"/>
  <c r="O29" i="1" s="1"/>
  <c r="L29" i="1"/>
  <c r="M29" i="1" s="1"/>
  <c r="L26" i="1"/>
  <c r="K26" i="1"/>
  <c r="N26" i="1" s="1"/>
  <c r="O26" i="1" s="1"/>
  <c r="L27" i="1"/>
  <c r="M27" i="1" s="1"/>
  <c r="L25" i="1"/>
  <c r="M25" i="1" s="1"/>
  <c r="M26" i="1" l="1"/>
  <c r="L6" i="1"/>
  <c r="M6" i="1" s="1"/>
  <c r="L7" i="1"/>
  <c r="M7" i="1" s="1"/>
  <c r="L8" i="1"/>
  <c r="M8" i="1" s="1"/>
  <c r="L9" i="1"/>
  <c r="M9" i="1" s="1"/>
  <c r="L5" i="1"/>
  <c r="M5" i="1" s="1"/>
  <c r="M2" i="1" l="1"/>
  <c r="N27" i="1"/>
  <c r="O27" i="1" s="1"/>
  <c r="N25" i="1"/>
  <c r="O25" i="1" s="1"/>
  <c r="N6" i="1"/>
  <c r="O6" i="1" s="1"/>
  <c r="N7" i="1"/>
  <c r="O7" i="1" s="1"/>
  <c r="N8" i="1"/>
  <c r="O8" i="1" s="1"/>
  <c r="N9" i="1"/>
  <c r="O9" i="1" s="1"/>
  <c r="N5" i="1"/>
  <c r="O5" i="1" s="1"/>
  <c r="P4" i="1" s="1"/>
  <c r="P2" i="1" l="1"/>
</calcChain>
</file>

<file path=xl/sharedStrings.xml><?xml version="1.0" encoding="utf-8"?>
<sst xmlns="http://schemas.openxmlformats.org/spreadsheetml/2006/main" count="207" uniqueCount="112">
  <si>
    <t>Qty</t>
  </si>
  <si>
    <t xml:space="preserve">Component </t>
  </si>
  <si>
    <t>Line Item</t>
  </si>
  <si>
    <t>Manufacturer</t>
  </si>
  <si>
    <t>MPN</t>
  </si>
  <si>
    <t>SKU</t>
  </si>
  <si>
    <t>URL (Canada)</t>
  </si>
  <si>
    <t>Amazon</t>
  </si>
  <si>
    <t>Required</t>
  </si>
  <si>
    <t>Limit Switch, Momentary Flexible Coil Spring</t>
  </si>
  <si>
    <t>Uxcell</t>
  </si>
  <si>
    <t>a18091500ux0012</t>
  </si>
  <si>
    <t>B07KM22TZ2</t>
  </si>
  <si>
    <t>https://www.amazon.ca/uxcell%C2%AE-ME-8166-Flexible-Spring-Momentary/dp/B07KM22TZ2</t>
  </si>
  <si>
    <t>Cable, 3.5 mm Mono, 6 ft length</t>
  </si>
  <si>
    <t>TNP Products</t>
  </si>
  <si>
    <t>CBL_35N_MM_15FT</t>
  </si>
  <si>
    <t>B01MCR16CZ</t>
  </si>
  <si>
    <t>https://www.amazon.ca/TNP-3-5mm-Mono-Cable-15FT/dp/B01MCR16CZ</t>
  </si>
  <si>
    <t>Bolt Dropper</t>
  </si>
  <si>
    <t>B01MSVU3WF</t>
  </si>
  <si>
    <t>https://www.amazon.ca/Bolt-Dropper-Pronged-Climbing-Cabinetry/dp/B01MSVU3WF</t>
  </si>
  <si>
    <t>Screw, Pan Head, M5x0.8, 10 mm length</t>
  </si>
  <si>
    <t>Optional</t>
  </si>
  <si>
    <t>ZF-VMHQ-E6IF</t>
  </si>
  <si>
    <t>B075DJHTNG</t>
  </si>
  <si>
    <t>https://www.amazon.ca/Stainless-Steel-100pcs-Bolt-Dropper/dp/B075DJHTNG</t>
  </si>
  <si>
    <t>Unit Cost</t>
  </si>
  <si>
    <t>https://www.amazon.ca/Prime-Line-9131356-Machine-Phillips-Stainless/dp/B07D5S35GJ</t>
  </si>
  <si>
    <t>Supplier</t>
  </si>
  <si>
    <t>Pkg Qty</t>
  </si>
  <si>
    <t>Pkg Cost</t>
  </si>
  <si>
    <t>Extended</t>
  </si>
  <si>
    <t>Open Wobble Switch</t>
  </si>
  <si>
    <t>PBS</t>
  </si>
  <si>
    <t>Zip Tie</t>
  </si>
  <si>
    <t>Tee Nut, ¼-20 UNC, 5/16" length</t>
  </si>
  <si>
    <t>Hex Bolt, 1/4-20 UNC, 3/4" Length</t>
  </si>
  <si>
    <t>https://www.amazon.ca/Xenocam-ME-8169-Whisker-Flexible-Momentary/dp/B07SHMQTQN</t>
  </si>
  <si>
    <t>https://www.amazon.ca/Uxcell-ME-8169-Flexible-Spring-Switch/dp/B00D83C54U</t>
  </si>
  <si>
    <t>PkG Reqd</t>
  </si>
  <si>
    <t>MinCost</t>
  </si>
  <si>
    <t>Alternate</t>
  </si>
  <si>
    <t>OWS-000-000</t>
  </si>
  <si>
    <t>Switch Assembly</t>
  </si>
  <si>
    <t>Cable</t>
  </si>
  <si>
    <t>Zip Ties</t>
  </si>
  <si>
    <t>QTY</t>
  </si>
  <si>
    <t>Name Plate</t>
  </si>
  <si>
    <t>OWS-100-000</t>
  </si>
  <si>
    <t>Open Wobble Switch Assembly</t>
  </si>
  <si>
    <t>Type</t>
  </si>
  <si>
    <t>Assembly</t>
  </si>
  <si>
    <t>Hardware</t>
  </si>
  <si>
    <t>Designed Part</t>
  </si>
  <si>
    <t>Comment</t>
  </si>
  <si>
    <t>Build</t>
  </si>
  <si>
    <t>Off-the-shelf</t>
  </si>
  <si>
    <t>3D Print</t>
  </si>
  <si>
    <t>OWS-110-000</t>
  </si>
  <si>
    <t>OWS-110-001</t>
  </si>
  <si>
    <t>OWS-110-002</t>
  </si>
  <si>
    <t>OWS-110-003</t>
  </si>
  <si>
    <t>OWS-110-005</t>
  </si>
  <si>
    <t>OWS-200-000</t>
  </si>
  <si>
    <t>PBS #</t>
  </si>
  <si>
    <t>Name</t>
  </si>
  <si>
    <t>Open Wobble Switch - Product Breakdown Structure</t>
  </si>
  <si>
    <t xml:space="preserve">Limit Switch, </t>
  </si>
  <si>
    <t>Mounting Plate Assembly</t>
  </si>
  <si>
    <t>Tee Insert Nut</t>
  </si>
  <si>
    <t>Home Depot</t>
  </si>
  <si>
    <t>OWS-110-006</t>
  </si>
  <si>
    <t>Topper Assemblies</t>
  </si>
  <si>
    <t>OWS-210-000</t>
  </si>
  <si>
    <t>Ball Topper Assembly</t>
  </si>
  <si>
    <t>OWS-220-000</t>
  </si>
  <si>
    <t>OWS-230-000</t>
  </si>
  <si>
    <t>Hand Topper Assembly</t>
  </si>
  <si>
    <t>Tee Topper Assembly</t>
  </si>
  <si>
    <t>OWS-640-002</t>
  </si>
  <si>
    <t>OWS-200-001</t>
  </si>
  <si>
    <t>OWS-230-001</t>
  </si>
  <si>
    <t>Hand Topper</t>
  </si>
  <si>
    <t>OWS-111-000</t>
  </si>
  <si>
    <t>OWS-111-001</t>
  </si>
  <si>
    <t>Nameplate</t>
  </si>
  <si>
    <t>Mounting Adapter</t>
  </si>
  <si>
    <t>OWS-100-001</t>
  </si>
  <si>
    <t>Mounting Plate Adapter</t>
  </si>
  <si>
    <t>https://www.homedepot.ca/product/paulin-1-4-inch-20-tee-nuts-4-prong-5-16-inch-barrel-length/1000129429</t>
  </si>
  <si>
    <t>https://www.amazon.ca/TR-Industrial-TR88301-Multi-Purpose-Cable/dp/B01018DB2E</t>
  </si>
  <si>
    <t>https://www.homedepot.ca/product/paulin-1-4-inch-x-3-4-inch-hex-head-cap-screw-zinc-plated-grade-5-unc/1000132018</t>
  </si>
  <si>
    <t>OWS-640-003</t>
  </si>
  <si>
    <t>OWS-660-001</t>
  </si>
  <si>
    <t>Topper Ball</t>
  </si>
  <si>
    <t>Topper Tee</t>
  </si>
  <si>
    <t>Topper Connector</t>
  </si>
  <si>
    <t>OWS-110-007</t>
  </si>
  <si>
    <t>Topper Transition</t>
  </si>
  <si>
    <t>OWS-240-000</t>
  </si>
  <si>
    <t>Custom Topper Assembly</t>
  </si>
  <si>
    <t>OWS-240-001</t>
  </si>
  <si>
    <t>Optonal</t>
  </si>
  <si>
    <t>Custom Topper Base</t>
  </si>
  <si>
    <t>Component name</t>
  </si>
  <si>
    <t>https://github.com/makersmakingchange/Open-Wobble-Switch/blob/master/Build_Files/3D_Printing/v1.1/OWS_Mounting_Adapter.stl</t>
  </si>
  <si>
    <t>https://github.com/makersmakingchange/Open-Wobble-Switch/blob/master/Build_Files/3D_Printing/v1.1/OWS_Nameplate.stl</t>
  </si>
  <si>
    <t>https://github.com/makersmakingchange/Open-Wobble-Switch/blob/master/Build_Files/3D_Printing/v1.1/OWS_Topper_Connector.stl</t>
  </si>
  <si>
    <t>https://github.com/makersmakingchange/Open-Wobble-Switch/blob/master/Build_Files/3D_Printing/v1.1/OWS_Topper_Transition.stl</t>
  </si>
  <si>
    <t>https://github.com/makersmakingchange/Open-Wobble-Switch/blob/master/Build_Files/3D_Printing/v1.1/OWS_Topper_Ball.stl</t>
  </si>
  <si>
    <t>https://github.com/makersmakingchange/Open-Wobble-Switch/blob/master/Build_Files/3D_Printing/v1.1/OWS_Topper_Tee.stl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</si>
</sst>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name val="Calibri"/>
      <family val="2"/>
      <scheme val="major"/>
    </font>
    <font>
      <sz val="3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4">
    <xf numFmtId="0" fontId="0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2" fillId="3" borderId="2" xfId="0" applyFont="1" applyFill="1" applyBorder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0" fillId="4" borderId="0" xfId="0" applyFont="1" applyFill="1" applyAlignment="1"/>
    <xf numFmtId="0" fontId="6" fillId="4" borderId="0" xfId="1" applyFont="1" applyFill="1" applyAlignment="1"/>
    <xf numFmtId="0" fontId="2" fillId="4" borderId="0" xfId="0" applyFont="1" applyFill="1" applyAlignment="1"/>
    <xf numFmtId="0" fontId="10" fillId="0" borderId="0" xfId="0" applyFont="1" applyAlignment="1"/>
    <xf numFmtId="0" fontId="10" fillId="4" borderId="3" xfId="0" applyFont="1" applyFill="1" applyBorder="1" applyAlignment="1"/>
    <xf numFmtId="0" fontId="10" fillId="4" borderId="3" xfId="0" applyFont="1" applyFill="1" applyBorder="1"/>
    <xf numFmtId="44" fontId="10" fillId="4" borderId="3" xfId="0" applyNumberFormat="1" applyFont="1" applyFill="1" applyBorder="1"/>
    <xf numFmtId="44" fontId="10" fillId="4" borderId="3" xfId="3" applyNumberFormat="1" applyFont="1" applyFill="1" applyBorder="1"/>
    <xf numFmtId="0" fontId="10" fillId="4" borderId="0" xfId="0" applyFont="1" applyFill="1" applyAlignment="1"/>
    <xf numFmtId="0" fontId="10" fillId="4" borderId="0" xfId="0" applyFont="1" applyFill="1"/>
    <xf numFmtId="0" fontId="11" fillId="4" borderId="0" xfId="0" applyFont="1" applyFill="1" applyAlignment="1"/>
    <xf numFmtId="44" fontId="10" fillId="4" borderId="0" xfId="2" applyFont="1" applyFill="1"/>
    <xf numFmtId="1" fontId="10" fillId="4" borderId="0" xfId="2" applyNumberFormat="1" applyFont="1" applyFill="1"/>
    <xf numFmtId="0" fontId="12" fillId="4" borderId="0" xfId="0" applyFont="1" applyFill="1"/>
    <xf numFmtId="0" fontId="13" fillId="4" borderId="0" xfId="0" applyFont="1" applyFill="1" applyAlignment="1"/>
    <xf numFmtId="0" fontId="10" fillId="4" borderId="0" xfId="0" applyFont="1" applyFill="1" applyAlignment="1">
      <alignment horizontal="left"/>
    </xf>
    <xf numFmtId="44" fontId="10" fillId="4" borderId="0" xfId="2" applyFont="1" applyFill="1" applyAlignment="1"/>
    <xf numFmtId="0" fontId="12" fillId="4" borderId="0" xfId="1" applyFont="1" applyFill="1" applyAlignment="1"/>
    <xf numFmtId="0" fontId="10" fillId="4" borderId="1" xfId="0" applyFont="1" applyFill="1" applyBorder="1" applyAlignment="1"/>
    <xf numFmtId="0" fontId="12" fillId="0" borderId="0" xfId="0" applyFont="1"/>
    <xf numFmtId="0" fontId="10" fillId="3" borderId="2" xfId="0" applyFont="1" applyFill="1" applyBorder="1" applyAlignment="1"/>
    <xf numFmtId="0" fontId="12" fillId="3" borderId="2" xfId="0" applyFont="1" applyFill="1" applyBorder="1"/>
    <xf numFmtId="0" fontId="10" fillId="3" borderId="0" xfId="0" applyFont="1" applyFill="1" applyAlignment="1"/>
    <xf numFmtId="1" fontId="10" fillId="3" borderId="0" xfId="2" applyNumberFormat="1" applyFont="1" applyFill="1"/>
    <xf numFmtId="0" fontId="10" fillId="0" borderId="0" xfId="0" applyFont="1" applyBorder="1" applyAlignment="1"/>
    <xf numFmtId="0" fontId="10" fillId="0" borderId="0" xfId="0" applyFont="1"/>
    <xf numFmtId="44" fontId="10" fillId="3" borderId="0" xfId="2" applyFont="1" applyFill="1"/>
    <xf numFmtId="0" fontId="10" fillId="6" borderId="2" xfId="0" applyFont="1" applyFill="1" applyBorder="1" applyAlignment="1"/>
    <xf numFmtId="0" fontId="10" fillId="6" borderId="0" xfId="0" applyFont="1" applyFill="1" applyAlignment="1"/>
    <xf numFmtId="1" fontId="10" fillId="6" borderId="0" xfId="2" applyNumberFormat="1" applyFont="1" applyFill="1"/>
    <xf numFmtId="44" fontId="10" fillId="6" borderId="0" xfId="2" applyFont="1" applyFill="1"/>
    <xf numFmtId="0" fontId="10" fillId="0" borderId="0" xfId="0" applyFont="1" applyBorder="1"/>
    <xf numFmtId="44" fontId="10" fillId="0" borderId="0" xfId="0" applyNumberFormat="1" applyFont="1" applyBorder="1"/>
    <xf numFmtId="0" fontId="10" fillId="7" borderId="1" xfId="0" applyFont="1" applyFill="1" applyBorder="1" applyAlignment="1"/>
    <xf numFmtId="0" fontId="10" fillId="7" borderId="1" xfId="0" applyFont="1" applyFill="1" applyBorder="1"/>
    <xf numFmtId="44" fontId="10" fillId="7" borderId="1" xfId="0" applyNumberFormat="1" applyFont="1" applyFill="1" applyBorder="1"/>
    <xf numFmtId="44" fontId="10" fillId="7" borderId="1" xfId="3" applyNumberFormat="1" applyFont="1" applyFill="1" applyBorder="1"/>
    <xf numFmtId="44" fontId="10" fillId="0" borderId="0" xfId="3" applyNumberFormat="1" applyFont="1" applyFill="1" applyBorder="1"/>
    <xf numFmtId="0" fontId="14" fillId="0" borderId="0" xfId="0" applyFont="1" applyAlignment="1"/>
    <xf numFmtId="0" fontId="8" fillId="0" borderId="0" xfId="0" applyFont="1" applyAlignment="1"/>
    <xf numFmtId="0" fontId="2" fillId="6" borderId="0" xfId="0" applyFont="1" applyFill="1" applyAlignment="1"/>
    <xf numFmtId="0" fontId="2" fillId="6" borderId="2" xfId="0" applyFont="1" applyFill="1" applyBorder="1" applyAlignment="1"/>
    <xf numFmtId="44" fontId="10" fillId="7" borderId="1" xfId="2" applyFont="1" applyFill="1" applyBorder="1"/>
    <xf numFmtId="44" fontId="10" fillId="0" borderId="0" xfId="2" applyFont="1" applyBorder="1"/>
    <xf numFmtId="44" fontId="10" fillId="4" borderId="3" xfId="2" applyFont="1" applyFill="1" applyBorder="1"/>
    <xf numFmtId="44" fontId="10" fillId="0" borderId="0" xfId="2" applyFont="1" applyAlignment="1"/>
    <xf numFmtId="44" fontId="10" fillId="3" borderId="2" xfId="2" applyFont="1" applyFill="1" applyBorder="1" applyAlignment="1"/>
    <xf numFmtId="44" fontId="10" fillId="3" borderId="0" xfId="2" applyFont="1" applyFill="1" applyAlignment="1"/>
    <xf numFmtId="44" fontId="10" fillId="6" borderId="2" xfId="2" applyFont="1" applyFill="1" applyBorder="1" applyAlignment="1"/>
    <xf numFmtId="44" fontId="10" fillId="6" borderId="0" xfId="2" applyFont="1" applyFill="1" applyAlignment="1"/>
    <xf numFmtId="44" fontId="10" fillId="7" borderId="1" xfId="2" applyFont="1" applyFill="1" applyBorder="1" applyAlignment="1"/>
    <xf numFmtId="44" fontId="10" fillId="0" borderId="0" xfId="2" applyFont="1" applyBorder="1" applyAlignment="1"/>
    <xf numFmtId="0" fontId="1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 applyAlignment="1"/>
    <xf numFmtId="44" fontId="10" fillId="0" borderId="0" xfId="2" applyFont="1" applyFill="1" applyBorder="1" applyAlignment="1"/>
    <xf numFmtId="1" fontId="10" fillId="0" borderId="0" xfId="2" applyNumberFormat="1" applyFont="1" applyFill="1" applyBorder="1"/>
    <xf numFmtId="44" fontId="10" fillId="0" borderId="0" xfId="2" applyFont="1" applyFill="1" applyBorder="1"/>
    <xf numFmtId="0" fontId="12" fillId="0" borderId="0" xfId="1" applyFont="1" applyFill="1" applyBorder="1" applyAlignment="1"/>
    <xf numFmtId="0" fontId="12" fillId="0" borderId="0" xfId="0" applyFont="1" applyFill="1" applyBorder="1"/>
    <xf numFmtId="0" fontId="13" fillId="0" borderId="0" xfId="0" applyFont="1" applyFill="1" applyBorder="1" applyAlignment="1"/>
    <xf numFmtId="0" fontId="3" fillId="0" borderId="0" xfId="1" applyFill="1" applyBorder="1" applyAlignment="1"/>
    <xf numFmtId="0" fontId="7" fillId="5" borderId="0" xfId="0" applyFont="1" applyFill="1" applyAlignment="1"/>
    <xf numFmtId="0" fontId="4" fillId="5" borderId="0" xfId="0" applyFont="1" applyFill="1" applyAlignment="1"/>
    <xf numFmtId="0" fontId="15" fillId="5" borderId="0" xfId="0" applyFont="1" applyFill="1" applyAlignment="1"/>
    <xf numFmtId="0" fontId="16" fillId="5" borderId="0" xfId="0" applyFont="1" applyFill="1" applyAlignment="1"/>
    <xf numFmtId="0" fontId="8" fillId="6" borderId="0" xfId="0" applyFont="1" applyFill="1" applyAlignment="1"/>
    <xf numFmtId="0" fontId="9" fillId="6" borderId="0" xfId="0" applyFont="1" applyFill="1" applyAlignment="1"/>
    <xf numFmtId="0" fontId="0" fillId="6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8" fillId="4" borderId="0" xfId="0" applyFont="1" applyFill="1" applyAlignment="1"/>
    <xf numFmtId="0" fontId="9" fillId="4" borderId="0" xfId="0" applyFont="1" applyFill="1" applyAlignment="1"/>
    <xf numFmtId="0" fontId="17" fillId="3" borderId="2" xfId="0" applyFont="1" applyFill="1" applyBorder="1" applyAlignment="1"/>
    <xf numFmtId="0" fontId="17" fillId="6" borderId="2" xfId="0" applyFont="1" applyFill="1" applyBorder="1" applyAlignment="1"/>
    <xf numFmtId="0" fontId="17" fillId="4" borderId="3" xfId="0" applyFont="1" applyFill="1" applyBorder="1" applyAlignment="1"/>
    <xf numFmtId="0" fontId="17" fillId="7" borderId="1" xfId="0" applyFont="1" applyFill="1" applyBorder="1" applyAlignment="1"/>
    <xf numFmtId="0" fontId="17" fillId="0" borderId="1" xfId="0" applyFont="1" applyBorder="1" applyAlignment="1"/>
    <xf numFmtId="0" fontId="17" fillId="0" borderId="1" xfId="0" applyFont="1" applyBorder="1"/>
    <xf numFmtId="0" fontId="17" fillId="0" borderId="1" xfId="0" applyFont="1" applyBorder="1" applyAlignment="1">
      <alignment textRotation="90"/>
    </xf>
    <xf numFmtId="44" fontId="17" fillId="0" borderId="1" xfId="2" applyFont="1" applyBorder="1" applyAlignment="1">
      <alignment textRotation="90"/>
    </xf>
    <xf numFmtId="0" fontId="17" fillId="0" borderId="0" xfId="0" applyFont="1" applyAlignment="1"/>
    <xf numFmtId="0" fontId="3" fillId="3" borderId="0" xfId="1" applyFill="1" applyAlignment="1"/>
    <xf numFmtId="0" fontId="3" fillId="6" borderId="0" xfId="1" applyFill="1" applyAlignment="1"/>
    <xf numFmtId="0" fontId="2" fillId="4" borderId="0" xfId="0" applyFont="1" applyFill="1" applyBorder="1" applyAlignment="1"/>
    <xf numFmtId="0" fontId="10" fillId="4" borderId="0" xfId="0" applyFont="1" applyFill="1" applyBorder="1" applyAlignment="1"/>
    <xf numFmtId="44" fontId="10" fillId="4" borderId="0" xfId="2" applyFont="1" applyFill="1" applyBorder="1" applyAlignment="1"/>
    <xf numFmtId="1" fontId="10" fillId="4" borderId="0" xfId="2" applyNumberFormat="1" applyFont="1" applyFill="1" applyBorder="1"/>
    <xf numFmtId="44" fontId="10" fillId="4" borderId="0" xfId="2" applyFont="1" applyFill="1" applyBorder="1"/>
    <xf numFmtId="0" fontId="3" fillId="4" borderId="0" xfId="1" applyFill="1" applyBorder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0" fillId="8" borderId="0" xfId="0" applyFont="1" applyFill="1" applyAlignment="1"/>
    <xf numFmtId="0" fontId="10" fillId="8" borderId="2" xfId="0" applyFont="1" applyFill="1" applyBorder="1" applyAlignment="1"/>
    <xf numFmtId="0" fontId="17" fillId="8" borderId="2" xfId="0" applyFont="1" applyFill="1" applyBorder="1" applyAlignment="1"/>
    <xf numFmtId="44" fontId="10" fillId="8" borderId="2" xfId="2" applyFont="1" applyFill="1" applyBorder="1" applyAlignment="1"/>
    <xf numFmtId="0" fontId="3" fillId="4" borderId="0" xfId="1" applyFill="1"/>
  </cellXfs>
  <cellStyles count="4">
    <cellStyle name="60% - Accent5" xfId="3" builtinId="48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Uxcell-ME-8169-Flexible-Spring-Switch/dp/B00D83C54U" TargetMode="External"/><Relationship Id="rId13" Type="http://schemas.openxmlformats.org/officeDocument/2006/relationships/hyperlink" Target="https://github.com/makersmakingchange/Open-Wobble-Switch/blob/master/Build_Files/3D_Printing/v1.1/OWS_Topper_Tee.stl" TargetMode="External"/><Relationship Id="rId18" Type="http://schemas.openxmlformats.org/officeDocument/2006/relationships/hyperlink" Target="https://github.com/makersmakingchange/Open-Wobble-Switch/blob/master/Build_Files/3D_Printing/v1.1/OWS_Nameplate.stl" TargetMode="External"/><Relationship Id="rId3" Type="http://schemas.openxmlformats.org/officeDocument/2006/relationships/hyperlink" Target="https://www.amazon.ca/Stainless-Steel-100pcs-Bolt-Dropper/dp/B075DJHTNG" TargetMode="External"/><Relationship Id="rId7" Type="http://schemas.openxmlformats.org/officeDocument/2006/relationships/hyperlink" Target="https://www.amazon.ca/Xenocam-ME-8169-Whisker-Flexible-Momentary/dp/B07SHMQTQN" TargetMode="External"/><Relationship Id="rId12" Type="http://schemas.openxmlformats.org/officeDocument/2006/relationships/hyperlink" Target="https://github.com/makersmakingchange/Open-Wobble-Switch/blob/master/Build_Files/3D_Printing/v1.1/OWS_Topper_Ball.stl" TargetMode="External"/><Relationship Id="rId17" Type="http://schemas.openxmlformats.org/officeDocument/2006/relationships/hyperlink" Target="https://github.com/makersmakingchange/Open-Wobble-Switch/blob/master/Build_Files/3D_Printing/v1.1/OWS_Mounting_Adapter.stl" TargetMode="External"/><Relationship Id="rId2" Type="http://schemas.openxmlformats.org/officeDocument/2006/relationships/hyperlink" Target="https://www.amazon.ca/TNP-3-5mm-Mono-Cable-15FT/dp/B01MCR16CZ" TargetMode="External"/><Relationship Id="rId16" Type="http://schemas.openxmlformats.org/officeDocument/2006/relationships/hyperlink" Target="https://github.com/makersmakingchange/Open-Wobble-Switch/blob/master/Build_Files/3D_Printing/v1.1/OWS_Topper_Tee.stl" TargetMode="External"/><Relationship Id="rId1" Type="http://schemas.openxmlformats.org/officeDocument/2006/relationships/hyperlink" Target="https://www.amazon.ca/uxcell%C2%AE-ME-8166-Flexible-Spring-Momentary/dp/B07KM22TZ2" TargetMode="External"/><Relationship Id="rId6" Type="http://schemas.openxmlformats.org/officeDocument/2006/relationships/hyperlink" Target="https://www.amazon.ca/uxcell%C2%AE-ME-8166-Flexible-Spring-Momentary/dp/B07KM22TZ2" TargetMode="External"/><Relationship Id="rId11" Type="http://schemas.openxmlformats.org/officeDocument/2006/relationships/hyperlink" Target="https://www.homedepot.ca/product/paulin-1-4-inch-x-3-4-inch-hex-head-cap-screw-zinc-plated-grade-5-unc/1000132018" TargetMode="External"/><Relationship Id="rId5" Type="http://schemas.openxmlformats.org/officeDocument/2006/relationships/hyperlink" Target="https://www.amazon.ca/Prime-Line-9131356-Machine-Phillips-Stainless/dp/B07D5S35GJ" TargetMode="External"/><Relationship Id="rId15" Type="http://schemas.openxmlformats.org/officeDocument/2006/relationships/hyperlink" Target="https://github.com/makersmakingchange/Open-Wobble-Switch/blob/master/Build_Files/3D_Printing/v1.1/OWS_Topper_Connector.stl" TargetMode="External"/><Relationship Id="rId10" Type="http://schemas.openxmlformats.org/officeDocument/2006/relationships/hyperlink" Target="https://www.amazon.ca/TR-Industrial-TR88301-Multi-Purpose-Cable/dp/B01018DB2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Bolt-Dropper-Pronged-Climbing-Cabinetry/dp/B01MSVU3WF" TargetMode="External"/><Relationship Id="rId9" Type="http://schemas.openxmlformats.org/officeDocument/2006/relationships/hyperlink" Target="https://www.homedepot.ca/product/paulin-1-4-inch-20-tee-nuts-4-prong-5-16-inch-barrel-length/1000129429" TargetMode="External"/><Relationship Id="rId14" Type="http://schemas.openxmlformats.org/officeDocument/2006/relationships/hyperlink" Target="https://github.com/makersmakingchange/Open-Wobble-Switch/blob/master/Build_Files/3D_Printing/v1.1/OWS_Topper_Transition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7" sqref="Q27"/>
    </sheetView>
  </sheetViews>
  <sheetFormatPr defaultColWidth="12.625" defaultRowHeight="15" customHeight="1" x14ac:dyDescent="0.25"/>
  <cols>
    <col min="1" max="1" width="11.125" style="9" bestFit="1" customWidth="1"/>
    <col min="2" max="2" width="3.625" style="9" bestFit="1" customWidth="1"/>
    <col min="3" max="3" width="9" style="9" customWidth="1"/>
    <col min="4" max="4" width="37.875" style="9" customWidth="1"/>
    <col min="5" max="5" width="31" style="9" hidden="1" customWidth="1"/>
    <col min="6" max="6" width="10.625" style="9" bestFit="1" customWidth="1"/>
    <col min="7" max="7" width="11.5" style="9" bestFit="1" customWidth="1"/>
    <col min="8" max="8" width="15.875" style="9" customWidth="1"/>
    <col min="9" max="9" width="10.5" style="9" customWidth="1"/>
    <col min="10" max="10" width="3.5" style="9" bestFit="1" customWidth="1"/>
    <col min="11" max="11" width="7" style="51" bestFit="1" customWidth="1"/>
    <col min="12" max="12" width="3.25" style="9" bestFit="1" customWidth="1"/>
    <col min="13" max="15" width="7" style="51" bestFit="1" customWidth="1"/>
    <col min="16" max="16" width="7" style="9" customWidth="1"/>
    <col min="17" max="17" width="108.125" style="9" bestFit="1" customWidth="1"/>
    <col min="18" max="32" width="7.625" style="9" customWidth="1"/>
    <col min="33" max="16384" width="12.625" style="9"/>
  </cols>
  <sheetData>
    <row r="1" spans="1:32" s="87" customFormat="1" ht="54.75" thickBot="1" x14ac:dyDescent="0.3">
      <c r="A1" s="83" t="s">
        <v>34</v>
      </c>
      <c r="B1" s="84" t="s">
        <v>0</v>
      </c>
      <c r="C1" s="84" t="s">
        <v>1</v>
      </c>
      <c r="D1" s="84" t="s">
        <v>105</v>
      </c>
      <c r="E1" s="84" t="s">
        <v>2</v>
      </c>
      <c r="F1" s="84" t="s">
        <v>29</v>
      </c>
      <c r="G1" s="84" t="s">
        <v>3</v>
      </c>
      <c r="H1" s="84" t="s">
        <v>4</v>
      </c>
      <c r="I1" s="84" t="s">
        <v>5</v>
      </c>
      <c r="J1" s="85" t="s">
        <v>30</v>
      </c>
      <c r="K1" s="86" t="s">
        <v>31</v>
      </c>
      <c r="L1" s="85" t="s">
        <v>40</v>
      </c>
      <c r="M1" s="86" t="s">
        <v>41</v>
      </c>
      <c r="N1" s="86" t="s">
        <v>27</v>
      </c>
      <c r="O1" s="86" t="s">
        <v>32</v>
      </c>
      <c r="P1" s="85"/>
      <c r="Q1" s="84" t="s">
        <v>6</v>
      </c>
    </row>
    <row r="2" spans="1:32" s="39" customFormat="1" ht="14.25" customHeight="1" thickBot="1" x14ac:dyDescent="0.3">
      <c r="A2" s="39" t="s">
        <v>43</v>
      </c>
      <c r="D2" s="82" t="s">
        <v>33</v>
      </c>
      <c r="I2" s="40"/>
      <c r="J2" s="40"/>
      <c r="K2" s="48"/>
      <c r="L2" s="41"/>
      <c r="M2" s="48">
        <f>SUM(M5:M21)</f>
        <v>82.33</v>
      </c>
      <c r="N2" s="48"/>
      <c r="O2" s="56"/>
      <c r="P2" s="42">
        <f>SUM(O5:O17)</f>
        <v>15.060433333333334</v>
      </c>
    </row>
    <row r="3" spans="1:32" s="30" customFormat="1" ht="14.25" customHeight="1" thickBot="1" x14ac:dyDescent="0.3">
      <c r="I3" s="37"/>
      <c r="J3" s="37"/>
      <c r="K3" s="49"/>
      <c r="L3" s="38"/>
      <c r="M3" s="49"/>
      <c r="N3" s="49"/>
      <c r="O3" s="57"/>
      <c r="P3" s="43"/>
    </row>
    <row r="4" spans="1:32" s="10" customFormat="1" ht="14.25" customHeight="1" x14ac:dyDescent="0.25">
      <c r="A4" s="10" t="s">
        <v>49</v>
      </c>
      <c r="B4" s="10">
        <v>1</v>
      </c>
      <c r="C4" s="11" t="s">
        <v>8</v>
      </c>
      <c r="D4" s="81" t="s">
        <v>44</v>
      </c>
      <c r="I4" s="11"/>
      <c r="J4" s="11"/>
      <c r="K4" s="50"/>
      <c r="L4" s="12"/>
      <c r="M4" s="50"/>
      <c r="N4" s="50"/>
      <c r="O4" s="50"/>
      <c r="P4" s="13">
        <f>SUM(O5:O9)</f>
        <v>14.610533333333334</v>
      </c>
    </row>
    <row r="5" spans="1:32" s="14" customFormat="1" ht="14.25" customHeight="1" x14ac:dyDescent="0.25">
      <c r="A5" s="14" t="s">
        <v>88</v>
      </c>
      <c r="B5" s="15">
        <v>1</v>
      </c>
      <c r="C5" s="15" t="s">
        <v>8</v>
      </c>
      <c r="D5" s="16" t="s">
        <v>9</v>
      </c>
      <c r="E5" s="15"/>
      <c r="F5" s="15" t="s">
        <v>7</v>
      </c>
      <c r="G5" s="15" t="s">
        <v>10</v>
      </c>
      <c r="H5" s="15" t="s">
        <v>11</v>
      </c>
      <c r="I5" s="15" t="s">
        <v>12</v>
      </c>
      <c r="J5" s="15">
        <v>3</v>
      </c>
      <c r="K5" s="17">
        <v>14.14</v>
      </c>
      <c r="L5" s="18">
        <f t="shared" ref="L5:L12" si="0">CEILING(B5/J5,1)</f>
        <v>1</v>
      </c>
      <c r="M5" s="17">
        <f>L5*K5</f>
        <v>14.14</v>
      </c>
      <c r="N5" s="17">
        <f>K5/J5</f>
        <v>4.7133333333333338</v>
      </c>
      <c r="O5" s="17">
        <f t="shared" ref="O5:O12" si="1">N5*B5</f>
        <v>4.7133333333333338</v>
      </c>
      <c r="P5" s="17"/>
      <c r="Q5" s="19" t="s">
        <v>13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s="14" customFormat="1" ht="14.25" customHeight="1" x14ac:dyDescent="0.25">
      <c r="A6" s="8" t="s">
        <v>61</v>
      </c>
      <c r="B6" s="15">
        <v>1</v>
      </c>
      <c r="C6" s="15" t="s">
        <v>8</v>
      </c>
      <c r="D6" s="16" t="s">
        <v>14</v>
      </c>
      <c r="E6" s="15"/>
      <c r="F6" s="15" t="s">
        <v>7</v>
      </c>
      <c r="G6" s="15" t="s">
        <v>15</v>
      </c>
      <c r="H6" s="15" t="s">
        <v>16</v>
      </c>
      <c r="I6" s="15" t="s">
        <v>17</v>
      </c>
      <c r="J6" s="15">
        <v>2</v>
      </c>
      <c r="K6" s="17">
        <v>12.99</v>
      </c>
      <c r="L6" s="18">
        <f t="shared" si="0"/>
        <v>1</v>
      </c>
      <c r="M6" s="17">
        <f t="shared" ref="M6:M12" si="2">L6*K6</f>
        <v>12.99</v>
      </c>
      <c r="N6" s="17">
        <f t="shared" ref="N6:N12" si="3">K6/J6</f>
        <v>6.4950000000000001</v>
      </c>
      <c r="O6" s="17">
        <f t="shared" si="1"/>
        <v>6.4950000000000001</v>
      </c>
      <c r="P6" s="17"/>
      <c r="Q6" s="19" t="s">
        <v>18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s="14" customFormat="1" ht="14.25" customHeight="1" x14ac:dyDescent="0.25">
      <c r="A7" s="8" t="s">
        <v>94</v>
      </c>
      <c r="B7" s="15">
        <v>1</v>
      </c>
      <c r="C7" s="15" t="s">
        <v>8</v>
      </c>
      <c r="D7" s="20" t="s">
        <v>36</v>
      </c>
      <c r="F7" s="15" t="s">
        <v>7</v>
      </c>
      <c r="G7" s="15" t="s">
        <v>19</v>
      </c>
      <c r="I7" s="15" t="s">
        <v>20</v>
      </c>
      <c r="J7" s="15">
        <v>100</v>
      </c>
      <c r="K7" s="17">
        <v>15.92</v>
      </c>
      <c r="L7" s="18">
        <f t="shared" si="0"/>
        <v>1</v>
      </c>
      <c r="M7" s="17">
        <f t="shared" si="2"/>
        <v>15.92</v>
      </c>
      <c r="N7" s="17">
        <f t="shared" si="3"/>
        <v>0.15920000000000001</v>
      </c>
      <c r="O7" s="17">
        <f t="shared" si="1"/>
        <v>0.15920000000000001</v>
      </c>
      <c r="P7" s="17"/>
      <c r="Q7" s="19" t="s">
        <v>21</v>
      </c>
    </row>
    <row r="8" spans="1:32" s="14" customFormat="1" ht="14.25" customHeight="1" x14ac:dyDescent="0.25">
      <c r="A8" s="8" t="s">
        <v>80</v>
      </c>
      <c r="B8" s="15">
        <v>4</v>
      </c>
      <c r="C8" s="15" t="s">
        <v>8</v>
      </c>
      <c r="D8" s="20" t="s">
        <v>22</v>
      </c>
      <c r="F8" s="15" t="s">
        <v>7</v>
      </c>
      <c r="G8" s="15"/>
      <c r="H8" s="21"/>
      <c r="J8" s="14">
        <v>10</v>
      </c>
      <c r="K8" s="22">
        <v>7.55</v>
      </c>
      <c r="L8" s="18">
        <f t="shared" si="0"/>
        <v>1</v>
      </c>
      <c r="M8" s="17">
        <f t="shared" si="2"/>
        <v>7.55</v>
      </c>
      <c r="N8" s="17">
        <f t="shared" si="3"/>
        <v>0.755</v>
      </c>
      <c r="O8" s="17">
        <f t="shared" si="1"/>
        <v>3.02</v>
      </c>
      <c r="P8" s="17"/>
      <c r="Q8" s="23" t="s">
        <v>28</v>
      </c>
    </row>
    <row r="9" spans="1:32" s="14" customFormat="1" ht="14.25" customHeight="1" x14ac:dyDescent="0.25">
      <c r="A9" s="8" t="s">
        <v>93</v>
      </c>
      <c r="B9" s="15">
        <v>1</v>
      </c>
      <c r="C9" s="20" t="s">
        <v>23</v>
      </c>
      <c r="D9" s="16" t="s">
        <v>37</v>
      </c>
      <c r="E9" s="15"/>
      <c r="F9" s="15" t="s">
        <v>7</v>
      </c>
      <c r="G9" s="15" t="s">
        <v>19</v>
      </c>
      <c r="H9" s="15" t="s">
        <v>24</v>
      </c>
      <c r="I9" s="15" t="s">
        <v>25</v>
      </c>
      <c r="J9" s="15">
        <v>100</v>
      </c>
      <c r="K9" s="17">
        <v>22.3</v>
      </c>
      <c r="L9" s="18">
        <f t="shared" si="0"/>
        <v>1</v>
      </c>
      <c r="M9" s="17">
        <f t="shared" si="2"/>
        <v>22.3</v>
      </c>
      <c r="N9" s="17">
        <f t="shared" si="3"/>
        <v>0.223</v>
      </c>
      <c r="O9" s="17">
        <f t="shared" si="1"/>
        <v>0.223</v>
      </c>
      <c r="P9" s="17"/>
      <c r="Q9" s="19" t="s">
        <v>26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14" customFormat="1" ht="14.25" customHeight="1" x14ac:dyDescent="0.25">
      <c r="A10" s="8" t="s">
        <v>62</v>
      </c>
      <c r="B10" s="15">
        <v>1</v>
      </c>
      <c r="C10" s="14" t="s">
        <v>8</v>
      </c>
      <c r="D10" s="15" t="s">
        <v>35</v>
      </c>
      <c r="E10" s="15"/>
      <c r="F10" s="15" t="s">
        <v>7</v>
      </c>
      <c r="G10" s="15"/>
      <c r="H10" s="15"/>
      <c r="I10" s="15"/>
      <c r="J10" s="15">
        <v>100</v>
      </c>
      <c r="K10" s="17">
        <v>8.99</v>
      </c>
      <c r="L10" s="18">
        <f t="shared" si="0"/>
        <v>1</v>
      </c>
      <c r="M10" s="17">
        <f t="shared" si="2"/>
        <v>8.99</v>
      </c>
      <c r="N10" s="17">
        <f t="shared" si="3"/>
        <v>8.9900000000000008E-2</v>
      </c>
      <c r="O10" s="17">
        <f t="shared" si="1"/>
        <v>8.9900000000000008E-2</v>
      </c>
      <c r="P10" s="15"/>
      <c r="Q10" s="7" t="s">
        <v>91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14" customFormat="1" ht="14.25" customHeight="1" x14ac:dyDescent="0.25">
      <c r="A11" s="8" t="s">
        <v>85</v>
      </c>
      <c r="B11" s="14">
        <v>1</v>
      </c>
      <c r="C11" s="14" t="s">
        <v>8</v>
      </c>
      <c r="D11" s="14" t="s">
        <v>87</v>
      </c>
      <c r="J11" s="14">
        <v>1</v>
      </c>
      <c r="K11" s="22">
        <v>0.2</v>
      </c>
      <c r="L11" s="18">
        <f t="shared" si="0"/>
        <v>1</v>
      </c>
      <c r="M11" s="17">
        <f t="shared" si="2"/>
        <v>0.2</v>
      </c>
      <c r="N11" s="17">
        <f t="shared" si="3"/>
        <v>0.2</v>
      </c>
      <c r="O11" s="17">
        <f t="shared" si="1"/>
        <v>0.2</v>
      </c>
      <c r="Q11" s="103" t="s">
        <v>106</v>
      </c>
    </row>
    <row r="12" spans="1:32" s="14" customFormat="1" ht="14.25" customHeight="1" x14ac:dyDescent="0.25">
      <c r="A12" s="8" t="s">
        <v>63</v>
      </c>
      <c r="B12" s="14">
        <v>1</v>
      </c>
      <c r="C12" s="14" t="s">
        <v>23</v>
      </c>
      <c r="D12" s="14" t="s">
        <v>86</v>
      </c>
      <c r="J12" s="14">
        <v>1</v>
      </c>
      <c r="K12" s="22">
        <v>0.01</v>
      </c>
      <c r="L12" s="18">
        <f t="shared" si="0"/>
        <v>1</v>
      </c>
      <c r="M12" s="17">
        <f t="shared" si="2"/>
        <v>0.01</v>
      </c>
      <c r="N12" s="17">
        <f t="shared" si="3"/>
        <v>0.01</v>
      </c>
      <c r="O12" s="17">
        <f t="shared" si="1"/>
        <v>0.01</v>
      </c>
      <c r="Q12" s="103" t="s">
        <v>107</v>
      </c>
    </row>
    <row r="13" spans="1:32" s="91" customFormat="1" ht="14.25" customHeight="1" x14ac:dyDescent="0.25">
      <c r="A13" s="90" t="s">
        <v>72</v>
      </c>
      <c r="B13" s="91">
        <v>1</v>
      </c>
      <c r="C13" s="91" t="s">
        <v>8</v>
      </c>
      <c r="D13" s="91" t="s">
        <v>97</v>
      </c>
      <c r="J13" s="91">
        <v>1</v>
      </c>
      <c r="K13" s="92">
        <v>7.0000000000000007E-2</v>
      </c>
      <c r="L13" s="93">
        <f>CEILING(B13/J13,1)</f>
        <v>1</v>
      </c>
      <c r="M13" s="94">
        <f>L13*K13</f>
        <v>7.0000000000000007E-2</v>
      </c>
      <c r="N13" s="94">
        <f>K13/J13</f>
        <v>7.0000000000000007E-2</v>
      </c>
      <c r="O13" s="94">
        <f>N13*B13</f>
        <v>7.0000000000000007E-2</v>
      </c>
      <c r="Q13" s="95" t="s">
        <v>108</v>
      </c>
    </row>
    <row r="14" spans="1:32" s="24" customFormat="1" ht="14.25" customHeight="1" thickBot="1" x14ac:dyDescent="0.3">
      <c r="A14" s="24" t="s">
        <v>98</v>
      </c>
      <c r="B14" s="24">
        <v>1</v>
      </c>
      <c r="C14" s="24" t="s">
        <v>8</v>
      </c>
      <c r="D14" s="24" t="s">
        <v>99</v>
      </c>
      <c r="J14" s="24">
        <v>1</v>
      </c>
      <c r="L14" s="24">
        <f>CEILING(B14/J14,1)</f>
        <v>1</v>
      </c>
      <c r="Q14" s="95" t="s">
        <v>109</v>
      </c>
    </row>
    <row r="15" spans="1:32" ht="14.25" customHeight="1" x14ac:dyDescent="0.25">
      <c r="Q15" s="25"/>
    </row>
    <row r="16" spans="1:32" s="26" customFormat="1" ht="14.25" customHeight="1" x14ac:dyDescent="0.25">
      <c r="A16" s="3" t="s">
        <v>74</v>
      </c>
      <c r="B16" s="26">
        <v>1</v>
      </c>
      <c r="C16" s="26" t="s">
        <v>8</v>
      </c>
      <c r="D16" s="79" t="s">
        <v>75</v>
      </c>
      <c r="K16" s="52"/>
      <c r="M16" s="52"/>
      <c r="N16" s="52"/>
      <c r="O16" s="52"/>
      <c r="P16" s="26">
        <f>SUM(O17:O17)</f>
        <v>0.08</v>
      </c>
      <c r="Q16" s="27"/>
    </row>
    <row r="17" spans="1:17" s="28" customFormat="1" ht="14.25" customHeight="1" x14ac:dyDescent="0.25">
      <c r="A17" s="5" t="s">
        <v>81</v>
      </c>
      <c r="B17" s="28">
        <v>1</v>
      </c>
      <c r="C17" s="28" t="s">
        <v>8</v>
      </c>
      <c r="D17" s="28" t="s">
        <v>95</v>
      </c>
      <c r="J17" s="28">
        <v>1</v>
      </c>
      <c r="K17" s="53">
        <v>0.08</v>
      </c>
      <c r="L17" s="29">
        <f>CEILING(B17/J17,1)</f>
        <v>1</v>
      </c>
      <c r="M17" s="32">
        <f t="shared" ref="M17" si="4">L17*K17</f>
        <v>0.08</v>
      </c>
      <c r="N17" s="32">
        <f t="shared" ref="N17" si="5">K17/J17</f>
        <v>0.08</v>
      </c>
      <c r="O17" s="32">
        <f>N17*B17</f>
        <v>0.08</v>
      </c>
      <c r="Q17" s="88" t="s">
        <v>110</v>
      </c>
    </row>
    <row r="18" spans="1:17" ht="14.25" customHeight="1" x14ac:dyDescent="0.25"/>
    <row r="19" spans="1:17" s="33" customFormat="1" ht="14.25" customHeight="1" x14ac:dyDescent="0.25">
      <c r="A19" s="47" t="s">
        <v>76</v>
      </c>
      <c r="B19" s="33">
        <v>1</v>
      </c>
      <c r="C19" s="33" t="s">
        <v>23</v>
      </c>
      <c r="D19" s="80" t="s">
        <v>79</v>
      </c>
      <c r="K19" s="54"/>
      <c r="M19" s="54"/>
      <c r="N19" s="54"/>
      <c r="O19" s="54"/>
      <c r="P19" s="33">
        <f>SUM(O20:O20)</f>
        <v>0.08</v>
      </c>
    </row>
    <row r="20" spans="1:17" s="34" customFormat="1" ht="14.25" customHeight="1" x14ac:dyDescent="0.25">
      <c r="A20" s="46" t="s">
        <v>81</v>
      </c>
      <c r="B20" s="34">
        <v>1</v>
      </c>
      <c r="C20" s="34" t="s">
        <v>23</v>
      </c>
      <c r="D20" s="34" t="s">
        <v>96</v>
      </c>
      <c r="J20" s="34">
        <v>1</v>
      </c>
      <c r="K20" s="55">
        <v>0.08</v>
      </c>
      <c r="L20" s="35">
        <f>CEILING(B20/J20,1)</f>
        <v>1</v>
      </c>
      <c r="M20" s="36">
        <f t="shared" ref="M20" si="6">L20*K20</f>
        <v>0.08</v>
      </c>
      <c r="N20" s="36">
        <f t="shared" ref="N20" si="7">K20/J20</f>
        <v>0.08</v>
      </c>
      <c r="O20" s="36">
        <f>N20*B20</f>
        <v>0.08</v>
      </c>
      <c r="Q20" s="89" t="s">
        <v>111</v>
      </c>
    </row>
    <row r="21" spans="1:17" ht="14.25" customHeight="1" x14ac:dyDescent="0.25">
      <c r="A21" s="30"/>
      <c r="B21" s="30"/>
      <c r="C21" s="30"/>
      <c r="D21" s="30"/>
    </row>
    <row r="22" spans="1:17" s="100" customFormat="1" ht="14.25" customHeight="1" x14ac:dyDescent="0.25">
      <c r="A22" s="100" t="s">
        <v>100</v>
      </c>
      <c r="B22" s="100">
        <v>1</v>
      </c>
      <c r="C22" s="100" t="s">
        <v>23</v>
      </c>
      <c r="D22" s="101" t="s">
        <v>101</v>
      </c>
      <c r="K22" s="102"/>
      <c r="M22" s="102"/>
      <c r="N22" s="102"/>
      <c r="O22" s="102"/>
      <c r="P22" s="33">
        <f>SUM(O23:O23)</f>
        <v>0.08</v>
      </c>
    </row>
    <row r="23" spans="1:17" s="99" customFormat="1" ht="14.25" customHeight="1" x14ac:dyDescent="0.25">
      <c r="A23" s="99" t="s">
        <v>102</v>
      </c>
      <c r="B23" s="99">
        <v>1</v>
      </c>
      <c r="C23" s="99" t="s">
        <v>103</v>
      </c>
      <c r="D23" s="99" t="s">
        <v>104</v>
      </c>
      <c r="J23" s="99">
        <v>1</v>
      </c>
      <c r="K23" s="55">
        <v>0.08</v>
      </c>
      <c r="L23" s="35">
        <f>CEILING(B23/J23,1)</f>
        <v>1</v>
      </c>
      <c r="M23" s="36">
        <f t="shared" ref="M23" si="8">L23*K23</f>
        <v>0.08</v>
      </c>
      <c r="N23" s="36">
        <f t="shared" ref="N23" si="9">K23/J23</f>
        <v>0.08</v>
      </c>
      <c r="O23" s="36">
        <f>N23*B23</f>
        <v>0.08</v>
      </c>
      <c r="Q23" s="89" t="s">
        <v>111</v>
      </c>
    </row>
    <row r="24" spans="1:17" ht="14.25" customHeight="1" x14ac:dyDescent="0.25"/>
    <row r="25" spans="1:17" s="58" customFormat="1" ht="14.25" customHeight="1" x14ac:dyDescent="0.25">
      <c r="A25" s="58" t="s">
        <v>88</v>
      </c>
      <c r="B25" s="58">
        <v>0</v>
      </c>
      <c r="C25" s="59" t="s">
        <v>42</v>
      </c>
      <c r="D25" s="60" t="s">
        <v>9</v>
      </c>
      <c r="E25" s="59"/>
      <c r="F25" s="59" t="s">
        <v>7</v>
      </c>
      <c r="J25" s="58">
        <v>2</v>
      </c>
      <c r="K25" s="61">
        <v>14.93</v>
      </c>
      <c r="L25" s="62">
        <f>CEILING(B25/J25,1)</f>
        <v>0</v>
      </c>
      <c r="M25" s="63">
        <f t="shared" ref="M25:M26" si="10">L25*K25</f>
        <v>0</v>
      </c>
      <c r="N25" s="63">
        <f>K25/J25</f>
        <v>7.4649999999999999</v>
      </c>
      <c r="O25" s="63">
        <f>N25*B25</f>
        <v>0</v>
      </c>
      <c r="P25" s="63"/>
      <c r="Q25" s="64" t="s">
        <v>38</v>
      </c>
    </row>
    <row r="26" spans="1:17" s="58" customFormat="1" ht="14.25" customHeight="1" x14ac:dyDescent="0.25">
      <c r="A26" s="58" t="s">
        <v>88</v>
      </c>
      <c r="B26" s="58">
        <v>0</v>
      </c>
      <c r="C26" s="59" t="s">
        <v>42</v>
      </c>
      <c r="D26" s="60" t="s">
        <v>9</v>
      </c>
      <c r="E26" s="59"/>
      <c r="F26" s="59" t="s">
        <v>7</v>
      </c>
      <c r="J26" s="58">
        <v>3</v>
      </c>
      <c r="K26" s="61">
        <f>14.14+5.59</f>
        <v>19.73</v>
      </c>
      <c r="L26" s="62">
        <f>CEILING(B26/J26,1)</f>
        <v>0</v>
      </c>
      <c r="M26" s="63">
        <f t="shared" si="10"/>
        <v>0</v>
      </c>
      <c r="N26" s="63">
        <f>K26/J26</f>
        <v>6.5766666666666671</v>
      </c>
      <c r="O26" s="63">
        <f>N26*B26</f>
        <v>0</v>
      </c>
      <c r="P26" s="63"/>
      <c r="Q26" s="64" t="s">
        <v>13</v>
      </c>
    </row>
    <row r="27" spans="1:17" s="58" customFormat="1" ht="14.25" customHeight="1" x14ac:dyDescent="0.25">
      <c r="A27" s="58" t="s">
        <v>88</v>
      </c>
      <c r="B27" s="58">
        <v>0</v>
      </c>
      <c r="C27" s="59" t="s">
        <v>42</v>
      </c>
      <c r="D27" s="60" t="s">
        <v>9</v>
      </c>
      <c r="E27" s="59"/>
      <c r="F27" s="59" t="s">
        <v>7</v>
      </c>
      <c r="J27" s="58">
        <v>1</v>
      </c>
      <c r="K27" s="61">
        <v>14.19</v>
      </c>
      <c r="L27" s="62">
        <f>CEILING(B27/J27,1)</f>
        <v>0</v>
      </c>
      <c r="M27" s="63">
        <f t="shared" ref="M27" si="11">L27*K27</f>
        <v>0</v>
      </c>
      <c r="N27" s="63">
        <f>K27/J27</f>
        <v>14.19</v>
      </c>
      <c r="O27" s="63">
        <f>N27*B27</f>
        <v>0</v>
      </c>
      <c r="P27" s="63"/>
      <c r="Q27" s="64" t="s">
        <v>39</v>
      </c>
    </row>
    <row r="28" spans="1:17" s="58" customFormat="1" ht="14.25" customHeight="1" x14ac:dyDescent="0.25">
      <c r="C28" s="59"/>
      <c r="K28" s="61"/>
      <c r="M28" s="61"/>
      <c r="N28" s="61"/>
      <c r="O28" s="61"/>
      <c r="Q28" s="65"/>
    </row>
    <row r="29" spans="1:17" s="58" customFormat="1" ht="14.25" customHeight="1" x14ac:dyDescent="0.25">
      <c r="A29" s="2" t="s">
        <v>93</v>
      </c>
      <c r="B29" s="59">
        <v>0</v>
      </c>
      <c r="C29" s="66" t="s">
        <v>42</v>
      </c>
      <c r="D29" s="60" t="s">
        <v>37</v>
      </c>
      <c r="E29" s="59"/>
      <c r="F29" s="59" t="s">
        <v>71</v>
      </c>
      <c r="G29" s="59"/>
      <c r="H29" s="59"/>
      <c r="I29" s="59"/>
      <c r="J29" s="59">
        <v>1</v>
      </c>
      <c r="K29" s="63">
        <v>0.24</v>
      </c>
      <c r="L29" s="62">
        <f>CEILING(B29/J29,1)</f>
        <v>0</v>
      </c>
      <c r="M29" s="63">
        <f t="shared" ref="M29:M30" si="12">L29*K29</f>
        <v>0</v>
      </c>
      <c r="N29" s="63">
        <f t="shared" ref="N29:N30" si="13">K29/J29</f>
        <v>0.24</v>
      </c>
      <c r="O29" s="63">
        <f>N29*B29</f>
        <v>0</v>
      </c>
      <c r="P29" s="63"/>
      <c r="Q29" s="67" t="s">
        <v>92</v>
      </c>
    </row>
    <row r="30" spans="1:17" s="58" customFormat="1" ht="14.25" customHeight="1" x14ac:dyDescent="0.25">
      <c r="A30" s="2" t="s">
        <v>94</v>
      </c>
      <c r="B30" s="59">
        <v>0</v>
      </c>
      <c r="C30" s="66" t="s">
        <v>42</v>
      </c>
      <c r="D30" s="66" t="s">
        <v>36</v>
      </c>
      <c r="F30" s="59" t="s">
        <v>71</v>
      </c>
      <c r="G30" s="59"/>
      <c r="I30" s="59"/>
      <c r="J30" s="59">
        <v>1</v>
      </c>
      <c r="K30" s="63">
        <v>0.48</v>
      </c>
      <c r="L30" s="62">
        <f>CEILING(B30/J30,1)</f>
        <v>0</v>
      </c>
      <c r="M30" s="63">
        <f t="shared" si="12"/>
        <v>0</v>
      </c>
      <c r="N30" s="63">
        <f t="shared" si="13"/>
        <v>0.48</v>
      </c>
      <c r="O30" s="63">
        <f>N30*B30</f>
        <v>0</v>
      </c>
      <c r="P30" s="63"/>
      <c r="Q30" s="67" t="s">
        <v>90</v>
      </c>
    </row>
    <row r="31" spans="1:17" ht="14.25" customHeight="1" x14ac:dyDescent="0.25">
      <c r="C31" s="31"/>
      <c r="Q31" s="25"/>
    </row>
    <row r="32" spans="1:17" ht="14.25" customHeight="1" x14ac:dyDescent="0.25">
      <c r="C32" s="31"/>
      <c r="Q32" s="25"/>
    </row>
    <row r="33" spans="3:17" ht="14.25" customHeight="1" x14ac:dyDescent="0.25">
      <c r="C33" s="31"/>
      <c r="Q33" s="25"/>
    </row>
    <row r="34" spans="3:17" ht="14.25" customHeight="1" x14ac:dyDescent="0.25">
      <c r="C34" s="31"/>
      <c r="Q34" s="25"/>
    </row>
    <row r="35" spans="3:17" ht="13.5" customHeight="1" x14ac:dyDescent="0.25">
      <c r="C35" s="31"/>
      <c r="Q35" s="25"/>
    </row>
    <row r="36" spans="3:17" ht="14.25" customHeight="1" x14ac:dyDescent="0.25">
      <c r="C36" s="31"/>
    </row>
    <row r="37" spans="3:17" ht="14.25" customHeight="1" x14ac:dyDescent="0.25">
      <c r="Q37" s="25"/>
    </row>
    <row r="38" spans="3:17" ht="14.25" customHeight="1" x14ac:dyDescent="0.25"/>
    <row r="39" spans="3:17" ht="14.25" customHeight="1" x14ac:dyDescent="0.25">
      <c r="Q39" s="25"/>
    </row>
    <row r="40" spans="3:17" ht="14.25" customHeight="1" x14ac:dyDescent="0.25"/>
    <row r="41" spans="3:17" ht="14.25" customHeight="1" x14ac:dyDescent="0.25"/>
    <row r="42" spans="3:17" ht="14.25" customHeight="1" x14ac:dyDescent="0.25"/>
    <row r="43" spans="3:17" ht="14.25" customHeight="1" x14ac:dyDescent="0.25"/>
    <row r="44" spans="3:17" ht="14.25" customHeight="1" x14ac:dyDescent="0.25"/>
    <row r="45" spans="3:17" ht="14.25" customHeight="1" x14ac:dyDescent="0.25"/>
    <row r="46" spans="3:17" ht="14.25" customHeight="1" x14ac:dyDescent="0.25"/>
    <row r="47" spans="3:17" ht="14.25" customHeight="1" x14ac:dyDescent="0.25"/>
    <row r="48" spans="3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hyperlinks>
    <hyperlink ref="Q5" r:id="rId1" xr:uid="{00000000-0004-0000-0000-000000000000}"/>
    <hyperlink ref="Q6" r:id="rId2" xr:uid="{00000000-0004-0000-0000-000002000000}"/>
    <hyperlink ref="Q9" r:id="rId3" xr:uid="{00000000-0004-0000-0000-000008000000}"/>
    <hyperlink ref="Q7" r:id="rId4" xr:uid="{00000000-0004-0000-0000-000004000000}"/>
    <hyperlink ref="Q8" r:id="rId5" xr:uid="{4FFE30E5-8C24-42E8-A81B-23A87B13A9C0}"/>
    <hyperlink ref="Q26" r:id="rId6" xr:uid="{022234D8-1E23-4F92-B046-1378FED5E1EB}"/>
    <hyperlink ref="Q25" r:id="rId7" xr:uid="{C0AF8D0F-513B-4F72-AE5C-5556233D4444}"/>
    <hyperlink ref="Q27" r:id="rId8" xr:uid="{D00E670A-62D7-4357-BD9D-A54782AA3A13}"/>
    <hyperlink ref="Q30" r:id="rId9" xr:uid="{0B0EC5D7-7180-467B-94EC-6DADCF085B5F}"/>
    <hyperlink ref="Q10" r:id="rId10" xr:uid="{0B3211B5-17E8-4643-A547-12AF84E8B480}"/>
    <hyperlink ref="Q29" r:id="rId11" xr:uid="{BDB22E94-516B-46E5-9962-07A335212A83}"/>
    <hyperlink ref="Q17" r:id="rId12" xr:uid="{C1714FB6-5397-451D-93B8-802E621BC8A9}"/>
    <hyperlink ref="Q20" r:id="rId13" xr:uid="{2F012A4D-4E4C-4D60-8D9B-78AD87E653A8}"/>
    <hyperlink ref="Q14" r:id="rId14" xr:uid="{2A1E2932-FB01-4FD9-8DD6-421FAF9EBE72}"/>
    <hyperlink ref="Q13" r:id="rId15" xr:uid="{FE2C4D65-6BEB-41CE-BA5D-8D42383BC8E3}"/>
    <hyperlink ref="Q23" r:id="rId16" xr:uid="{9165F58F-A631-4715-A7D2-5F97CF914A0E}"/>
    <hyperlink ref="Q11" r:id="rId17" xr:uid="{32DD2C12-181C-433F-B240-0EF8339FC292}"/>
    <hyperlink ref="Q12" r:id="rId18" xr:uid="{6130A4D2-CD46-4F1D-A17A-4A19619E8C1C}"/>
  </hyperlinks>
  <pageMargins left="0.7" right="0.7" top="0.75" bottom="0.75" header="0" footer="0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D2D5-688D-4D30-BDC2-BCB6D7D5A893}">
  <dimension ref="A1:F24"/>
  <sheetViews>
    <sheetView workbookViewId="0">
      <selection activeCell="F16" sqref="F16"/>
    </sheetView>
  </sheetViews>
  <sheetFormatPr defaultRowHeight="14.25" x14ac:dyDescent="0.2"/>
  <cols>
    <col min="1" max="1" width="12.75" bestFit="1" customWidth="1"/>
    <col min="2" max="2" width="34.75" bestFit="1" customWidth="1"/>
    <col min="3" max="3" width="12.5" bestFit="1" customWidth="1"/>
    <col min="4" max="4" width="11" bestFit="1" customWidth="1"/>
    <col min="5" max="5" width="4.875" bestFit="1" customWidth="1"/>
    <col min="6" max="6" width="39.125" customWidth="1"/>
  </cols>
  <sheetData>
    <row r="1" spans="1:6" ht="46.5" x14ac:dyDescent="0.7">
      <c r="A1" s="44" t="s">
        <v>67</v>
      </c>
      <c r="B1" s="2"/>
      <c r="C1" s="2"/>
      <c r="D1" s="2"/>
      <c r="E1" s="2"/>
      <c r="F1" s="2"/>
    </row>
    <row r="2" spans="1:6" ht="15" x14ac:dyDescent="0.25">
      <c r="A2" s="45" t="s">
        <v>65</v>
      </c>
      <c r="B2" s="45" t="s">
        <v>66</v>
      </c>
      <c r="C2" s="45" t="s">
        <v>51</v>
      </c>
      <c r="D2" s="45" t="s">
        <v>56</v>
      </c>
      <c r="E2" s="45" t="s">
        <v>47</v>
      </c>
      <c r="F2" s="45" t="s">
        <v>55</v>
      </c>
    </row>
    <row r="3" spans="1:6" s="1" customFormat="1" ht="15" x14ac:dyDescent="0.25">
      <c r="A3" s="45" t="s">
        <v>43</v>
      </c>
      <c r="B3" s="45" t="s">
        <v>33</v>
      </c>
      <c r="C3" s="45" t="s">
        <v>52</v>
      </c>
      <c r="D3" s="45"/>
      <c r="E3" s="45">
        <v>1</v>
      </c>
      <c r="F3" s="45"/>
    </row>
    <row r="4" spans="1:6" s="78" customFormat="1" ht="15" x14ac:dyDescent="0.25">
      <c r="A4" s="77" t="s">
        <v>49</v>
      </c>
      <c r="B4" s="77" t="s">
        <v>50</v>
      </c>
      <c r="C4" s="77" t="s">
        <v>52</v>
      </c>
      <c r="D4" s="77"/>
      <c r="E4" s="77">
        <v>1</v>
      </c>
      <c r="F4" s="77"/>
    </row>
    <row r="5" spans="1:6" s="78" customFormat="1" ht="15" x14ac:dyDescent="0.25">
      <c r="A5" s="77" t="s">
        <v>59</v>
      </c>
      <c r="B5" s="77" t="s">
        <v>44</v>
      </c>
      <c r="C5" s="77" t="s">
        <v>52</v>
      </c>
      <c r="D5" s="77"/>
      <c r="E5" s="77">
        <v>1</v>
      </c>
      <c r="F5" s="77"/>
    </row>
    <row r="6" spans="1:6" s="6" customFormat="1" ht="15" x14ac:dyDescent="0.25">
      <c r="A6" s="8" t="s">
        <v>60</v>
      </c>
      <c r="B6" s="8" t="s">
        <v>68</v>
      </c>
      <c r="C6" s="8" t="s">
        <v>53</v>
      </c>
      <c r="D6" s="8" t="s">
        <v>57</v>
      </c>
      <c r="E6" s="8">
        <v>1</v>
      </c>
      <c r="F6" s="8"/>
    </row>
    <row r="7" spans="1:6" s="6" customFormat="1" ht="15" x14ac:dyDescent="0.25">
      <c r="A7" s="8" t="s">
        <v>61</v>
      </c>
      <c r="B7" s="8" t="s">
        <v>45</v>
      </c>
      <c r="C7" s="8" t="s">
        <v>53</v>
      </c>
      <c r="D7" s="8" t="s">
        <v>57</v>
      </c>
      <c r="E7" s="8">
        <v>1</v>
      </c>
      <c r="F7" s="8"/>
    </row>
    <row r="8" spans="1:6" s="6" customFormat="1" ht="15" x14ac:dyDescent="0.25">
      <c r="A8" s="8" t="s">
        <v>62</v>
      </c>
      <c r="B8" s="8" t="s">
        <v>46</v>
      </c>
      <c r="C8" s="8" t="s">
        <v>53</v>
      </c>
      <c r="D8" s="8" t="s">
        <v>57</v>
      </c>
      <c r="E8" s="8">
        <v>1</v>
      </c>
      <c r="F8" s="8"/>
    </row>
    <row r="9" spans="1:6" s="6" customFormat="1" ht="15" x14ac:dyDescent="0.25">
      <c r="A9" s="8" t="s">
        <v>84</v>
      </c>
      <c r="B9" s="8" t="s">
        <v>69</v>
      </c>
      <c r="C9" s="8" t="s">
        <v>52</v>
      </c>
      <c r="D9" s="8"/>
      <c r="E9" s="8">
        <v>1</v>
      </c>
      <c r="F9" s="8"/>
    </row>
    <row r="10" spans="1:6" s="6" customFormat="1" ht="15" x14ac:dyDescent="0.25">
      <c r="A10" s="8" t="s">
        <v>85</v>
      </c>
      <c r="B10" s="8" t="s">
        <v>89</v>
      </c>
      <c r="C10" s="8" t="s">
        <v>54</v>
      </c>
      <c r="D10" s="8" t="s">
        <v>58</v>
      </c>
      <c r="E10" s="8">
        <v>1</v>
      </c>
      <c r="F10" s="8"/>
    </row>
    <row r="11" spans="1:6" s="6" customFormat="1" ht="15" x14ac:dyDescent="0.25">
      <c r="A11" s="8" t="s">
        <v>94</v>
      </c>
      <c r="B11" s="8" t="s">
        <v>70</v>
      </c>
      <c r="C11" s="8" t="s">
        <v>53</v>
      </c>
      <c r="D11" s="8" t="s">
        <v>57</v>
      </c>
      <c r="E11" s="8">
        <v>1</v>
      </c>
      <c r="F11" s="8"/>
    </row>
    <row r="12" spans="1:6" s="6" customFormat="1" ht="15" x14ac:dyDescent="0.25">
      <c r="A12" s="8" t="s">
        <v>80</v>
      </c>
      <c r="B12" s="8" t="s">
        <v>22</v>
      </c>
      <c r="C12" s="8" t="s">
        <v>53</v>
      </c>
      <c r="D12" s="8" t="s">
        <v>57</v>
      </c>
      <c r="E12" s="8">
        <v>4</v>
      </c>
      <c r="F12" s="8"/>
    </row>
    <row r="13" spans="1:6" s="6" customFormat="1" ht="15" x14ac:dyDescent="0.25">
      <c r="A13" s="8" t="s">
        <v>93</v>
      </c>
      <c r="B13" s="16" t="s">
        <v>37</v>
      </c>
      <c r="C13" s="8" t="s">
        <v>53</v>
      </c>
      <c r="D13" s="8" t="s">
        <v>57</v>
      </c>
      <c r="E13" s="8">
        <v>1</v>
      </c>
      <c r="F13" s="8"/>
    </row>
    <row r="14" spans="1:6" s="6" customFormat="1" ht="15" x14ac:dyDescent="0.25">
      <c r="A14" s="8" t="s">
        <v>63</v>
      </c>
      <c r="B14" s="8" t="s">
        <v>48</v>
      </c>
      <c r="C14" s="8" t="s">
        <v>54</v>
      </c>
      <c r="D14" s="8" t="s">
        <v>58</v>
      </c>
      <c r="E14" s="8">
        <v>1</v>
      </c>
      <c r="F14" s="8"/>
    </row>
    <row r="15" spans="1:6" s="6" customFormat="1" ht="15" x14ac:dyDescent="0.25">
      <c r="A15" s="8" t="s">
        <v>72</v>
      </c>
      <c r="B15" s="96" t="s">
        <v>97</v>
      </c>
      <c r="C15" s="8" t="s">
        <v>54</v>
      </c>
      <c r="D15" s="8" t="s">
        <v>58</v>
      </c>
      <c r="E15" s="8">
        <v>1</v>
      </c>
      <c r="F15" s="8"/>
    </row>
    <row r="16" spans="1:6" s="6" customFormat="1" ht="15" x14ac:dyDescent="0.25">
      <c r="A16" s="96" t="s">
        <v>98</v>
      </c>
      <c r="B16" s="96" t="s">
        <v>99</v>
      </c>
      <c r="C16" s="96" t="s">
        <v>54</v>
      </c>
      <c r="D16" s="96" t="s">
        <v>58</v>
      </c>
      <c r="E16" s="8">
        <v>1</v>
      </c>
      <c r="F16" s="8"/>
    </row>
    <row r="17" spans="1:6" s="6" customFormat="1" ht="15" x14ac:dyDescent="0.25">
      <c r="A17" s="8" t="s">
        <v>64</v>
      </c>
      <c r="B17" s="8" t="s">
        <v>73</v>
      </c>
      <c r="C17" s="8" t="s">
        <v>52</v>
      </c>
      <c r="D17" s="8"/>
      <c r="E17" s="8">
        <v>1</v>
      </c>
      <c r="F17" s="8"/>
    </row>
    <row r="18" spans="1:6" s="76" customFormat="1" ht="15" x14ac:dyDescent="0.25">
      <c r="A18" s="75" t="s">
        <v>74</v>
      </c>
      <c r="B18" s="75" t="s">
        <v>75</v>
      </c>
      <c r="C18" s="75" t="s">
        <v>52</v>
      </c>
      <c r="D18" s="75"/>
      <c r="E18" s="75">
        <v>1</v>
      </c>
      <c r="F18" s="75"/>
    </row>
    <row r="19" spans="1:6" s="4" customFormat="1" ht="15" x14ac:dyDescent="0.25">
      <c r="A19" s="5" t="s">
        <v>81</v>
      </c>
      <c r="B19" s="97" t="s">
        <v>95</v>
      </c>
      <c r="C19" s="5" t="s">
        <v>54</v>
      </c>
      <c r="D19" s="5" t="s">
        <v>58</v>
      </c>
      <c r="E19" s="5">
        <v>1</v>
      </c>
      <c r="F19" s="5"/>
    </row>
    <row r="20" spans="1:6" s="73" customFormat="1" ht="15" x14ac:dyDescent="0.25">
      <c r="A20" s="72" t="s">
        <v>76</v>
      </c>
      <c r="B20" s="72" t="s">
        <v>79</v>
      </c>
      <c r="C20" s="72" t="s">
        <v>52</v>
      </c>
      <c r="D20" s="72"/>
      <c r="E20" s="72">
        <v>1</v>
      </c>
      <c r="F20" s="72"/>
    </row>
    <row r="21" spans="1:6" s="74" customFormat="1" ht="15" x14ac:dyDescent="0.25">
      <c r="A21" s="46" t="s">
        <v>81</v>
      </c>
      <c r="B21" s="98" t="s">
        <v>96</v>
      </c>
      <c r="C21" s="46" t="s">
        <v>54</v>
      </c>
      <c r="D21" s="46" t="s">
        <v>58</v>
      </c>
      <c r="E21" s="46">
        <v>1</v>
      </c>
      <c r="F21" s="46"/>
    </row>
    <row r="22" spans="1:6" s="74" customFormat="1" ht="15" x14ac:dyDescent="0.25">
      <c r="A22" s="46"/>
      <c r="B22" s="98"/>
      <c r="C22" s="46"/>
      <c r="D22" s="46"/>
      <c r="E22" s="46"/>
      <c r="F22" s="46"/>
    </row>
    <row r="23" spans="1:6" s="71" customFormat="1" ht="15" x14ac:dyDescent="0.25">
      <c r="A23" s="70" t="s">
        <v>77</v>
      </c>
      <c r="B23" s="70" t="s">
        <v>78</v>
      </c>
      <c r="C23" s="70" t="s">
        <v>52</v>
      </c>
      <c r="D23" s="70"/>
      <c r="E23" s="70">
        <v>1</v>
      </c>
      <c r="F23" s="70"/>
    </row>
    <row r="24" spans="1:6" s="69" customFormat="1" ht="15" x14ac:dyDescent="0.25">
      <c r="A24" s="68" t="s">
        <v>82</v>
      </c>
      <c r="B24" s="68" t="s">
        <v>83</v>
      </c>
      <c r="C24" s="68" t="s">
        <v>54</v>
      </c>
      <c r="D24" s="68" t="s">
        <v>58</v>
      </c>
      <c r="E24" s="68">
        <v>1</v>
      </c>
      <c r="F24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B67867-0919-40B4-9C97-1BEA0F6DE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94B57A-CEF2-4682-B85C-1D9FFDB2763D}"/>
</file>

<file path=customXml/itemProps3.xml><?xml version="1.0" encoding="utf-8"?>
<ds:datastoreItem xmlns:ds="http://schemas.openxmlformats.org/officeDocument/2006/customXml" ds:itemID="{026AE4C7-CA26-46A3-AA6B-5C77B6D4BCB6}">
  <ds:schemaRefs>
    <ds:schemaRef ds:uri="72c39c84-b0a3-45a2-a38c-ff46bb47f11f"/>
    <ds:schemaRef ds:uri="http://purl.org/dc/elements/1.1/"/>
    <ds:schemaRef ds:uri="http://purl.org/dc/terms/"/>
    <ds:schemaRef ds:uri="cf9f6c1f-8ad0-4eb8-bb2b-fb0b622a341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OWS_BOM_Canada</vt:lpstr>
      <vt:lpstr>PBS</vt:lpstr>
      <vt:lpstr>OWS_BOM_Canada!Print_Area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Jake McIvor</cp:lastModifiedBy>
  <cp:lastPrinted>2020-10-26T21:04:41Z</cp:lastPrinted>
  <dcterms:created xsi:type="dcterms:W3CDTF">2017-03-10T01:32:05Z</dcterms:created>
  <dcterms:modified xsi:type="dcterms:W3CDTF">2020-10-26T21:08:03Z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