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ata\Jake\Dropbox\Makers Making Change\Projects\Switches\LT5 Wobble Switch\8-Publishing\GitHub\Open-Wobble-Switch\Documentation\"/>
    </mc:Choice>
  </mc:AlternateContent>
  <xr:revisionPtr revIDLastSave="0" documentId="13_ncr:1_{2A6B6ED7-2222-48D6-9FEF-0D92DB627312}" xr6:coauthVersionLast="45" xr6:coauthVersionMax="45" xr10:uidLastSave="{00000000-0000-0000-0000-000000000000}"/>
  <bookViews>
    <workbookView xWindow="4500" yWindow="1995" windowWidth="17640" windowHeight="12900" xr2:uid="{00000000-000D-0000-FFFF-FFFF00000000}"/>
  </bookViews>
  <sheets>
    <sheet name="OWS_BOM_Canada" sheetId="1" r:id="rId1"/>
    <sheet name="PB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cdFcBBuueRvVQaU3ce9kJMsYtdg=="/>
    </ext>
  </extLst>
</workbook>
</file>

<file path=xl/calcChain.xml><?xml version="1.0" encoding="utf-8"?>
<calcChain xmlns="http://schemas.openxmlformats.org/spreadsheetml/2006/main">
  <c r="N35" i="1" l="1"/>
  <c r="O35" i="1" s="1"/>
  <c r="L35" i="1"/>
  <c r="M35" i="1" s="1"/>
  <c r="L10" i="1"/>
  <c r="M10" i="1" s="1"/>
  <c r="N10" i="1"/>
  <c r="O10" i="1" s="1"/>
  <c r="N28" i="1"/>
  <c r="O28" i="1" s="1"/>
  <c r="P27" i="1" s="1"/>
  <c r="N23" i="1"/>
  <c r="O23" i="1" s="1"/>
  <c r="N25" i="1"/>
  <c r="O25" i="1" s="1"/>
  <c r="N24" i="1"/>
  <c r="O24" i="1" s="1"/>
  <c r="N22" i="1"/>
  <c r="O22" i="1" s="1"/>
  <c r="N17" i="1"/>
  <c r="O17" i="1" s="1"/>
  <c r="N18" i="1"/>
  <c r="O18" i="1" s="1"/>
  <c r="N19" i="1"/>
  <c r="O19" i="1" s="1"/>
  <c r="N16" i="1"/>
  <c r="O16" i="1" s="1"/>
  <c r="N13" i="1"/>
  <c r="O13" i="1" s="1"/>
  <c r="N12" i="1"/>
  <c r="O12" i="1" s="1"/>
  <c r="N11" i="1"/>
  <c r="O11" i="1" s="1"/>
  <c r="L28" i="1"/>
  <c r="M28" i="1" s="1"/>
  <c r="L23" i="1"/>
  <c r="M23" i="1" s="1"/>
  <c r="L25" i="1"/>
  <c r="M25" i="1" s="1"/>
  <c r="L24" i="1"/>
  <c r="M24" i="1" s="1"/>
  <c r="L22" i="1"/>
  <c r="M22" i="1" s="1"/>
  <c r="L17" i="1"/>
  <c r="M17" i="1" s="1"/>
  <c r="L18" i="1"/>
  <c r="M18" i="1" s="1"/>
  <c r="L19" i="1"/>
  <c r="M19" i="1" s="1"/>
  <c r="L16" i="1"/>
  <c r="M16" i="1" s="1"/>
  <c r="L13" i="1"/>
  <c r="M13" i="1" s="1"/>
  <c r="L12" i="1"/>
  <c r="M12" i="1" s="1"/>
  <c r="L11" i="1"/>
  <c r="M11" i="1" s="1"/>
  <c r="P15" i="1" l="1"/>
  <c r="P21" i="1"/>
  <c r="N34" i="1" l="1"/>
  <c r="O34" i="1" s="1"/>
  <c r="L34" i="1"/>
  <c r="M34" i="1" s="1"/>
  <c r="L31" i="1"/>
  <c r="K31" i="1"/>
  <c r="N31" i="1" s="1"/>
  <c r="O31" i="1" s="1"/>
  <c r="L32" i="1"/>
  <c r="M32" i="1" s="1"/>
  <c r="L30" i="1"/>
  <c r="M30" i="1" s="1"/>
  <c r="M31" i="1" l="1"/>
  <c r="L6" i="1"/>
  <c r="M6" i="1" s="1"/>
  <c r="L7" i="1"/>
  <c r="M7" i="1" s="1"/>
  <c r="L8" i="1"/>
  <c r="M8" i="1" s="1"/>
  <c r="L9" i="1"/>
  <c r="M9" i="1" s="1"/>
  <c r="L5" i="1"/>
  <c r="M5" i="1" s="1"/>
  <c r="M2" i="1" s="1"/>
  <c r="N32" i="1" l="1"/>
  <c r="O32" i="1" s="1"/>
  <c r="N30" i="1"/>
  <c r="O30" i="1" s="1"/>
  <c r="N6" i="1"/>
  <c r="O6" i="1" s="1"/>
  <c r="N7" i="1"/>
  <c r="O7" i="1" s="1"/>
  <c r="N8" i="1"/>
  <c r="O8" i="1" s="1"/>
  <c r="N9" i="1"/>
  <c r="O9" i="1" s="1"/>
  <c r="N5" i="1"/>
  <c r="O5" i="1" s="1"/>
  <c r="P4" i="1" s="1"/>
  <c r="P2" i="1" l="1"/>
</calcChain>
</file>

<file path=xl/sharedStrings.xml><?xml version="1.0" encoding="utf-8"?>
<sst xmlns="http://schemas.openxmlformats.org/spreadsheetml/2006/main" count="246" uniqueCount="122">
  <si>
    <t>Qty</t>
  </si>
  <si>
    <t xml:space="preserve">Component </t>
  </si>
  <si>
    <t>Component name (June 29, 2020)</t>
  </si>
  <si>
    <t>Line Item</t>
  </si>
  <si>
    <t>Manufacturer</t>
  </si>
  <si>
    <t>MPN</t>
  </si>
  <si>
    <t>SKU</t>
  </si>
  <si>
    <t>URL (Canada)</t>
  </si>
  <si>
    <t>Amazon</t>
  </si>
  <si>
    <t>Required</t>
  </si>
  <si>
    <t>Limit Switch, Momentary Flexible Coil Spring</t>
  </si>
  <si>
    <t>Uxcell</t>
  </si>
  <si>
    <t>a18091500ux0012</t>
  </si>
  <si>
    <t>B07KM22TZ2</t>
  </si>
  <si>
    <t>https://www.amazon.ca/uxcell%C2%AE-ME-8166-Flexible-Spring-Momentary/dp/B07KM22TZ2</t>
  </si>
  <si>
    <t>Cable, 3.5 mm Mono, 6 ft length</t>
  </si>
  <si>
    <t>TNP Products</t>
  </si>
  <si>
    <t>CBL_35N_MM_15FT</t>
  </si>
  <si>
    <t>B01MCR16CZ</t>
  </si>
  <si>
    <t>https://www.amazon.ca/TNP-3-5mm-Mono-Cable-15FT/dp/B01MCR16CZ</t>
  </si>
  <si>
    <t>Bolt Dropper</t>
  </si>
  <si>
    <t>B01MSVU3WF</t>
  </si>
  <si>
    <t>https://www.amazon.ca/Bolt-Dropper-Pronged-Climbing-Cabinetry/dp/B01MSVU3WF</t>
  </si>
  <si>
    <t>Screw, Pan Head, M5x0.8, 10 mm length</t>
  </si>
  <si>
    <t>Optional</t>
  </si>
  <si>
    <t>ZF-VMHQ-E6IF</t>
  </si>
  <si>
    <t>B075DJHTNG</t>
  </si>
  <si>
    <t>https://www.amazon.ca/Stainless-Steel-100pcs-Bolt-Dropper/dp/B075DJHTNG</t>
  </si>
  <si>
    <t>Unit Cost</t>
  </si>
  <si>
    <t>https://www.amazon.ca/Prime-Line-9131356-Machine-Phillips-Stainless/dp/B07D5S35GJ</t>
  </si>
  <si>
    <t>Supplier</t>
  </si>
  <si>
    <t>Pkg Qty</t>
  </si>
  <si>
    <t>Pkg Cost</t>
  </si>
  <si>
    <t>Extended</t>
  </si>
  <si>
    <t>Open Wobble Switch</t>
  </si>
  <si>
    <t>PBS</t>
  </si>
  <si>
    <t>Zip Tie</t>
  </si>
  <si>
    <t>Tee Nut, ¼-20 UNC, 5/16" length</t>
  </si>
  <si>
    <t>Hex Bolt, 1/4-20 UNC, 3/4" Length</t>
  </si>
  <si>
    <t>https://www.amazon.ca/Xenocam-ME-8169-Whisker-Flexible-Momentary/dp/B07SHMQTQN</t>
  </si>
  <si>
    <t>https://www.amazon.ca/Uxcell-ME-8169-Flexible-Spring-Switch/dp/B00D83C54U</t>
  </si>
  <si>
    <t>PkG Reqd</t>
  </si>
  <si>
    <t>MinCost</t>
  </si>
  <si>
    <t>Alternate</t>
  </si>
  <si>
    <t>OWS-000-000</t>
  </si>
  <si>
    <t>Switch Assembly</t>
  </si>
  <si>
    <t>Cable</t>
  </si>
  <si>
    <t>Zip Ties</t>
  </si>
  <si>
    <t>QTY</t>
  </si>
  <si>
    <t>Name Plate</t>
  </si>
  <si>
    <t>OWS-100-000</t>
  </si>
  <si>
    <t>Open Wobble Switch Assembly</t>
  </si>
  <si>
    <t>Type</t>
  </si>
  <si>
    <t>Assembly</t>
  </si>
  <si>
    <t>Hardware</t>
  </si>
  <si>
    <t>Designed Part</t>
  </si>
  <si>
    <t>Comment</t>
  </si>
  <si>
    <t>Build</t>
  </si>
  <si>
    <t>Off-the-shelf</t>
  </si>
  <si>
    <t>3D Print</t>
  </si>
  <si>
    <t>OWS-110-000</t>
  </si>
  <si>
    <t>OWS-110-001</t>
  </si>
  <si>
    <t>OWS-110-002</t>
  </si>
  <si>
    <t>OWS-110-003</t>
  </si>
  <si>
    <t>OWS-110-005</t>
  </si>
  <si>
    <t>OWS-200-000</t>
  </si>
  <si>
    <t>PBS #</t>
  </si>
  <si>
    <t>Name</t>
  </si>
  <si>
    <t>Open Wobble Switch - Product Breakdown Structure</t>
  </si>
  <si>
    <t xml:space="preserve">Limit Switch, </t>
  </si>
  <si>
    <t>Topper Base</t>
  </si>
  <si>
    <t>Mounting Plate Assembly</t>
  </si>
  <si>
    <t>Tee Insert Nut</t>
  </si>
  <si>
    <t>Home Depot</t>
  </si>
  <si>
    <t>OWS-110-006</t>
  </si>
  <si>
    <t>Topper Assemblies</t>
  </si>
  <si>
    <t>OWS-210-000</t>
  </si>
  <si>
    <t>Ball Topper Assembly</t>
  </si>
  <si>
    <t>OWS-220-000</t>
  </si>
  <si>
    <t>OWS-230-000</t>
  </si>
  <si>
    <t>Hand Topper Assembly</t>
  </si>
  <si>
    <t>Tee Topper Assembly</t>
  </si>
  <si>
    <t>Ball Topper Top</t>
  </si>
  <si>
    <t>Ball Topper Bottom</t>
  </si>
  <si>
    <t>Topper Pin</t>
  </si>
  <si>
    <t>OWS-640-002</t>
  </si>
  <si>
    <t>OWS-200-001</t>
  </si>
  <si>
    <t>Topper Socket</t>
  </si>
  <si>
    <t>OWS-230-001</t>
  </si>
  <si>
    <t>Hand Topper</t>
  </si>
  <si>
    <t>Tee Topper Top</t>
  </si>
  <si>
    <t>Tee Topper Bottom</t>
  </si>
  <si>
    <t>Tee Topper Pin</t>
  </si>
  <si>
    <t>OWS-220-001</t>
  </si>
  <si>
    <t>OWS-220-002</t>
  </si>
  <si>
    <t>OWS-210-001</t>
  </si>
  <si>
    <t>OWS-210-002</t>
  </si>
  <si>
    <t>OWS-200-002</t>
  </si>
  <si>
    <t>OWS-111-000</t>
  </si>
  <si>
    <t>OWS-111-001</t>
  </si>
  <si>
    <t>Nameplate</t>
  </si>
  <si>
    <t>Mounting Adapter</t>
  </si>
  <si>
    <t>Topper Ball Bottom</t>
  </si>
  <si>
    <t>Topper Ball Top</t>
  </si>
  <si>
    <t>Topper Tee Top</t>
  </si>
  <si>
    <t>Topper Tee Bottom</t>
  </si>
  <si>
    <t>OWS-100-001</t>
  </si>
  <si>
    <t>Mounting Plate Adapter</t>
  </si>
  <si>
    <t>https://www.homedepot.ca/product/paulin-1-4-inch-20-tee-nuts-4-prong-5-16-inch-barrel-length/1000129429</t>
  </si>
  <si>
    <t>https://www.amazon.ca/TR-Industrial-TR88301-Multi-Purpose-Cable/dp/B01018DB2E</t>
  </si>
  <si>
    <t>https://www.homedepot.ca/product/paulin-1-4-inch-x-3-4-inch-hex-head-cap-screw-zinc-plated-grade-5-unc/1000132018</t>
  </si>
  <si>
    <t>OWS-640-003</t>
  </si>
  <si>
    <t>OWS-660-001</t>
  </si>
  <si>
    <t>https://github.com/makersmakingchange/Open-Wobble-Switch/blob/master/Build_Files/3D_Printing/OWS_Mounting_Adapter.stl</t>
  </si>
  <si>
    <t>https://github.com/makersmakingchange/Open-Wobble-Switch/blob/master/Build_Files/3D_Printing/OWS_Nameplate.stl</t>
  </si>
  <si>
    <t>https://github.com/makersmakingchange/Open-Wobble-Switch/blob/master/Build_Files/3D_Printing/OWS_Topper_Base.stl</t>
  </si>
  <si>
    <t>https://github.com/makersmakingchange/Open-Wobble-Switch/blob/master/Build_Files/3D_Printing/OWS_Topper_Socket.stl</t>
  </si>
  <si>
    <t>https://github.com/makersmakingchange/Open-Wobble-Switch/blob/master/Build_Files/3D_Printing/OWS_Topper_Pin.stl</t>
  </si>
  <si>
    <t>https://github.com/makersmakingchange/Open-Wobble-Switch/blob/master/Build_Files/3D_Printing/OWS_Topper_Ball_Top.stl</t>
  </si>
  <si>
    <t>https://github.com/makersmakingchange/Open-Wobble-Switch/blob/master/Build_Files/3D_Printing/OWS_Topper_Ball_Bottom.stl</t>
  </si>
  <si>
    <t>https://github.com/makersmakingchange/Open-Wobble-Switch/blob/master/Build_Files/3D_Printing/OWS_Topper_Tee_Top.stl</t>
  </si>
  <si>
    <t>https://github.com/makersmakingchange/Open-Wobble-Switch/blob/master/Build_Files/3D_Printing/OWS_Topper_Tee_Bottom.stl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</si>
</sst>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0"/>
      <name val="Calibri"/>
      <family val="2"/>
      <scheme val="major"/>
    </font>
    <font>
      <sz val="11"/>
      <name val="Calibri"/>
      <family val="2"/>
      <scheme val="major"/>
    </font>
    <font>
      <sz val="3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28">
    <xf numFmtId="0" fontId="0" fillId="0" borderId="0" xfId="0" applyFont="1" applyAlignment="1"/>
    <xf numFmtId="0" fontId="8" fillId="0" borderId="0" xfId="0" applyFont="1" applyAlignment="1"/>
    <xf numFmtId="0" fontId="1" fillId="0" borderId="0" xfId="0" applyFont="1" applyAlignment="1"/>
    <xf numFmtId="0" fontId="1" fillId="3" borderId="2" xfId="0" applyFont="1" applyFill="1" applyBorder="1" applyAlignment="1"/>
    <xf numFmtId="0" fontId="0" fillId="3" borderId="0" xfId="0" applyFont="1" applyFill="1" applyAlignment="1"/>
    <xf numFmtId="0" fontId="1" fillId="3" borderId="0" xfId="0" applyFont="1" applyFill="1" applyAlignment="1"/>
    <xf numFmtId="0" fontId="1" fillId="3" borderId="1" xfId="0" applyFont="1" applyFill="1" applyBorder="1" applyAlignment="1"/>
    <xf numFmtId="0" fontId="0" fillId="4" borderId="0" xfId="0" applyFont="1" applyFill="1" applyAlignment="1"/>
    <xf numFmtId="0" fontId="5" fillId="4" borderId="0" xfId="1" applyFont="1" applyFill="1" applyAlignment="1"/>
    <xf numFmtId="0" fontId="1" fillId="4" borderId="0" xfId="0" applyFont="1" applyFill="1" applyAlignment="1"/>
    <xf numFmtId="0" fontId="1" fillId="4" borderId="1" xfId="0" applyFont="1" applyFill="1" applyBorder="1" applyAlignment="1"/>
    <xf numFmtId="0" fontId="1" fillId="5" borderId="2" xfId="0" applyFont="1" applyFill="1" applyBorder="1" applyAlignment="1"/>
    <xf numFmtId="0" fontId="9" fillId="0" borderId="0" xfId="0" applyFont="1" applyAlignment="1"/>
    <xf numFmtId="0" fontId="9" fillId="4" borderId="3" xfId="0" applyFont="1" applyFill="1" applyBorder="1" applyAlignment="1"/>
    <xf numFmtId="0" fontId="9" fillId="4" borderId="3" xfId="0" applyFont="1" applyFill="1" applyBorder="1"/>
    <xf numFmtId="44" fontId="9" fillId="4" borderId="3" xfId="0" applyNumberFormat="1" applyFont="1" applyFill="1" applyBorder="1"/>
    <xf numFmtId="44" fontId="9" fillId="4" borderId="3" xfId="3" applyNumberFormat="1" applyFont="1" applyFill="1" applyBorder="1"/>
    <xf numFmtId="0" fontId="9" fillId="4" borderId="0" xfId="0" applyFont="1" applyFill="1" applyAlignment="1"/>
    <xf numFmtId="0" fontId="9" fillId="4" borderId="0" xfId="0" applyFont="1" applyFill="1"/>
    <xf numFmtId="0" fontId="10" fillId="4" borderId="0" xfId="0" applyFont="1" applyFill="1" applyAlignment="1"/>
    <xf numFmtId="44" fontId="9" fillId="4" borderId="0" xfId="2" applyFont="1" applyFill="1"/>
    <xf numFmtId="1" fontId="9" fillId="4" borderId="0" xfId="2" applyNumberFormat="1" applyFont="1" applyFill="1"/>
    <xf numFmtId="0" fontId="11" fillId="4" borderId="0" xfId="0" applyFont="1" applyFill="1"/>
    <xf numFmtId="0" fontId="12" fillId="4" borderId="0" xfId="0" applyFont="1" applyFill="1" applyAlignment="1"/>
    <xf numFmtId="0" fontId="9" fillId="4" borderId="0" xfId="0" applyFont="1" applyFill="1" applyAlignment="1">
      <alignment horizontal="left"/>
    </xf>
    <xf numFmtId="44" fontId="9" fillId="4" borderId="0" xfId="2" applyFont="1" applyFill="1" applyAlignment="1"/>
    <xf numFmtId="0" fontId="11" fillId="4" borderId="0" xfId="1" applyFont="1" applyFill="1" applyAlignment="1"/>
    <xf numFmtId="0" fontId="9" fillId="4" borderId="1" xfId="0" applyFont="1" applyFill="1" applyBorder="1" applyAlignment="1"/>
    <xf numFmtId="1" fontId="9" fillId="4" borderId="1" xfId="2" applyNumberFormat="1" applyFont="1" applyFill="1" applyBorder="1"/>
    <xf numFmtId="0" fontId="11" fillId="4" borderId="1" xfId="0" applyFont="1" applyFill="1" applyBorder="1"/>
    <xf numFmtId="0" fontId="11" fillId="0" borderId="0" xfId="0" applyFont="1"/>
    <xf numFmtId="0" fontId="9" fillId="3" borderId="2" xfId="0" applyFont="1" applyFill="1" applyBorder="1" applyAlignment="1"/>
    <xf numFmtId="0" fontId="11" fillId="3" borderId="2" xfId="0" applyFont="1" applyFill="1" applyBorder="1"/>
    <xf numFmtId="0" fontId="9" fillId="3" borderId="0" xfId="0" applyFont="1" applyFill="1" applyAlignment="1"/>
    <xf numFmtId="1" fontId="9" fillId="3" borderId="0" xfId="2" applyNumberFormat="1" applyFont="1" applyFill="1"/>
    <xf numFmtId="0" fontId="9" fillId="3" borderId="1" xfId="0" applyFont="1" applyFill="1" applyBorder="1" applyAlignment="1"/>
    <xf numFmtId="1" fontId="9" fillId="3" borderId="1" xfId="2" applyNumberFormat="1" applyFont="1" applyFill="1" applyBorder="1"/>
    <xf numFmtId="0" fontId="9" fillId="0" borderId="0" xfId="0" applyFont="1" applyBorder="1" applyAlignment="1"/>
    <xf numFmtId="0" fontId="9" fillId="5" borderId="2" xfId="0" applyFont="1" applyFill="1" applyBorder="1" applyAlignment="1"/>
    <xf numFmtId="0" fontId="9" fillId="0" borderId="0" xfId="0" applyFont="1"/>
    <xf numFmtId="44" fontId="9" fillId="4" borderId="1" xfId="2" applyFont="1" applyFill="1" applyBorder="1"/>
    <xf numFmtId="44" fontId="9" fillId="3" borderId="0" xfId="2" applyFont="1" applyFill="1"/>
    <xf numFmtId="44" fontId="9" fillId="3" borderId="1" xfId="2" applyFont="1" applyFill="1" applyBorder="1"/>
    <xf numFmtId="0" fontId="9" fillId="6" borderId="2" xfId="0" applyFont="1" applyFill="1" applyBorder="1" applyAlignment="1"/>
    <xf numFmtId="0" fontId="9" fillId="6" borderId="0" xfId="0" applyFont="1" applyFill="1" applyAlignment="1"/>
    <xf numFmtId="1" fontId="9" fillId="6" borderId="0" xfId="2" applyNumberFormat="1" applyFont="1" applyFill="1"/>
    <xf numFmtId="44" fontId="9" fillId="6" borderId="0" xfId="2" applyFont="1" applyFill="1"/>
    <xf numFmtId="0" fontId="9" fillId="6" borderId="0" xfId="0" applyFont="1" applyFill="1" applyBorder="1" applyAlignment="1"/>
    <xf numFmtId="0" fontId="9" fillId="6" borderId="1" xfId="0" applyFont="1" applyFill="1" applyBorder="1" applyAlignment="1"/>
    <xf numFmtId="1" fontId="9" fillId="6" borderId="1" xfId="2" applyNumberFormat="1" applyFont="1" applyFill="1" applyBorder="1"/>
    <xf numFmtId="44" fontId="9" fillId="6" borderId="1" xfId="2" applyFont="1" applyFill="1" applyBorder="1"/>
    <xf numFmtId="0" fontId="9" fillId="0" borderId="0" xfId="0" applyFont="1" applyBorder="1"/>
    <xf numFmtId="44" fontId="9" fillId="0" borderId="0" xfId="0" applyNumberFormat="1" applyFont="1" applyBorder="1"/>
    <xf numFmtId="0" fontId="9" fillId="7" borderId="1" xfId="0" applyFont="1" applyFill="1" applyBorder="1" applyAlignment="1"/>
    <xf numFmtId="0" fontId="9" fillId="7" borderId="1" xfId="0" applyFont="1" applyFill="1" applyBorder="1"/>
    <xf numFmtId="44" fontId="9" fillId="7" borderId="1" xfId="0" applyNumberFormat="1" applyFont="1" applyFill="1" applyBorder="1"/>
    <xf numFmtId="44" fontId="9" fillId="7" borderId="1" xfId="3" applyNumberFormat="1" applyFont="1" applyFill="1" applyBorder="1"/>
    <xf numFmtId="44" fontId="9" fillId="0" borderId="0" xfId="3" applyNumberFormat="1" applyFont="1" applyFill="1" applyBorder="1"/>
    <xf numFmtId="0" fontId="13" fillId="0" borderId="0" xfId="0" applyFont="1" applyAlignment="1"/>
    <xf numFmtId="0" fontId="7" fillId="0" borderId="0" xfId="0" applyFont="1" applyAlignment="1"/>
    <xf numFmtId="0" fontId="1" fillId="6" borderId="0" xfId="0" applyFont="1" applyFill="1" applyAlignment="1"/>
    <xf numFmtId="0" fontId="1" fillId="6" borderId="1" xfId="0" applyFont="1" applyFill="1" applyBorder="1" applyAlignment="1"/>
    <xf numFmtId="0" fontId="1" fillId="5" borderId="1" xfId="0" applyFont="1" applyFill="1" applyBorder="1" applyAlignment="1"/>
    <xf numFmtId="0" fontId="1" fillId="6" borderId="2" xfId="0" applyFont="1" applyFill="1" applyBorder="1" applyAlignment="1"/>
    <xf numFmtId="0" fontId="9" fillId="5" borderId="1" xfId="0" applyFont="1" applyFill="1" applyBorder="1" applyAlignment="1"/>
    <xf numFmtId="1" fontId="9" fillId="5" borderId="1" xfId="2" applyNumberFormat="1" applyFont="1" applyFill="1" applyBorder="1"/>
    <xf numFmtId="44" fontId="9" fillId="5" borderId="1" xfId="2" applyFont="1" applyFill="1" applyBorder="1"/>
    <xf numFmtId="44" fontId="9" fillId="7" borderId="1" xfId="2" applyFont="1" applyFill="1" applyBorder="1"/>
    <xf numFmtId="44" fontId="9" fillId="0" borderId="0" xfId="2" applyFont="1" applyBorder="1"/>
    <xf numFmtId="44" fontId="9" fillId="4" borderId="3" xfId="2" applyFont="1" applyFill="1" applyBorder="1"/>
    <xf numFmtId="44" fontId="9" fillId="4" borderId="1" xfId="2" applyFont="1" applyFill="1" applyBorder="1" applyAlignment="1"/>
    <xf numFmtId="44" fontId="9" fillId="0" borderId="0" xfId="2" applyFont="1" applyAlignment="1"/>
    <xf numFmtId="44" fontId="9" fillId="3" borderId="2" xfId="2" applyFont="1" applyFill="1" applyBorder="1" applyAlignment="1"/>
    <xf numFmtId="44" fontId="9" fillId="3" borderId="0" xfId="2" applyFont="1" applyFill="1" applyAlignment="1"/>
    <xf numFmtId="44" fontId="9" fillId="3" borderId="1" xfId="2" applyFont="1" applyFill="1" applyBorder="1" applyAlignment="1"/>
    <xf numFmtId="44" fontId="9" fillId="6" borderId="2" xfId="2" applyFont="1" applyFill="1" applyBorder="1" applyAlignment="1"/>
    <xf numFmtId="44" fontId="9" fillId="6" borderId="0" xfId="2" applyFont="1" applyFill="1" applyAlignment="1"/>
    <xf numFmtId="44" fontId="9" fillId="6" borderId="1" xfId="2" applyFont="1" applyFill="1" applyBorder="1" applyAlignment="1"/>
    <xf numFmtId="44" fontId="9" fillId="5" borderId="2" xfId="2" applyFont="1" applyFill="1" applyBorder="1" applyAlignment="1"/>
    <xf numFmtId="44" fontId="9" fillId="5" borderId="1" xfId="2" applyFont="1" applyFill="1" applyBorder="1" applyAlignment="1"/>
    <xf numFmtId="44" fontId="9" fillId="7" borderId="1" xfId="2" applyFont="1" applyFill="1" applyBorder="1" applyAlignment="1"/>
    <xf numFmtId="44" fontId="9" fillId="0" borderId="0" xfId="2" applyFont="1" applyBorder="1" applyAlignment="1"/>
    <xf numFmtId="0" fontId="1" fillId="3" borderId="0" xfId="0" applyFont="1" applyFill="1" applyBorder="1" applyAlignment="1"/>
    <xf numFmtId="0" fontId="9" fillId="3" borderId="0" xfId="0" applyFont="1" applyFill="1" applyBorder="1" applyAlignment="1"/>
    <xf numFmtId="44" fontId="9" fillId="3" borderId="0" xfId="2" applyFont="1" applyFill="1" applyBorder="1" applyAlignment="1"/>
    <xf numFmtId="1" fontId="9" fillId="3" borderId="0" xfId="2" applyNumberFormat="1" applyFont="1" applyFill="1" applyBorder="1"/>
    <xf numFmtId="44" fontId="9" fillId="3" borderId="0" xfId="2" applyFont="1" applyFill="1" applyBorder="1"/>
    <xf numFmtId="0" fontId="11" fillId="3" borderId="1" xfId="0" applyFont="1" applyFill="1" applyBorder="1"/>
    <xf numFmtId="0" fontId="1" fillId="6" borderId="0" xfId="0" applyFont="1" applyFill="1" applyBorder="1" applyAlignment="1"/>
    <xf numFmtId="44" fontId="9" fillId="6" borderId="0" xfId="2" applyFont="1" applyFill="1" applyBorder="1" applyAlignment="1"/>
    <xf numFmtId="1" fontId="9" fillId="6" borderId="0" xfId="2" applyNumberFormat="1" applyFont="1" applyFill="1" applyBorder="1"/>
    <xf numFmtId="44" fontId="9" fillId="6" borderId="0" xfId="2" applyFont="1" applyFill="1" applyBorder="1"/>
    <xf numFmtId="0" fontId="9" fillId="0" borderId="0" xfId="0" applyFont="1" applyFill="1" applyBorder="1" applyAlignment="1"/>
    <xf numFmtId="0" fontId="9" fillId="0" borderId="0" xfId="0" applyFont="1" applyFill="1" applyBorder="1"/>
    <xf numFmtId="0" fontId="10" fillId="0" borderId="0" xfId="0" applyFont="1" applyFill="1" applyBorder="1" applyAlignment="1"/>
    <xf numFmtId="44" fontId="9" fillId="0" borderId="0" xfId="2" applyFont="1" applyFill="1" applyBorder="1" applyAlignment="1"/>
    <xf numFmtId="1" fontId="9" fillId="0" borderId="0" xfId="2" applyNumberFormat="1" applyFont="1" applyFill="1" applyBorder="1"/>
    <xf numFmtId="44" fontId="9" fillId="0" borderId="0" xfId="2" applyFont="1" applyFill="1" applyBorder="1"/>
    <xf numFmtId="0" fontId="11" fillId="0" borderId="0" xfId="1" applyFont="1" applyFill="1" applyBorder="1" applyAlignment="1"/>
    <xf numFmtId="0" fontId="11" fillId="0" borderId="0" xfId="0" applyFont="1" applyFill="1" applyBorder="1"/>
    <xf numFmtId="0" fontId="12" fillId="0" borderId="0" xfId="0" applyFont="1" applyFill="1" applyBorder="1" applyAlignment="1"/>
    <xf numFmtId="0" fontId="2" fillId="0" borderId="0" xfId="1" applyFill="1" applyBorder="1" applyAlignment="1"/>
    <xf numFmtId="0" fontId="6" fillId="5" borderId="0" xfId="0" applyFont="1" applyFill="1" applyAlignment="1"/>
    <xf numFmtId="0" fontId="3" fillId="5" borderId="0" xfId="0" applyFont="1" applyFill="1" applyAlignment="1"/>
    <xf numFmtId="0" fontId="14" fillId="5" borderId="0" xfId="0" applyFont="1" applyFill="1" applyAlignment="1"/>
    <xf numFmtId="0" fontId="15" fillId="5" borderId="0" xfId="0" applyFont="1" applyFill="1" applyAlignment="1"/>
    <xf numFmtId="0" fontId="7" fillId="6" borderId="0" xfId="0" applyFont="1" applyFill="1" applyAlignment="1"/>
    <xf numFmtId="0" fontId="8" fillId="6" borderId="0" xfId="0" applyFont="1" applyFill="1" applyAlignment="1"/>
    <xf numFmtId="0" fontId="0" fillId="6" borderId="0" xfId="0" applyFont="1" applyFill="1" applyAlignment="1"/>
    <xf numFmtId="0" fontId="7" fillId="3" borderId="0" xfId="0" applyFont="1" applyFill="1" applyAlignment="1"/>
    <xf numFmtId="0" fontId="8" fillId="3" borderId="0" xfId="0" applyFont="1" applyFill="1" applyAlignment="1"/>
    <xf numFmtId="0" fontId="7" fillId="4" borderId="0" xfId="0" applyFont="1" applyFill="1" applyAlignment="1"/>
    <xf numFmtId="0" fontId="8" fillId="4" borderId="0" xfId="0" applyFont="1" applyFill="1" applyAlignment="1"/>
    <xf numFmtId="0" fontId="16" fillId="3" borderId="2" xfId="0" applyFont="1" applyFill="1" applyBorder="1" applyAlignment="1"/>
    <xf numFmtId="0" fontId="16" fillId="6" borderId="2" xfId="0" applyFont="1" applyFill="1" applyBorder="1" applyAlignment="1"/>
    <xf numFmtId="0" fontId="16" fillId="5" borderId="2" xfId="0" applyFont="1" applyFill="1" applyBorder="1" applyAlignment="1"/>
    <xf numFmtId="0" fontId="16" fillId="4" borderId="3" xfId="0" applyFont="1" applyFill="1" applyBorder="1" applyAlignment="1"/>
    <xf numFmtId="0" fontId="16" fillId="7" borderId="1" xfId="0" applyFont="1" applyFill="1" applyBorder="1" applyAlignment="1"/>
    <xf numFmtId="0" fontId="16" fillId="0" borderId="1" xfId="0" applyFont="1" applyBorder="1" applyAlignment="1"/>
    <xf numFmtId="0" fontId="16" fillId="0" borderId="1" xfId="0" applyFont="1" applyBorder="1"/>
    <xf numFmtId="0" fontId="16" fillId="0" borderId="1" xfId="0" applyFont="1" applyBorder="1" applyAlignment="1">
      <alignment textRotation="90"/>
    </xf>
    <xf numFmtId="44" fontId="16" fillId="0" borderId="1" xfId="2" applyFont="1" applyBorder="1" applyAlignment="1">
      <alignment textRotation="90"/>
    </xf>
    <xf numFmtId="0" fontId="16" fillId="0" borderId="0" xfId="0" applyFont="1" applyAlignment="1"/>
    <xf numFmtId="0" fontId="2" fillId="3" borderId="0" xfId="1" applyFill="1" applyAlignment="1"/>
    <xf numFmtId="0" fontId="2" fillId="6" borderId="0" xfId="1" applyFill="1" applyAlignment="1"/>
    <xf numFmtId="0" fontId="2" fillId="3" borderId="0" xfId="1" applyFill="1" applyBorder="1" applyAlignment="1"/>
    <xf numFmtId="0" fontId="2" fillId="6" borderId="0" xfId="1" applyFill="1" applyBorder="1" applyAlignment="1"/>
    <xf numFmtId="0" fontId="2" fillId="6" borderId="1" xfId="1" applyFill="1" applyBorder="1" applyAlignment="1"/>
  </cellXfs>
  <cellStyles count="4">
    <cellStyle name="60% - Accent5" xfId="3" builtinId="48"/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customschemas.google.com/relationships/workbookmetadata" Target="metadata"/><Relationship Id="rId10" Type="http://schemas.openxmlformats.org/officeDocument/2006/relationships/customXml" Target="../customXml/item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a/Uxcell-ME-8169-Flexible-Spring-Switch/dp/B00D83C54U" TargetMode="External"/><Relationship Id="rId13" Type="http://schemas.openxmlformats.org/officeDocument/2006/relationships/hyperlink" Target="https://github.com/makersmakingchange/Open-Wobble-Switch/blob/master/Build_Files/3D_Printing/OWS_Topper_Socket.stl" TargetMode="External"/><Relationship Id="rId18" Type="http://schemas.openxmlformats.org/officeDocument/2006/relationships/hyperlink" Target="https://github.com/makersmakingchange/Open-Wobble-Switch/blob/master/Build_Files/3D_Printing/OWS_Topper_Tee_Bottom.stl" TargetMode="External"/><Relationship Id="rId3" Type="http://schemas.openxmlformats.org/officeDocument/2006/relationships/hyperlink" Target="https://www.amazon.ca/Stainless-Steel-100pcs-Bolt-Dropper/dp/B075DJHTNG" TargetMode="External"/><Relationship Id="rId7" Type="http://schemas.openxmlformats.org/officeDocument/2006/relationships/hyperlink" Target="https://www.amazon.ca/Xenocam-ME-8169-Whisker-Flexible-Momentary/dp/B07SHMQTQN" TargetMode="External"/><Relationship Id="rId12" Type="http://schemas.openxmlformats.org/officeDocument/2006/relationships/hyperlink" Target="https://github.com/makersmakingchange/Open-Wobble-Switch/blob/master/Build_Files/3D_Printing/OWS_Topper_Socket.stl" TargetMode="External"/><Relationship Id="rId17" Type="http://schemas.openxmlformats.org/officeDocument/2006/relationships/hyperlink" Target="https://github.com/makersmakingchange/Open-Wobble-Switch/blob/master/Build_Files/3D_Printing/OWS_Topper_Tee_Top.stl" TargetMode="External"/><Relationship Id="rId2" Type="http://schemas.openxmlformats.org/officeDocument/2006/relationships/hyperlink" Target="https://www.amazon.ca/TNP-3-5mm-Mono-Cable-15FT/dp/B01MCR16CZ" TargetMode="External"/><Relationship Id="rId16" Type="http://schemas.openxmlformats.org/officeDocument/2006/relationships/hyperlink" Target="https://github.com/makersmakingchange/Open-Wobble-Switch/blob/master/Build_Files/3D_Printing/OWS_Topper_Ball_Top.stl" TargetMode="External"/><Relationship Id="rId1" Type="http://schemas.openxmlformats.org/officeDocument/2006/relationships/hyperlink" Target="https://www.amazon.ca/uxcell%C2%AE-ME-8166-Flexible-Spring-Momentary/dp/B07KM22TZ2" TargetMode="External"/><Relationship Id="rId6" Type="http://schemas.openxmlformats.org/officeDocument/2006/relationships/hyperlink" Target="https://www.amazon.ca/uxcell%C2%AE-ME-8166-Flexible-Spring-Momentary/dp/B07KM22TZ2" TargetMode="External"/><Relationship Id="rId11" Type="http://schemas.openxmlformats.org/officeDocument/2006/relationships/hyperlink" Target="https://www.homedepot.ca/product/paulin-1-4-inch-x-3-4-inch-hex-head-cap-screw-zinc-plated-grade-5-unc/1000132018" TargetMode="External"/><Relationship Id="rId5" Type="http://schemas.openxmlformats.org/officeDocument/2006/relationships/hyperlink" Target="https://www.amazon.ca/Prime-Line-9131356-Machine-Phillips-Stainless/dp/B07D5S35GJ" TargetMode="External"/><Relationship Id="rId15" Type="http://schemas.openxmlformats.org/officeDocument/2006/relationships/hyperlink" Target="https://github.com/makersmakingchange/Open-Wobble-Switch/blob/master/Build_Files/3D_Printing/OWS_Topper_Pin.stl" TargetMode="External"/><Relationship Id="rId10" Type="http://schemas.openxmlformats.org/officeDocument/2006/relationships/hyperlink" Target="https://www.amazon.ca/TR-Industrial-TR88301-Multi-Purpose-Cable/dp/B01018DB2E" TargetMode="External"/><Relationship Id="rId4" Type="http://schemas.openxmlformats.org/officeDocument/2006/relationships/hyperlink" Target="https://www.amazon.ca/Bolt-Dropper-Pronged-Climbing-Cabinetry/dp/B01MSVU3WF" TargetMode="External"/><Relationship Id="rId9" Type="http://schemas.openxmlformats.org/officeDocument/2006/relationships/hyperlink" Target="https://www.homedepot.ca/product/paulin-1-4-inch-20-tee-nuts-4-prong-5-16-inch-barrel-length/1000129429" TargetMode="External"/><Relationship Id="rId14" Type="http://schemas.openxmlformats.org/officeDocument/2006/relationships/hyperlink" Target="https://github.com/makersmakingchange/Open-Wobble-Switch/blob/master/Build_Files/3D_Printing/OWS_Topper_Pin.st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6" sqref="A26"/>
    </sheetView>
  </sheetViews>
  <sheetFormatPr defaultColWidth="12.625" defaultRowHeight="15" customHeight="1" x14ac:dyDescent="0.25"/>
  <cols>
    <col min="1" max="1" width="13.25" style="12" customWidth="1"/>
    <col min="2" max="2" width="3.625" style="12" bestFit="1" customWidth="1"/>
    <col min="3" max="3" width="9" style="12" customWidth="1"/>
    <col min="4" max="4" width="37.875" style="12" customWidth="1"/>
    <col min="5" max="5" width="31" style="12" hidden="1" customWidth="1"/>
    <col min="6" max="6" width="11.375" style="12" customWidth="1"/>
    <col min="7" max="7" width="15.75" style="12" customWidth="1"/>
    <col min="8" max="8" width="15.875" style="12" customWidth="1"/>
    <col min="9" max="9" width="10.5" style="12" customWidth="1"/>
    <col min="10" max="10" width="3.5" style="12" bestFit="1" customWidth="1"/>
    <col min="11" max="11" width="7" style="71" bestFit="1" customWidth="1"/>
    <col min="12" max="12" width="3.25" style="12" bestFit="1" customWidth="1"/>
    <col min="13" max="15" width="7" style="71" bestFit="1" customWidth="1"/>
    <col min="16" max="16" width="7" style="12" customWidth="1"/>
    <col min="17" max="17" width="90.375" style="12" bestFit="1" customWidth="1"/>
    <col min="18" max="32" width="7.625" style="12" customWidth="1"/>
    <col min="33" max="16384" width="12.625" style="12"/>
  </cols>
  <sheetData>
    <row r="1" spans="1:32" s="122" customFormat="1" ht="54.75" thickBot="1" x14ac:dyDescent="0.3">
      <c r="A1" s="118" t="s">
        <v>35</v>
      </c>
      <c r="B1" s="119" t="s">
        <v>0</v>
      </c>
      <c r="C1" s="119" t="s">
        <v>1</v>
      </c>
      <c r="D1" s="119" t="s">
        <v>2</v>
      </c>
      <c r="E1" s="119" t="s">
        <v>3</v>
      </c>
      <c r="F1" s="119" t="s">
        <v>30</v>
      </c>
      <c r="G1" s="119" t="s">
        <v>4</v>
      </c>
      <c r="H1" s="119" t="s">
        <v>5</v>
      </c>
      <c r="I1" s="119" t="s">
        <v>6</v>
      </c>
      <c r="J1" s="120" t="s">
        <v>31</v>
      </c>
      <c r="K1" s="121" t="s">
        <v>32</v>
      </c>
      <c r="L1" s="120" t="s">
        <v>41</v>
      </c>
      <c r="M1" s="121" t="s">
        <v>42</v>
      </c>
      <c r="N1" s="121" t="s">
        <v>28</v>
      </c>
      <c r="O1" s="121" t="s">
        <v>33</v>
      </c>
      <c r="P1" s="120"/>
      <c r="Q1" s="119" t="s">
        <v>7</v>
      </c>
    </row>
    <row r="2" spans="1:32" s="53" customFormat="1" ht="14.25" customHeight="1" thickBot="1" x14ac:dyDescent="0.3">
      <c r="A2" s="53" t="s">
        <v>44</v>
      </c>
      <c r="D2" s="117" t="s">
        <v>34</v>
      </c>
      <c r="I2" s="54"/>
      <c r="J2" s="54"/>
      <c r="K2" s="67"/>
      <c r="L2" s="55"/>
      <c r="M2" s="67">
        <f>SUM(M5:M28)</f>
        <v>84.88</v>
      </c>
      <c r="N2" s="67"/>
      <c r="O2" s="80"/>
      <c r="P2" s="56">
        <f>SUM(O5:O16)</f>
        <v>15.060433333333334</v>
      </c>
    </row>
    <row r="3" spans="1:32" s="37" customFormat="1" ht="14.25" customHeight="1" thickBot="1" x14ac:dyDescent="0.3">
      <c r="I3" s="51"/>
      <c r="J3" s="51"/>
      <c r="K3" s="68"/>
      <c r="L3" s="52"/>
      <c r="M3" s="68"/>
      <c r="N3" s="68"/>
      <c r="O3" s="81"/>
      <c r="P3" s="57"/>
    </row>
    <row r="4" spans="1:32" s="13" customFormat="1" ht="14.25" customHeight="1" x14ac:dyDescent="0.25">
      <c r="A4" s="13" t="s">
        <v>50</v>
      </c>
      <c r="B4" s="13">
        <v>1</v>
      </c>
      <c r="C4" s="14" t="s">
        <v>9</v>
      </c>
      <c r="D4" s="116" t="s">
        <v>45</v>
      </c>
      <c r="I4" s="14"/>
      <c r="J4" s="14"/>
      <c r="K4" s="69"/>
      <c r="L4" s="15"/>
      <c r="M4" s="69"/>
      <c r="N4" s="69"/>
      <c r="O4" s="69"/>
      <c r="P4" s="16">
        <f>SUM(O5:O9)</f>
        <v>14.610533333333334</v>
      </c>
    </row>
    <row r="5" spans="1:32" s="17" customFormat="1" ht="14.25" customHeight="1" x14ac:dyDescent="0.25">
      <c r="A5" s="17" t="s">
        <v>106</v>
      </c>
      <c r="B5" s="18">
        <v>1</v>
      </c>
      <c r="C5" s="18" t="s">
        <v>9</v>
      </c>
      <c r="D5" s="19" t="s">
        <v>10</v>
      </c>
      <c r="E5" s="18"/>
      <c r="F5" s="18" t="s">
        <v>8</v>
      </c>
      <c r="G5" s="18" t="s">
        <v>11</v>
      </c>
      <c r="H5" s="18" t="s">
        <v>12</v>
      </c>
      <c r="I5" s="18" t="s">
        <v>13</v>
      </c>
      <c r="J5" s="18">
        <v>3</v>
      </c>
      <c r="K5" s="20">
        <v>14.14</v>
      </c>
      <c r="L5" s="21">
        <f>CEILING(B5/J5,1)</f>
        <v>1</v>
      </c>
      <c r="M5" s="20">
        <f>L5*K5</f>
        <v>14.14</v>
      </c>
      <c r="N5" s="20">
        <f>K5/J5</f>
        <v>4.7133333333333338</v>
      </c>
      <c r="O5" s="20">
        <f>N5*B5</f>
        <v>4.7133333333333338</v>
      </c>
      <c r="P5" s="20"/>
      <c r="Q5" s="22" t="s">
        <v>14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 spans="1:32" s="17" customFormat="1" ht="14.25" customHeight="1" x14ac:dyDescent="0.25">
      <c r="A6" s="9" t="s">
        <v>62</v>
      </c>
      <c r="B6" s="18">
        <v>1</v>
      </c>
      <c r="C6" s="18" t="s">
        <v>9</v>
      </c>
      <c r="D6" s="19" t="s">
        <v>15</v>
      </c>
      <c r="E6" s="18"/>
      <c r="F6" s="18" t="s">
        <v>8</v>
      </c>
      <c r="G6" s="18" t="s">
        <v>16</v>
      </c>
      <c r="H6" s="18" t="s">
        <v>17</v>
      </c>
      <c r="I6" s="18" t="s">
        <v>18</v>
      </c>
      <c r="J6" s="18">
        <v>2</v>
      </c>
      <c r="K6" s="20">
        <v>12.99</v>
      </c>
      <c r="L6" s="21">
        <f>CEILING(B6/J6,1)</f>
        <v>1</v>
      </c>
      <c r="M6" s="20">
        <f t="shared" ref="M6:M13" si="0">L6*K6</f>
        <v>12.99</v>
      </c>
      <c r="N6" s="20">
        <f t="shared" ref="N6:N13" si="1">K6/J6</f>
        <v>6.4950000000000001</v>
      </c>
      <c r="O6" s="20">
        <f>N6*B6</f>
        <v>6.4950000000000001</v>
      </c>
      <c r="P6" s="20"/>
      <c r="Q6" s="22" t="s">
        <v>19</v>
      </c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 spans="1:32" s="17" customFormat="1" ht="14.25" customHeight="1" x14ac:dyDescent="0.25">
      <c r="A7" s="9" t="s">
        <v>112</v>
      </c>
      <c r="B7" s="18">
        <v>1</v>
      </c>
      <c r="C7" s="18" t="s">
        <v>9</v>
      </c>
      <c r="D7" s="23" t="s">
        <v>37</v>
      </c>
      <c r="F7" s="18" t="s">
        <v>8</v>
      </c>
      <c r="G7" s="18" t="s">
        <v>20</v>
      </c>
      <c r="I7" s="18" t="s">
        <v>21</v>
      </c>
      <c r="J7" s="18">
        <v>100</v>
      </c>
      <c r="K7" s="20">
        <v>15.92</v>
      </c>
      <c r="L7" s="21">
        <f>CEILING(B7/J7,1)</f>
        <v>1</v>
      </c>
      <c r="M7" s="20">
        <f t="shared" si="0"/>
        <v>15.92</v>
      </c>
      <c r="N7" s="20">
        <f t="shared" si="1"/>
        <v>0.15920000000000001</v>
      </c>
      <c r="O7" s="20">
        <f>N7*B7</f>
        <v>0.15920000000000001</v>
      </c>
      <c r="P7" s="20"/>
      <c r="Q7" s="22" t="s">
        <v>22</v>
      </c>
    </row>
    <row r="8" spans="1:32" s="17" customFormat="1" ht="14.25" customHeight="1" x14ac:dyDescent="0.25">
      <c r="A8" s="9" t="s">
        <v>85</v>
      </c>
      <c r="B8" s="18">
        <v>4</v>
      </c>
      <c r="C8" s="18" t="s">
        <v>9</v>
      </c>
      <c r="D8" s="23" t="s">
        <v>23</v>
      </c>
      <c r="F8" s="18" t="s">
        <v>8</v>
      </c>
      <c r="G8" s="18"/>
      <c r="H8" s="24"/>
      <c r="J8" s="17">
        <v>10</v>
      </c>
      <c r="K8" s="25">
        <v>7.55</v>
      </c>
      <c r="L8" s="21">
        <f>CEILING(B8/J8,1)</f>
        <v>1</v>
      </c>
      <c r="M8" s="20">
        <f t="shared" si="0"/>
        <v>7.55</v>
      </c>
      <c r="N8" s="20">
        <f t="shared" si="1"/>
        <v>0.755</v>
      </c>
      <c r="O8" s="20">
        <f>N8*B8</f>
        <v>3.02</v>
      </c>
      <c r="P8" s="20"/>
      <c r="Q8" s="26" t="s">
        <v>29</v>
      </c>
    </row>
    <row r="9" spans="1:32" s="17" customFormat="1" ht="14.25" customHeight="1" x14ac:dyDescent="0.25">
      <c r="A9" s="9" t="s">
        <v>111</v>
      </c>
      <c r="B9" s="18">
        <v>1</v>
      </c>
      <c r="C9" s="23" t="s">
        <v>24</v>
      </c>
      <c r="D9" s="19" t="s">
        <v>38</v>
      </c>
      <c r="E9" s="18"/>
      <c r="F9" s="18" t="s">
        <v>8</v>
      </c>
      <c r="G9" s="18" t="s">
        <v>20</v>
      </c>
      <c r="H9" s="18" t="s">
        <v>25</v>
      </c>
      <c r="I9" s="18" t="s">
        <v>26</v>
      </c>
      <c r="J9" s="18">
        <v>100</v>
      </c>
      <c r="K9" s="20">
        <v>22.3</v>
      </c>
      <c r="L9" s="21">
        <f>CEILING(B9/J9,1)</f>
        <v>1</v>
      </c>
      <c r="M9" s="20">
        <f t="shared" si="0"/>
        <v>22.3</v>
      </c>
      <c r="N9" s="20">
        <f t="shared" si="1"/>
        <v>0.223</v>
      </c>
      <c r="O9" s="20">
        <f>N9*B9</f>
        <v>0.223</v>
      </c>
      <c r="P9" s="20"/>
      <c r="Q9" s="22" t="s">
        <v>27</v>
      </c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 spans="1:32" s="17" customFormat="1" ht="14.25" customHeight="1" x14ac:dyDescent="0.25">
      <c r="A10" s="9" t="s">
        <v>63</v>
      </c>
      <c r="B10" s="18">
        <v>1</v>
      </c>
      <c r="C10" s="17" t="s">
        <v>9</v>
      </c>
      <c r="D10" s="18" t="s">
        <v>36</v>
      </c>
      <c r="E10" s="18"/>
      <c r="F10" s="18" t="s">
        <v>8</v>
      </c>
      <c r="G10" s="18"/>
      <c r="H10" s="18"/>
      <c r="I10" s="18"/>
      <c r="J10" s="18">
        <v>100</v>
      </c>
      <c r="K10" s="20">
        <v>8.99</v>
      </c>
      <c r="L10" s="21">
        <f>CEILING(B10/J10,1)</f>
        <v>1</v>
      </c>
      <c r="M10" s="20">
        <f t="shared" si="0"/>
        <v>8.99</v>
      </c>
      <c r="N10" s="20">
        <f t="shared" si="1"/>
        <v>8.9900000000000008E-2</v>
      </c>
      <c r="O10" s="20">
        <f>N10*B10</f>
        <v>8.9900000000000008E-2</v>
      </c>
      <c r="P10" s="18"/>
      <c r="Q10" s="8" t="s">
        <v>109</v>
      </c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 spans="1:32" s="17" customFormat="1" ht="14.25" customHeight="1" x14ac:dyDescent="0.25">
      <c r="A11" s="9" t="s">
        <v>99</v>
      </c>
      <c r="B11" s="17">
        <v>1</v>
      </c>
      <c r="C11" s="17" t="s">
        <v>9</v>
      </c>
      <c r="D11" s="17" t="s">
        <v>101</v>
      </c>
      <c r="J11" s="17">
        <v>1</v>
      </c>
      <c r="K11" s="25">
        <v>0.2</v>
      </c>
      <c r="L11" s="21">
        <f>CEILING(B11/J11,1)</f>
        <v>1</v>
      </c>
      <c r="M11" s="20">
        <f t="shared" si="0"/>
        <v>0.2</v>
      </c>
      <c r="N11" s="20">
        <f t="shared" si="1"/>
        <v>0.2</v>
      </c>
      <c r="O11" s="20">
        <f>N11*B11</f>
        <v>0.2</v>
      </c>
      <c r="Q11" s="22" t="s">
        <v>113</v>
      </c>
    </row>
    <row r="12" spans="1:32" s="17" customFormat="1" ht="14.25" customHeight="1" x14ac:dyDescent="0.25">
      <c r="A12" s="9" t="s">
        <v>64</v>
      </c>
      <c r="B12" s="17">
        <v>1</v>
      </c>
      <c r="C12" s="17" t="s">
        <v>24</v>
      </c>
      <c r="D12" s="17" t="s">
        <v>100</v>
      </c>
      <c r="J12" s="17">
        <v>1</v>
      </c>
      <c r="K12" s="25">
        <v>0.01</v>
      </c>
      <c r="L12" s="21">
        <f>CEILING(B12/J12,1)</f>
        <v>1</v>
      </c>
      <c r="M12" s="20">
        <f t="shared" si="0"/>
        <v>0.01</v>
      </c>
      <c r="N12" s="20">
        <f t="shared" si="1"/>
        <v>0.01</v>
      </c>
      <c r="O12" s="20">
        <f>N12*B12</f>
        <v>0.01</v>
      </c>
      <c r="Q12" s="22" t="s">
        <v>114</v>
      </c>
    </row>
    <row r="13" spans="1:32" s="27" customFormat="1" ht="14.25" customHeight="1" thickBot="1" x14ac:dyDescent="0.3">
      <c r="A13" s="10" t="s">
        <v>74</v>
      </c>
      <c r="B13" s="27">
        <v>1</v>
      </c>
      <c r="C13" s="27" t="s">
        <v>9</v>
      </c>
      <c r="D13" s="27" t="s">
        <v>70</v>
      </c>
      <c r="J13" s="27">
        <v>1</v>
      </c>
      <c r="K13" s="70">
        <v>7.0000000000000007E-2</v>
      </c>
      <c r="L13" s="28">
        <f>CEILING(B13/J13,1)</f>
        <v>1</v>
      </c>
      <c r="M13" s="40">
        <f t="shared" si="0"/>
        <v>7.0000000000000007E-2</v>
      </c>
      <c r="N13" s="40">
        <f t="shared" si="1"/>
        <v>7.0000000000000007E-2</v>
      </c>
      <c r="O13" s="40">
        <f>N13*B13</f>
        <v>7.0000000000000007E-2</v>
      </c>
      <c r="Q13" s="29" t="s">
        <v>115</v>
      </c>
    </row>
    <row r="14" spans="1:32" ht="14.25" customHeight="1" x14ac:dyDescent="0.25">
      <c r="Q14" s="30"/>
    </row>
    <row r="15" spans="1:32" s="31" customFormat="1" ht="14.25" customHeight="1" x14ac:dyDescent="0.25">
      <c r="A15" s="3" t="s">
        <v>76</v>
      </c>
      <c r="B15" s="31">
        <v>1</v>
      </c>
      <c r="C15" s="31" t="s">
        <v>9</v>
      </c>
      <c r="D15" s="113" t="s">
        <v>77</v>
      </c>
      <c r="K15" s="72"/>
      <c r="M15" s="72"/>
      <c r="N15" s="72"/>
      <c r="O15" s="72"/>
      <c r="P15" s="31">
        <f>SUM(O16:O19)</f>
        <v>0.29000000000000004</v>
      </c>
      <c r="Q15" s="32"/>
    </row>
    <row r="16" spans="1:32" s="33" customFormat="1" ht="14.25" customHeight="1" x14ac:dyDescent="0.25">
      <c r="A16" s="5" t="s">
        <v>86</v>
      </c>
      <c r="B16" s="33">
        <v>1</v>
      </c>
      <c r="C16" s="33" t="s">
        <v>9</v>
      </c>
      <c r="D16" s="33" t="s">
        <v>87</v>
      </c>
      <c r="J16" s="33">
        <v>1</v>
      </c>
      <c r="K16" s="73">
        <v>0.08</v>
      </c>
      <c r="L16" s="34">
        <f>CEILING(B16/J16,1)</f>
        <v>1</v>
      </c>
      <c r="M16" s="41">
        <f t="shared" ref="M16:M19" si="2">L16*K16</f>
        <v>0.08</v>
      </c>
      <c r="N16" s="41">
        <f t="shared" ref="N16:N19" si="3">K16/J16</f>
        <v>0.08</v>
      </c>
      <c r="O16" s="41">
        <f>N16*B16</f>
        <v>0.08</v>
      </c>
      <c r="Q16" s="123" t="s">
        <v>116</v>
      </c>
    </row>
    <row r="17" spans="1:17" s="83" customFormat="1" ht="14.25" customHeight="1" x14ac:dyDescent="0.25">
      <c r="A17" s="82" t="s">
        <v>97</v>
      </c>
      <c r="B17" s="83">
        <v>1</v>
      </c>
      <c r="C17" s="83" t="s">
        <v>9</v>
      </c>
      <c r="D17" s="83" t="s">
        <v>84</v>
      </c>
      <c r="J17" s="83">
        <v>1</v>
      </c>
      <c r="K17" s="84">
        <v>0.01</v>
      </c>
      <c r="L17" s="85">
        <f>CEILING(B17/J17,1)</f>
        <v>1</v>
      </c>
      <c r="M17" s="86">
        <f>L17*K17</f>
        <v>0.01</v>
      </c>
      <c r="N17" s="86">
        <f>K17/J17</f>
        <v>0.01</v>
      </c>
      <c r="O17" s="86">
        <f>N17*B17</f>
        <v>0.01</v>
      </c>
      <c r="Q17" s="125" t="s">
        <v>117</v>
      </c>
    </row>
    <row r="18" spans="1:17" s="33" customFormat="1" ht="14.25" customHeight="1" x14ac:dyDescent="0.25">
      <c r="A18" s="5" t="s">
        <v>95</v>
      </c>
      <c r="B18" s="33">
        <v>1</v>
      </c>
      <c r="C18" s="33" t="s">
        <v>9</v>
      </c>
      <c r="D18" s="33" t="s">
        <v>103</v>
      </c>
      <c r="J18" s="33">
        <v>1</v>
      </c>
      <c r="K18" s="73">
        <v>0.1</v>
      </c>
      <c r="L18" s="34">
        <f>CEILING(B18/J18,1)</f>
        <v>1</v>
      </c>
      <c r="M18" s="41">
        <f>L18*K18</f>
        <v>0.1</v>
      </c>
      <c r="N18" s="41">
        <f>K18/J18</f>
        <v>0.1</v>
      </c>
      <c r="O18" s="41">
        <f>N18*B18</f>
        <v>0.1</v>
      </c>
      <c r="Q18" s="123" t="s">
        <v>118</v>
      </c>
    </row>
    <row r="19" spans="1:17" s="35" customFormat="1" ht="14.25" customHeight="1" thickBot="1" x14ac:dyDescent="0.3">
      <c r="A19" s="6" t="s">
        <v>96</v>
      </c>
      <c r="B19" s="35">
        <v>1</v>
      </c>
      <c r="C19" s="35" t="s">
        <v>9</v>
      </c>
      <c r="D19" s="35" t="s">
        <v>102</v>
      </c>
      <c r="J19" s="35">
        <v>1</v>
      </c>
      <c r="K19" s="74">
        <v>0.1</v>
      </c>
      <c r="L19" s="36">
        <f>CEILING(B19/J19,1)</f>
        <v>1</v>
      </c>
      <c r="M19" s="42">
        <f t="shared" si="2"/>
        <v>0.1</v>
      </c>
      <c r="N19" s="42">
        <f t="shared" si="3"/>
        <v>0.1</v>
      </c>
      <c r="O19" s="42">
        <f>N19*B19</f>
        <v>0.1</v>
      </c>
      <c r="Q19" s="87" t="s">
        <v>119</v>
      </c>
    </row>
    <row r="20" spans="1:17" ht="14.25" customHeight="1" x14ac:dyDescent="0.25"/>
    <row r="21" spans="1:17" s="43" customFormat="1" ht="14.25" customHeight="1" x14ac:dyDescent="0.25">
      <c r="A21" s="63" t="s">
        <v>78</v>
      </c>
      <c r="B21" s="43">
        <v>1</v>
      </c>
      <c r="C21" s="43" t="s">
        <v>9</v>
      </c>
      <c r="D21" s="114" t="s">
        <v>81</v>
      </c>
      <c r="K21" s="75"/>
      <c r="M21" s="75"/>
      <c r="N21" s="75"/>
      <c r="O21" s="75"/>
      <c r="P21" s="43">
        <f>SUM(O22:O25)</f>
        <v>0.66</v>
      </c>
    </row>
    <row r="22" spans="1:17" s="44" customFormat="1" ht="14.25" customHeight="1" x14ac:dyDescent="0.25">
      <c r="A22" s="60" t="s">
        <v>86</v>
      </c>
      <c r="B22" s="44">
        <v>1</v>
      </c>
      <c r="C22" s="44" t="s">
        <v>9</v>
      </c>
      <c r="D22" s="44" t="s">
        <v>87</v>
      </c>
      <c r="J22" s="44">
        <v>1</v>
      </c>
      <c r="K22" s="76">
        <v>0.08</v>
      </c>
      <c r="L22" s="45">
        <f>CEILING(B22/J22,1)</f>
        <v>1</v>
      </c>
      <c r="M22" s="46">
        <f t="shared" ref="M22:M25" si="4">L22*K22</f>
        <v>0.08</v>
      </c>
      <c r="N22" s="46">
        <f t="shared" ref="N22:N25" si="5">K22/J22</f>
        <v>0.08</v>
      </c>
      <c r="O22" s="46">
        <f>N22*B22</f>
        <v>0.08</v>
      </c>
      <c r="Q22" s="124" t="s">
        <v>116</v>
      </c>
    </row>
    <row r="23" spans="1:17" s="47" customFormat="1" ht="14.25" customHeight="1" x14ac:dyDescent="0.25">
      <c r="A23" s="88" t="s">
        <v>97</v>
      </c>
      <c r="B23" s="47">
        <v>2</v>
      </c>
      <c r="C23" s="47" t="s">
        <v>9</v>
      </c>
      <c r="D23" s="47" t="s">
        <v>84</v>
      </c>
      <c r="J23" s="47">
        <v>1</v>
      </c>
      <c r="K23" s="89">
        <v>0.01</v>
      </c>
      <c r="L23" s="90">
        <f>CEILING(B23/J23,1)</f>
        <v>2</v>
      </c>
      <c r="M23" s="91">
        <f>L23*K23</f>
        <v>0.02</v>
      </c>
      <c r="N23" s="91">
        <f>K23/J23</f>
        <v>0.01</v>
      </c>
      <c r="O23" s="91">
        <f>N23*B23</f>
        <v>0.02</v>
      </c>
      <c r="Q23" s="126" t="s">
        <v>117</v>
      </c>
    </row>
    <row r="24" spans="1:17" s="44" customFormat="1" ht="14.25" customHeight="1" x14ac:dyDescent="0.25">
      <c r="A24" s="60" t="s">
        <v>93</v>
      </c>
      <c r="B24" s="44">
        <v>1</v>
      </c>
      <c r="C24" s="44" t="s">
        <v>9</v>
      </c>
      <c r="D24" s="44" t="s">
        <v>104</v>
      </c>
      <c r="J24" s="44">
        <v>1</v>
      </c>
      <c r="K24" s="76">
        <v>0.28000000000000003</v>
      </c>
      <c r="L24" s="45">
        <f>CEILING(B24/J24,1)</f>
        <v>1</v>
      </c>
      <c r="M24" s="46">
        <f t="shared" si="4"/>
        <v>0.28000000000000003</v>
      </c>
      <c r="N24" s="46">
        <f t="shared" si="5"/>
        <v>0.28000000000000003</v>
      </c>
      <c r="O24" s="46">
        <f>N24*B24</f>
        <v>0.28000000000000003</v>
      </c>
      <c r="Q24" s="124" t="s">
        <v>120</v>
      </c>
    </row>
    <row r="25" spans="1:17" s="48" customFormat="1" ht="14.25" customHeight="1" thickBot="1" x14ac:dyDescent="0.3">
      <c r="A25" s="61" t="s">
        <v>94</v>
      </c>
      <c r="B25" s="48">
        <v>1</v>
      </c>
      <c r="C25" s="48" t="s">
        <v>9</v>
      </c>
      <c r="D25" s="48" t="s">
        <v>105</v>
      </c>
      <c r="J25" s="48">
        <v>1</v>
      </c>
      <c r="K25" s="77">
        <v>0.28000000000000003</v>
      </c>
      <c r="L25" s="49">
        <f>CEILING(B25/J25,1)</f>
        <v>1</v>
      </c>
      <c r="M25" s="50">
        <f t="shared" si="4"/>
        <v>0.28000000000000003</v>
      </c>
      <c r="N25" s="50">
        <f t="shared" si="5"/>
        <v>0.28000000000000003</v>
      </c>
      <c r="O25" s="50">
        <f>N25*B25</f>
        <v>0.28000000000000003</v>
      </c>
      <c r="Q25" s="127" t="s">
        <v>121</v>
      </c>
    </row>
    <row r="26" spans="1:17" ht="14.25" customHeight="1" x14ac:dyDescent="0.25">
      <c r="A26" s="37"/>
      <c r="B26" s="37"/>
      <c r="C26" s="37"/>
      <c r="D26" s="37"/>
    </row>
    <row r="27" spans="1:17" s="38" customFormat="1" ht="14.25" customHeight="1" x14ac:dyDescent="0.25">
      <c r="A27" s="11" t="s">
        <v>79</v>
      </c>
      <c r="B27" s="38">
        <v>1</v>
      </c>
      <c r="C27" s="38" t="s">
        <v>9</v>
      </c>
      <c r="D27" s="115" t="s">
        <v>80</v>
      </c>
      <c r="K27" s="78"/>
      <c r="M27" s="78"/>
      <c r="N27" s="78"/>
      <c r="O27" s="78"/>
      <c r="P27" s="38">
        <f>SUM(O28)</f>
        <v>1.76</v>
      </c>
    </row>
    <row r="28" spans="1:17" s="64" customFormat="1" ht="14.25" customHeight="1" thickBot="1" x14ac:dyDescent="0.3">
      <c r="A28" s="62" t="s">
        <v>88</v>
      </c>
      <c r="B28" s="64">
        <v>1</v>
      </c>
      <c r="C28" s="64" t="s">
        <v>9</v>
      </c>
      <c r="D28" s="64" t="s">
        <v>89</v>
      </c>
      <c r="J28" s="64">
        <v>1</v>
      </c>
      <c r="K28" s="79">
        <v>1.76</v>
      </c>
      <c r="L28" s="65">
        <f>CEILING(B28/J28,1)</f>
        <v>1</v>
      </c>
      <c r="M28" s="66">
        <f t="shared" ref="M28" si="6">L28*K28</f>
        <v>1.76</v>
      </c>
      <c r="N28" s="66">
        <f t="shared" ref="N28" si="7">K28/J28</f>
        <v>1.76</v>
      </c>
      <c r="O28" s="66">
        <f>N28*B28</f>
        <v>1.76</v>
      </c>
    </row>
    <row r="29" spans="1:17" ht="14.25" customHeight="1" x14ac:dyDescent="0.25"/>
    <row r="30" spans="1:17" s="92" customFormat="1" ht="14.25" customHeight="1" x14ac:dyDescent="0.25">
      <c r="A30" s="92" t="s">
        <v>106</v>
      </c>
      <c r="B30" s="92">
        <v>0</v>
      </c>
      <c r="C30" s="93" t="s">
        <v>43</v>
      </c>
      <c r="D30" s="94" t="s">
        <v>10</v>
      </c>
      <c r="E30" s="93"/>
      <c r="F30" s="93" t="s">
        <v>8</v>
      </c>
      <c r="J30" s="92">
        <v>2</v>
      </c>
      <c r="K30" s="95">
        <v>14.93</v>
      </c>
      <c r="L30" s="96">
        <f>CEILING(B30/J30,1)</f>
        <v>0</v>
      </c>
      <c r="M30" s="97">
        <f t="shared" ref="M30:M31" si="8">L30*K30</f>
        <v>0</v>
      </c>
      <c r="N30" s="97">
        <f>K30/J30</f>
        <v>7.4649999999999999</v>
      </c>
      <c r="O30" s="97">
        <f>N30*B30</f>
        <v>0</v>
      </c>
      <c r="P30" s="97"/>
      <c r="Q30" s="98" t="s">
        <v>39</v>
      </c>
    </row>
    <row r="31" spans="1:17" s="92" customFormat="1" ht="14.25" customHeight="1" x14ac:dyDescent="0.25">
      <c r="A31" s="92" t="s">
        <v>106</v>
      </c>
      <c r="B31" s="92">
        <v>0</v>
      </c>
      <c r="C31" s="93" t="s">
        <v>43</v>
      </c>
      <c r="D31" s="94" t="s">
        <v>10</v>
      </c>
      <c r="E31" s="93"/>
      <c r="F31" s="93" t="s">
        <v>8</v>
      </c>
      <c r="J31" s="92">
        <v>3</v>
      </c>
      <c r="K31" s="95">
        <f>14.14+5.59</f>
        <v>19.73</v>
      </c>
      <c r="L31" s="96">
        <f>CEILING(B31/J31,1)</f>
        <v>0</v>
      </c>
      <c r="M31" s="97">
        <f t="shared" si="8"/>
        <v>0</v>
      </c>
      <c r="N31" s="97">
        <f>K31/J31</f>
        <v>6.5766666666666671</v>
      </c>
      <c r="O31" s="97">
        <f>N31*B31</f>
        <v>0</v>
      </c>
      <c r="P31" s="97"/>
      <c r="Q31" s="98" t="s">
        <v>14</v>
      </c>
    </row>
    <row r="32" spans="1:17" s="92" customFormat="1" ht="14.25" customHeight="1" x14ac:dyDescent="0.25">
      <c r="A32" s="92" t="s">
        <v>106</v>
      </c>
      <c r="B32" s="92">
        <v>0</v>
      </c>
      <c r="C32" s="93" t="s">
        <v>43</v>
      </c>
      <c r="D32" s="94" t="s">
        <v>10</v>
      </c>
      <c r="E32" s="93"/>
      <c r="F32" s="93" t="s">
        <v>8</v>
      </c>
      <c r="J32" s="92">
        <v>1</v>
      </c>
      <c r="K32" s="95">
        <v>14.19</v>
      </c>
      <c r="L32" s="96">
        <f>CEILING(B32/J32,1)</f>
        <v>0</v>
      </c>
      <c r="M32" s="97">
        <f t="shared" ref="M32" si="9">L32*K32</f>
        <v>0</v>
      </c>
      <c r="N32" s="97">
        <f>K32/J32</f>
        <v>14.19</v>
      </c>
      <c r="O32" s="97">
        <f>N32*B32</f>
        <v>0</v>
      </c>
      <c r="P32" s="97"/>
      <c r="Q32" s="98" t="s">
        <v>40</v>
      </c>
    </row>
    <row r="33" spans="1:17" s="92" customFormat="1" ht="14.25" customHeight="1" x14ac:dyDescent="0.25">
      <c r="C33" s="93"/>
      <c r="K33" s="95"/>
      <c r="M33" s="95"/>
      <c r="N33" s="95"/>
      <c r="O33" s="95"/>
      <c r="Q33" s="99"/>
    </row>
    <row r="34" spans="1:17" s="92" customFormat="1" ht="14.25" customHeight="1" x14ac:dyDescent="0.25">
      <c r="A34" s="2" t="s">
        <v>111</v>
      </c>
      <c r="B34" s="93">
        <v>0</v>
      </c>
      <c r="C34" s="100" t="s">
        <v>43</v>
      </c>
      <c r="D34" s="94" t="s">
        <v>38</v>
      </c>
      <c r="E34" s="93"/>
      <c r="F34" s="93" t="s">
        <v>73</v>
      </c>
      <c r="G34" s="93"/>
      <c r="H34" s="93"/>
      <c r="I34" s="93"/>
      <c r="J34" s="93">
        <v>1</v>
      </c>
      <c r="K34" s="97">
        <v>0.24</v>
      </c>
      <c r="L34" s="96">
        <f>CEILING(B34/J34,1)</f>
        <v>0</v>
      </c>
      <c r="M34" s="97">
        <f t="shared" ref="M34:M35" si="10">L34*K34</f>
        <v>0</v>
      </c>
      <c r="N34" s="97">
        <f t="shared" ref="N34:N35" si="11">K34/J34</f>
        <v>0.24</v>
      </c>
      <c r="O34" s="97">
        <f>N34*B34</f>
        <v>0</v>
      </c>
      <c r="P34" s="97"/>
      <c r="Q34" s="101" t="s">
        <v>110</v>
      </c>
    </row>
    <row r="35" spans="1:17" s="92" customFormat="1" ht="14.25" customHeight="1" x14ac:dyDescent="0.25">
      <c r="A35" s="2" t="s">
        <v>112</v>
      </c>
      <c r="B35" s="93">
        <v>0</v>
      </c>
      <c r="C35" s="100" t="s">
        <v>43</v>
      </c>
      <c r="D35" s="100" t="s">
        <v>37</v>
      </c>
      <c r="F35" s="93" t="s">
        <v>73</v>
      </c>
      <c r="G35" s="93"/>
      <c r="I35" s="93"/>
      <c r="J35" s="93">
        <v>1</v>
      </c>
      <c r="K35" s="97">
        <v>0.48</v>
      </c>
      <c r="L35" s="96">
        <f>CEILING(B35/J35,1)</f>
        <v>0</v>
      </c>
      <c r="M35" s="97">
        <f t="shared" si="10"/>
        <v>0</v>
      </c>
      <c r="N35" s="97">
        <f t="shared" si="11"/>
        <v>0.48</v>
      </c>
      <c r="O35" s="97">
        <f>N35*B35</f>
        <v>0</v>
      </c>
      <c r="P35" s="97"/>
      <c r="Q35" s="101" t="s">
        <v>108</v>
      </c>
    </row>
    <row r="36" spans="1:17" ht="14.25" customHeight="1" x14ac:dyDescent="0.25">
      <c r="C36" s="39"/>
      <c r="Q36" s="30"/>
    </row>
    <row r="37" spans="1:17" ht="14.25" customHeight="1" x14ac:dyDescent="0.25">
      <c r="C37" s="39"/>
      <c r="Q37" s="30"/>
    </row>
    <row r="38" spans="1:17" ht="14.25" customHeight="1" x14ac:dyDescent="0.25">
      <c r="C38" s="39"/>
      <c r="Q38" s="30"/>
    </row>
    <row r="39" spans="1:17" ht="14.25" customHeight="1" x14ac:dyDescent="0.25">
      <c r="C39" s="39"/>
      <c r="Q39" s="30"/>
    </row>
    <row r="40" spans="1:17" ht="13.5" customHeight="1" x14ac:dyDescent="0.25">
      <c r="C40" s="39"/>
      <c r="Q40" s="30"/>
    </row>
    <row r="41" spans="1:17" ht="14.25" customHeight="1" x14ac:dyDescent="0.25">
      <c r="C41" s="39"/>
    </row>
    <row r="42" spans="1:17" ht="14.25" customHeight="1" x14ac:dyDescent="0.25">
      <c r="Q42" s="30"/>
    </row>
    <row r="43" spans="1:17" ht="14.25" customHeight="1" x14ac:dyDescent="0.25"/>
    <row r="44" spans="1:17" ht="14.25" customHeight="1" x14ac:dyDescent="0.25">
      <c r="Q44" s="30"/>
    </row>
    <row r="45" spans="1:17" ht="14.25" customHeight="1" x14ac:dyDescent="0.25"/>
    <row r="46" spans="1:17" ht="14.25" customHeight="1" x14ac:dyDescent="0.25"/>
    <row r="47" spans="1:17" ht="14.25" customHeight="1" x14ac:dyDescent="0.25"/>
    <row r="48" spans="1:17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hyperlinks>
    <hyperlink ref="Q5" r:id="rId1" xr:uid="{00000000-0004-0000-0000-000000000000}"/>
    <hyperlink ref="Q6" r:id="rId2" xr:uid="{00000000-0004-0000-0000-000002000000}"/>
    <hyperlink ref="Q9" r:id="rId3" xr:uid="{00000000-0004-0000-0000-000008000000}"/>
    <hyperlink ref="Q7" r:id="rId4" xr:uid="{00000000-0004-0000-0000-000004000000}"/>
    <hyperlink ref="Q8" r:id="rId5" xr:uid="{4FFE30E5-8C24-42E8-A81B-23A87B13A9C0}"/>
    <hyperlink ref="Q31" r:id="rId6" xr:uid="{022234D8-1E23-4F92-B046-1378FED5E1EB}"/>
    <hyperlink ref="Q30" r:id="rId7" xr:uid="{C0AF8D0F-513B-4F72-AE5C-5556233D4444}"/>
    <hyperlink ref="Q32" r:id="rId8" xr:uid="{D00E670A-62D7-4357-BD9D-A54782AA3A13}"/>
    <hyperlink ref="Q35" r:id="rId9" xr:uid="{0B0EC5D7-7180-467B-94EC-6DADCF085B5F}"/>
    <hyperlink ref="Q10" r:id="rId10" xr:uid="{0B3211B5-17E8-4643-A547-12AF84E8B480}"/>
    <hyperlink ref="Q34" r:id="rId11" xr:uid="{BDB22E94-516B-46E5-9962-07A335212A83}"/>
    <hyperlink ref="Q16" r:id="rId12" xr:uid="{C1714FB6-5397-451D-93B8-802E621BC8A9}"/>
    <hyperlink ref="Q22" r:id="rId13" xr:uid="{2F012A4D-4E4C-4D60-8D9B-78AD87E653A8}"/>
    <hyperlink ref="Q17" r:id="rId14" xr:uid="{424DA9E8-5375-42AB-895D-63A12A8A5529}"/>
    <hyperlink ref="Q23" r:id="rId15" xr:uid="{797FC1C4-ED96-49BA-8468-A731467F723E}"/>
    <hyperlink ref="Q18" r:id="rId16" xr:uid="{1ACC65A1-4379-4437-A47E-3CA8047D594C}"/>
    <hyperlink ref="Q24" r:id="rId17" xr:uid="{E0F15163-7C3B-4ADE-AB97-00FC3C9E192C}"/>
    <hyperlink ref="Q25" r:id="rId18" xr:uid="{E4DC2645-F120-46B2-AF3A-177FCFA54CF3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6D2D5-688D-4D30-BDC2-BCB6D7D5A893}">
  <dimension ref="A1:F28"/>
  <sheetViews>
    <sheetView workbookViewId="0">
      <selection activeCell="B31" sqref="B31"/>
    </sheetView>
  </sheetViews>
  <sheetFormatPr defaultRowHeight="14.25" x14ac:dyDescent="0.2"/>
  <cols>
    <col min="1" max="1" width="12.75" bestFit="1" customWidth="1"/>
    <col min="2" max="2" width="34.75" bestFit="1" customWidth="1"/>
    <col min="3" max="3" width="12.5" bestFit="1" customWidth="1"/>
    <col min="4" max="4" width="11" bestFit="1" customWidth="1"/>
    <col min="5" max="5" width="4.875" bestFit="1" customWidth="1"/>
    <col min="6" max="6" width="39.125" customWidth="1"/>
  </cols>
  <sheetData>
    <row r="1" spans="1:6" ht="46.5" x14ac:dyDescent="0.7">
      <c r="A1" s="58" t="s">
        <v>68</v>
      </c>
      <c r="B1" s="2"/>
      <c r="C1" s="2"/>
      <c r="D1" s="2"/>
      <c r="E1" s="2"/>
      <c r="F1" s="2"/>
    </row>
    <row r="2" spans="1:6" ht="15" x14ac:dyDescent="0.25">
      <c r="A2" s="59" t="s">
        <v>66</v>
      </c>
      <c r="B2" s="59" t="s">
        <v>67</v>
      </c>
      <c r="C2" s="59" t="s">
        <v>52</v>
      </c>
      <c r="D2" s="59" t="s">
        <v>57</v>
      </c>
      <c r="E2" s="59" t="s">
        <v>48</v>
      </c>
      <c r="F2" s="59" t="s">
        <v>56</v>
      </c>
    </row>
    <row r="3" spans="1:6" s="1" customFormat="1" ht="15" x14ac:dyDescent="0.25">
      <c r="A3" s="59" t="s">
        <v>44</v>
      </c>
      <c r="B3" s="59" t="s">
        <v>34</v>
      </c>
      <c r="C3" s="59" t="s">
        <v>53</v>
      </c>
      <c r="D3" s="59"/>
      <c r="E3" s="59">
        <v>1</v>
      </c>
      <c r="F3" s="59"/>
    </row>
    <row r="4" spans="1:6" s="112" customFormat="1" ht="15" x14ac:dyDescent="0.25">
      <c r="A4" s="111" t="s">
        <v>50</v>
      </c>
      <c r="B4" s="111" t="s">
        <v>51</v>
      </c>
      <c r="C4" s="111" t="s">
        <v>53</v>
      </c>
      <c r="D4" s="111"/>
      <c r="E4" s="111">
        <v>1</v>
      </c>
      <c r="F4" s="111"/>
    </row>
    <row r="5" spans="1:6" s="112" customFormat="1" ht="15" x14ac:dyDescent="0.25">
      <c r="A5" s="111" t="s">
        <v>60</v>
      </c>
      <c r="B5" s="111" t="s">
        <v>45</v>
      </c>
      <c r="C5" s="111" t="s">
        <v>53</v>
      </c>
      <c r="D5" s="111"/>
      <c r="E5" s="111">
        <v>1</v>
      </c>
      <c r="F5" s="111"/>
    </row>
    <row r="6" spans="1:6" s="7" customFormat="1" ht="15" x14ac:dyDescent="0.25">
      <c r="A6" s="9" t="s">
        <v>61</v>
      </c>
      <c r="B6" s="9" t="s">
        <v>69</v>
      </c>
      <c r="C6" s="9" t="s">
        <v>54</v>
      </c>
      <c r="D6" s="9" t="s">
        <v>58</v>
      </c>
      <c r="E6" s="9">
        <v>1</v>
      </c>
      <c r="F6" s="9"/>
    </row>
    <row r="7" spans="1:6" s="7" customFormat="1" ht="15" x14ac:dyDescent="0.25">
      <c r="A7" s="9" t="s">
        <v>62</v>
      </c>
      <c r="B7" s="9" t="s">
        <v>46</v>
      </c>
      <c r="C7" s="9" t="s">
        <v>54</v>
      </c>
      <c r="D7" s="9" t="s">
        <v>58</v>
      </c>
      <c r="E7" s="9">
        <v>1</v>
      </c>
      <c r="F7" s="9"/>
    </row>
    <row r="8" spans="1:6" s="7" customFormat="1" ht="15" x14ac:dyDescent="0.25">
      <c r="A8" s="9" t="s">
        <v>63</v>
      </c>
      <c r="B8" s="9" t="s">
        <v>47</v>
      </c>
      <c r="C8" s="9" t="s">
        <v>54</v>
      </c>
      <c r="D8" s="9" t="s">
        <v>58</v>
      </c>
      <c r="E8" s="9">
        <v>1</v>
      </c>
      <c r="F8" s="9"/>
    </row>
    <row r="9" spans="1:6" s="7" customFormat="1" ht="15" x14ac:dyDescent="0.25">
      <c r="A9" s="9" t="s">
        <v>98</v>
      </c>
      <c r="B9" s="9" t="s">
        <v>71</v>
      </c>
      <c r="C9" s="9" t="s">
        <v>53</v>
      </c>
      <c r="D9" s="9"/>
      <c r="E9" s="9">
        <v>1</v>
      </c>
      <c r="F9" s="9"/>
    </row>
    <row r="10" spans="1:6" s="7" customFormat="1" ht="15" x14ac:dyDescent="0.25">
      <c r="A10" s="9" t="s">
        <v>99</v>
      </c>
      <c r="B10" s="9" t="s">
        <v>107</v>
      </c>
      <c r="C10" s="9" t="s">
        <v>55</v>
      </c>
      <c r="D10" s="9" t="s">
        <v>59</v>
      </c>
      <c r="E10" s="9">
        <v>1</v>
      </c>
      <c r="F10" s="9"/>
    </row>
    <row r="11" spans="1:6" s="7" customFormat="1" ht="15" x14ac:dyDescent="0.25">
      <c r="A11" s="9" t="s">
        <v>112</v>
      </c>
      <c r="B11" s="9" t="s">
        <v>72</v>
      </c>
      <c r="C11" s="9" t="s">
        <v>54</v>
      </c>
      <c r="D11" s="9" t="s">
        <v>58</v>
      </c>
      <c r="E11" s="9">
        <v>1</v>
      </c>
      <c r="F11" s="9"/>
    </row>
    <row r="12" spans="1:6" s="7" customFormat="1" ht="15" x14ac:dyDescent="0.25">
      <c r="A12" s="9" t="s">
        <v>85</v>
      </c>
      <c r="B12" s="9" t="s">
        <v>23</v>
      </c>
      <c r="C12" s="9" t="s">
        <v>54</v>
      </c>
      <c r="D12" s="9" t="s">
        <v>58</v>
      </c>
      <c r="E12" s="9">
        <v>4</v>
      </c>
      <c r="F12" s="9"/>
    </row>
    <row r="13" spans="1:6" s="7" customFormat="1" ht="15" x14ac:dyDescent="0.25">
      <c r="A13" s="9" t="s">
        <v>111</v>
      </c>
      <c r="B13" s="19" t="s">
        <v>38</v>
      </c>
      <c r="C13" s="9" t="s">
        <v>54</v>
      </c>
      <c r="D13" s="9" t="s">
        <v>58</v>
      </c>
      <c r="E13" s="9">
        <v>1</v>
      </c>
      <c r="F13" s="9"/>
    </row>
    <row r="14" spans="1:6" s="7" customFormat="1" ht="15" x14ac:dyDescent="0.25">
      <c r="A14" s="9" t="s">
        <v>64</v>
      </c>
      <c r="B14" s="9" t="s">
        <v>49</v>
      </c>
      <c r="C14" s="9" t="s">
        <v>55</v>
      </c>
      <c r="D14" s="9" t="s">
        <v>59</v>
      </c>
      <c r="E14" s="9">
        <v>1</v>
      </c>
      <c r="F14" s="9"/>
    </row>
    <row r="15" spans="1:6" s="7" customFormat="1" ht="15" x14ac:dyDescent="0.25">
      <c r="A15" s="9" t="s">
        <v>74</v>
      </c>
      <c r="B15" s="9" t="s">
        <v>70</v>
      </c>
      <c r="C15" s="9" t="s">
        <v>55</v>
      </c>
      <c r="D15" s="9" t="s">
        <v>59</v>
      </c>
      <c r="E15" s="9">
        <v>1</v>
      </c>
      <c r="F15" s="9"/>
    </row>
    <row r="16" spans="1:6" s="7" customFormat="1" ht="15" x14ac:dyDescent="0.25">
      <c r="A16" s="9" t="s">
        <v>65</v>
      </c>
      <c r="B16" s="9" t="s">
        <v>75</v>
      </c>
      <c r="C16" s="9" t="s">
        <v>53</v>
      </c>
      <c r="D16" s="9"/>
      <c r="E16" s="9">
        <v>1</v>
      </c>
      <c r="F16" s="9"/>
    </row>
    <row r="17" spans="1:6" s="110" customFormat="1" ht="15" x14ac:dyDescent="0.25">
      <c r="A17" s="109" t="s">
        <v>76</v>
      </c>
      <c r="B17" s="109" t="s">
        <v>77</v>
      </c>
      <c r="C17" s="109" t="s">
        <v>53</v>
      </c>
      <c r="D17" s="109"/>
      <c r="E17" s="109">
        <v>1</v>
      </c>
      <c r="F17" s="109"/>
    </row>
    <row r="18" spans="1:6" s="4" customFormat="1" ht="15" x14ac:dyDescent="0.25">
      <c r="A18" s="5" t="s">
        <v>86</v>
      </c>
      <c r="B18" s="5" t="s">
        <v>87</v>
      </c>
      <c r="C18" s="5" t="s">
        <v>55</v>
      </c>
      <c r="D18" s="5" t="s">
        <v>59</v>
      </c>
      <c r="E18" s="5">
        <v>1</v>
      </c>
      <c r="F18" s="5"/>
    </row>
    <row r="19" spans="1:6" s="4" customFormat="1" ht="15" x14ac:dyDescent="0.25">
      <c r="A19" s="5" t="s">
        <v>95</v>
      </c>
      <c r="B19" s="5" t="s">
        <v>82</v>
      </c>
      <c r="C19" s="5" t="s">
        <v>55</v>
      </c>
      <c r="D19" s="5" t="s">
        <v>59</v>
      </c>
      <c r="E19" s="5">
        <v>1</v>
      </c>
      <c r="F19" s="5"/>
    </row>
    <row r="20" spans="1:6" s="4" customFormat="1" ht="15" x14ac:dyDescent="0.25">
      <c r="A20" s="5" t="s">
        <v>96</v>
      </c>
      <c r="B20" s="5" t="s">
        <v>83</v>
      </c>
      <c r="C20" s="5" t="s">
        <v>55</v>
      </c>
      <c r="D20" s="5" t="s">
        <v>59</v>
      </c>
      <c r="E20" s="5">
        <v>1</v>
      </c>
      <c r="F20" s="5"/>
    </row>
    <row r="21" spans="1:6" s="4" customFormat="1" ht="15" x14ac:dyDescent="0.25">
      <c r="A21" s="5" t="s">
        <v>97</v>
      </c>
      <c r="B21" s="5" t="s">
        <v>84</v>
      </c>
      <c r="C21" s="5" t="s">
        <v>55</v>
      </c>
      <c r="D21" s="5" t="s">
        <v>59</v>
      </c>
      <c r="E21" s="5">
        <v>1</v>
      </c>
      <c r="F21" s="5"/>
    </row>
    <row r="22" spans="1:6" s="107" customFormat="1" ht="15" x14ac:dyDescent="0.25">
      <c r="A22" s="106" t="s">
        <v>78</v>
      </c>
      <c r="B22" s="106" t="s">
        <v>81</v>
      </c>
      <c r="C22" s="106" t="s">
        <v>53</v>
      </c>
      <c r="D22" s="106"/>
      <c r="E22" s="106">
        <v>1</v>
      </c>
      <c r="F22" s="106"/>
    </row>
    <row r="23" spans="1:6" s="108" customFormat="1" ht="15" x14ac:dyDescent="0.25">
      <c r="A23" s="60" t="s">
        <v>86</v>
      </c>
      <c r="B23" s="60" t="s">
        <v>87</v>
      </c>
      <c r="C23" s="60" t="s">
        <v>55</v>
      </c>
      <c r="D23" s="60" t="s">
        <v>59</v>
      </c>
      <c r="E23" s="60">
        <v>1</v>
      </c>
      <c r="F23" s="60"/>
    </row>
    <row r="24" spans="1:6" s="108" customFormat="1" ht="15" x14ac:dyDescent="0.25">
      <c r="A24" s="60" t="s">
        <v>93</v>
      </c>
      <c r="B24" s="60" t="s">
        <v>90</v>
      </c>
      <c r="C24" s="60" t="s">
        <v>55</v>
      </c>
      <c r="D24" s="60" t="s">
        <v>59</v>
      </c>
      <c r="E24" s="60">
        <v>1</v>
      </c>
      <c r="F24" s="60"/>
    </row>
    <row r="25" spans="1:6" s="108" customFormat="1" ht="15" x14ac:dyDescent="0.25">
      <c r="A25" s="60" t="s">
        <v>94</v>
      </c>
      <c r="B25" s="60" t="s">
        <v>91</v>
      </c>
      <c r="C25" s="60" t="s">
        <v>55</v>
      </c>
      <c r="D25" s="60" t="s">
        <v>59</v>
      </c>
      <c r="E25" s="60">
        <v>1</v>
      </c>
      <c r="F25" s="60"/>
    </row>
    <row r="26" spans="1:6" s="108" customFormat="1" ht="15" x14ac:dyDescent="0.25">
      <c r="A26" s="60" t="s">
        <v>97</v>
      </c>
      <c r="B26" s="60" t="s">
        <v>92</v>
      </c>
      <c r="C26" s="60" t="s">
        <v>55</v>
      </c>
      <c r="D26" s="60" t="s">
        <v>59</v>
      </c>
      <c r="E26" s="60">
        <v>1</v>
      </c>
      <c r="F26" s="60"/>
    </row>
    <row r="27" spans="1:6" s="105" customFormat="1" ht="15" x14ac:dyDescent="0.25">
      <c r="A27" s="104" t="s">
        <v>79</v>
      </c>
      <c r="B27" s="104" t="s">
        <v>80</v>
      </c>
      <c r="C27" s="104" t="s">
        <v>53</v>
      </c>
      <c r="D27" s="104"/>
      <c r="E27" s="104">
        <v>1</v>
      </c>
      <c r="F27" s="104"/>
    </row>
    <row r="28" spans="1:6" s="103" customFormat="1" ht="15" x14ac:dyDescent="0.25">
      <c r="A28" s="102" t="s">
        <v>88</v>
      </c>
      <c r="B28" s="102" t="s">
        <v>89</v>
      </c>
      <c r="C28" s="102" t="s">
        <v>55</v>
      </c>
      <c r="D28" s="102" t="s">
        <v>59</v>
      </c>
      <c r="E28" s="102">
        <v>1</v>
      </c>
      <c r="F28" s="10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1EC7ECFAC78D4E8EF6CBAFFF0B3505" ma:contentTypeVersion="12" ma:contentTypeDescription="Create a new document." ma:contentTypeScope="" ma:versionID="c1c974e075ae6ad637ed0c9d0de986aa">
  <xsd:schema xmlns:xsd="http://www.w3.org/2001/XMLSchema" xmlns:xs="http://www.w3.org/2001/XMLSchema" xmlns:p="http://schemas.microsoft.com/office/2006/metadata/properties" xmlns:ns2="cf9f6c1f-8ad0-4eb8-bb2b-fb0b622a341e" xmlns:ns3="72c39c84-b0a3-45a2-a38c-ff46bb47f11f" targetNamespace="http://schemas.microsoft.com/office/2006/metadata/properties" ma:root="true" ma:fieldsID="6f8b78299b17ebfa6252ff38db7b045f" ns2:_="" ns3:_="">
    <xsd:import namespace="cf9f6c1f-8ad0-4eb8-bb2b-fb0b622a341e"/>
    <xsd:import namespace="72c39c84-b0a3-45a2-a38c-ff46bb47f1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f6c1f-8ad0-4eb8-bb2b-fb0b622a34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39c84-b0a3-45a2-a38c-ff46bb47f11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339101-23D6-4D78-9ECA-87A71255EC14}"/>
</file>

<file path=customXml/itemProps2.xml><?xml version="1.0" encoding="utf-8"?>
<ds:datastoreItem xmlns:ds="http://schemas.openxmlformats.org/officeDocument/2006/customXml" ds:itemID="{C8257E82-7394-4272-9114-9A44B7F5F4D7}"/>
</file>

<file path=customXml/itemProps3.xml><?xml version="1.0" encoding="utf-8"?>
<ds:datastoreItem xmlns:ds="http://schemas.openxmlformats.org/officeDocument/2006/customXml" ds:itemID="{BE353BC4-37E6-45F3-942A-A8C24D359FD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OWS_BOM_Canada</vt:lpstr>
      <vt:lpstr>PBS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Milad</dc:creator>
  <cp:lastModifiedBy>Jake</cp:lastModifiedBy>
  <dcterms:created xsi:type="dcterms:W3CDTF">2017-03-10T01:32:05Z</dcterms:created>
  <dcterms:modified xsi:type="dcterms:W3CDTF">2020-07-06T21:32:26Z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0x010100B51EC7ECFAC78D4E8EF6CBAFFF0B3505</vt:lpwstr>
  </property>
</Properties>
</file>