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AT-Switch-Latch/Documentation/Working_Documents/"/>
    </mc:Choice>
  </mc:AlternateContent>
  <xr:revisionPtr revIDLastSave="10" documentId="8_{C0EC94A5-2BDB-482C-8925-A43ED8CD790A}" xr6:coauthVersionLast="47" xr6:coauthVersionMax="47" xr10:uidLastSave="{A13A8FB4-FC28-44E9-9D64-BE34D3EED6E3}"/>
  <bookViews>
    <workbookView xWindow="-19320" yWindow="-120" windowWidth="19440" windowHeight="1560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7" i="2"/>
  <c r="F28" i="2"/>
  <c r="F29" i="2"/>
  <c r="G23" i="2"/>
  <c r="H23" i="2" s="1"/>
  <c r="G22" i="2"/>
  <c r="H22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G18" i="2"/>
  <c r="G5" i="2"/>
  <c r="H5" i="2" s="1"/>
  <c r="F31" i="2"/>
  <c r="F30" i="2"/>
  <c r="F2" i="2"/>
  <c r="E2" i="2"/>
  <c r="F32" i="2" l="1"/>
  <c r="D2" i="2" s="1"/>
</calcChain>
</file>

<file path=xl/sharedStrings.xml><?xml version="1.0" encoding="utf-8"?>
<sst xmlns="http://schemas.openxmlformats.org/spreadsheetml/2006/main" count="103" uniqueCount="78">
  <si>
    <t>OpenAT Switch Latch</t>
  </si>
  <si>
    <t>Unit Cost</t>
  </si>
  <si>
    <t>Total Print time (hr)</t>
  </si>
  <si>
    <t>Total filament (g)</t>
  </si>
  <si>
    <t>Commercial Parts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</si>
  <si>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</si>
  <si>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</si>
  <si>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</si>
  <si>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</si>
  <si>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</si>
  <si>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</si>
  <si>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</si>
  <si>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</si>
  <si>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</si>
  <si>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</si>
  <si>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</si>
  <si>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</si>
  <si>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</si>
  <si>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</si>
  <si>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</si>
  <si>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</si>
  <si>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</si>
  <si>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</si>
  <si>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</si>
  <si>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</si>
  <si>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 xml:space="preserve">470 kOhms 1/8W Through Hole Resistor </t>
  </si>
  <si>
    <t>R1</t>
  </si>
  <si>
    <t>https://www.digikey.ca/en/products/detail/stackpole-electronics-inc/CF18JT470K/1741719</t>
  </si>
  <si>
    <t xml:space="preserve">22 kOhms 1/8W Through Hole Resistor </t>
  </si>
  <si>
    <t>R2</t>
  </si>
  <si>
    <t>https://www.digikey.ca/en/products/detail/stackpole-electronics-inc/CF18JT22K0/1741643</t>
  </si>
  <si>
    <t xml:space="preserve">10 kOhms 1/8W Through Hole Resistor </t>
  </si>
  <si>
    <t>R3</t>
  </si>
  <si>
    <t>https://www.digikey.ca/en/products/detail/stackpole-electronics-inc/CF18JT10K0/1741566</t>
  </si>
  <si>
    <t>0.1 µF ±10% Capacitor</t>
  </si>
  <si>
    <t>C1</t>
  </si>
  <si>
    <t>https://www.digikey.ca/en/products/detail/kemet/C315C104M5U5TA/817927</t>
  </si>
  <si>
    <t>1 µF ±10% Capacitor</t>
  </si>
  <si>
    <t>C2</t>
  </si>
  <si>
    <t>https://www.digikey.ca/en/products/detail/kemet/C315C105K3R5TA/3726118</t>
  </si>
  <si>
    <t>BAT1</t>
  </si>
  <si>
    <t>https://www.digikey.ca/en/products/detail/mpd-memory-protection-devices/BS-7/389447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</si>
  <si>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</si>
  <si>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</si>
  <si>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</si>
  <si>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</si>
  <si>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</si>
  <si>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</si>
  <si>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</si>
  <si>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</si>
  <si>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</si>
  <si>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</si>
  <si>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</si>
  <si>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</si>
  <si>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</si>
  <si>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</si>
  <si>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</si>
  <si>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</si>
  <si>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</si>
  <si>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</si>
  <si>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</si>
  <si>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</si>
  <si>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</si>
  <si>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</si>
  <si>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</si>
  <si>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</si>
  <si>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</si>
  <si>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</si>
  <si>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</si>
  <si>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</si>
  <si>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Alternatives (if there are other sources for some parts link them below)</t>
  </si>
  <si>
    <t>Part and description</t>
  </si>
  <si>
    <t>https://www.digikey.ca/en/products/detail/b-f-fastener-supply/PSMS-004-0038-PH/333049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</si>
  <si>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V1.02</t>
    </r>
  </si>
  <si>
    <t>Last updated: 2023-Nov-23</t>
  </si>
  <si>
    <t>20 mm Coin Cell Battery Holder</t>
  </si>
  <si>
    <t>5 mm Green LED</t>
  </si>
  <si>
    <t>Coin Cell Battery,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</si>
</sst>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5" xfId="0" applyFont="1" applyFill="1" applyBorder="1"/>
    <xf numFmtId="0" fontId="0" fillId="5" borderId="6" xfId="0" applyFill="1" applyBorder="1"/>
    <xf numFmtId="0" fontId="0" fillId="0" borderId="3" xfId="0" applyBorder="1"/>
    <xf numFmtId="44" fontId="0" fillId="0" borderId="3" xfId="1" applyFont="1" applyBorder="1"/>
    <xf numFmtId="0" fontId="6" fillId="0" borderId="3" xfId="5" applyBorder="1"/>
    <xf numFmtId="0" fontId="0" fillId="5" borderId="7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0" borderId="0" xfId="1" applyFont="1" applyBorder="1"/>
    <xf numFmtId="4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8" xfId="0" applyFill="1" applyBorder="1"/>
    <xf numFmtId="0" fontId="3" fillId="6" borderId="9" xfId="0" applyFont="1" applyFill="1" applyBorder="1"/>
    <xf numFmtId="44" fontId="3" fillId="6" borderId="9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  <xf numFmtId="44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18JT470K/1741719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18JT10K0/1741566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18JT22K0/17416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38"/>
  <sheetViews>
    <sheetView tabSelected="1" topLeftCell="E1" workbookViewId="0">
      <selection activeCell="J16" sqref="J16"/>
    </sheetView>
  </sheetViews>
  <sheetFormatPr defaultRowHeight="15" x14ac:dyDescent="0.25"/>
  <cols>
    <col min="1" max="1" width="37.28515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5.25" x14ac:dyDescent="0.5">
      <c r="A1" s="1" t="s">
        <v>0</v>
      </c>
      <c r="D1" s="2" t="s">
        <v>1</v>
      </c>
      <c r="E1" s="3" t="s">
        <v>2</v>
      </c>
      <c r="F1" s="4" t="s">
        <v>3</v>
      </c>
      <c r="H1" s="37"/>
    </row>
    <row r="2" spans="1:12" ht="19.5" thickBot="1" x14ac:dyDescent="0.35">
      <c r="A2" s="13" t="s">
        <v>73</v>
      </c>
      <c r="B2" s="11" t="s">
        <v>74</v>
      </c>
      <c r="C2" s="11"/>
      <c r="D2" s="5">
        <f>SUM(H5:H25)+F32</f>
        <v>26.342500000000001</v>
      </c>
      <c r="E2" s="19">
        <f>SUM(G27:G31)/60</f>
        <v>1.7824074074074072E-3</v>
      </c>
      <c r="F2" s="6">
        <f>SUM(E27:E31)</f>
        <v>27.3</v>
      </c>
    </row>
    <row r="3" spans="1:12" ht="16.5" thickBot="1" x14ac:dyDescent="0.3">
      <c r="A3" s="14" t="s">
        <v>4</v>
      </c>
      <c r="F3" s="37">
        <f>SUM(F5:F17)</f>
        <v>17.060000000000002</v>
      </c>
    </row>
    <row r="4" spans="1:12" ht="15.75" thickBot="1" x14ac:dyDescent="0.3">
      <c r="A4" s="15" t="s">
        <v>53</v>
      </c>
      <c r="B4" s="15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7" t="s">
        <v>14</v>
      </c>
      <c r="L4" s="7"/>
    </row>
    <row r="5" spans="1:12" x14ac:dyDescent="0.25">
      <c r="A5" s="22" t="s">
        <v>15</v>
      </c>
      <c r="B5" s="22" t="s">
        <v>16</v>
      </c>
      <c r="C5" s="22" t="s">
        <v>17</v>
      </c>
      <c r="D5" s="22">
        <v>1</v>
      </c>
      <c r="E5" s="22">
        <v>1</v>
      </c>
      <c r="F5" s="23">
        <v>0.94</v>
      </c>
      <c r="G5" s="23">
        <f t="shared" ref="G5:G18" si="0">IF(E5&gt;0,F5/E5,0)</f>
        <v>0.94</v>
      </c>
      <c r="H5" s="16">
        <f t="shared" ref="H5:H16" si="1">G5*D5</f>
        <v>0.94</v>
      </c>
      <c r="J5" s="24" t="s">
        <v>18</v>
      </c>
    </row>
    <row r="6" spans="1:12" x14ac:dyDescent="0.25">
      <c r="A6" s="22" t="s">
        <v>15</v>
      </c>
      <c r="B6" s="22" t="s">
        <v>19</v>
      </c>
      <c r="C6" s="22" t="s">
        <v>20</v>
      </c>
      <c r="D6" s="22">
        <v>2</v>
      </c>
      <c r="E6" s="22">
        <v>1</v>
      </c>
      <c r="F6" s="23">
        <v>2.25</v>
      </c>
      <c r="G6" s="23">
        <f t="shared" si="0"/>
        <v>2.25</v>
      </c>
      <c r="H6" s="16">
        <f t="shared" si="1"/>
        <v>4.5</v>
      </c>
      <c r="J6" s="24" t="s">
        <v>21</v>
      </c>
    </row>
    <row r="7" spans="1:12" x14ac:dyDescent="0.25">
      <c r="A7" s="22" t="s">
        <v>15</v>
      </c>
      <c r="B7" s="22" t="s">
        <v>22</v>
      </c>
      <c r="C7" s="22" t="s">
        <v>23</v>
      </c>
      <c r="D7" s="22">
        <v>2</v>
      </c>
      <c r="E7" s="22">
        <v>1</v>
      </c>
      <c r="F7" s="23">
        <v>2.8</v>
      </c>
      <c r="G7" s="23">
        <f t="shared" si="0"/>
        <v>2.8</v>
      </c>
      <c r="H7" s="16">
        <f>G7*D7</f>
        <v>5.6</v>
      </c>
      <c r="J7" s="24" t="s">
        <v>24</v>
      </c>
    </row>
    <row r="8" spans="1:12" x14ac:dyDescent="0.25">
      <c r="A8" s="22" t="s">
        <v>15</v>
      </c>
      <c r="B8" s="22" t="s">
        <v>25</v>
      </c>
      <c r="C8" s="22" t="s">
        <v>26</v>
      </c>
      <c r="D8" s="22">
        <v>1</v>
      </c>
      <c r="E8" s="22">
        <v>1</v>
      </c>
      <c r="F8" s="23">
        <v>0.15</v>
      </c>
      <c r="G8" s="23">
        <f t="shared" si="0"/>
        <v>0.15</v>
      </c>
      <c r="H8" s="16">
        <f t="shared" si="1"/>
        <v>0.15</v>
      </c>
      <c r="J8" s="24" t="s">
        <v>27</v>
      </c>
    </row>
    <row r="9" spans="1:12" x14ac:dyDescent="0.25">
      <c r="A9" s="22" t="s">
        <v>15</v>
      </c>
      <c r="B9" s="22" t="s">
        <v>28</v>
      </c>
      <c r="C9" s="22" t="s">
        <v>29</v>
      </c>
      <c r="D9" s="22">
        <v>1</v>
      </c>
      <c r="E9" s="22">
        <v>1</v>
      </c>
      <c r="F9" s="23">
        <v>0.15</v>
      </c>
      <c r="G9" s="23">
        <f t="shared" si="0"/>
        <v>0.15</v>
      </c>
      <c r="H9" s="16">
        <f t="shared" si="1"/>
        <v>0.15</v>
      </c>
      <c r="J9" s="24" t="s">
        <v>30</v>
      </c>
    </row>
    <row r="10" spans="1:12" x14ac:dyDescent="0.25">
      <c r="A10" s="22" t="s">
        <v>15</v>
      </c>
      <c r="B10" s="22" t="s">
        <v>31</v>
      </c>
      <c r="C10" s="22" t="s">
        <v>32</v>
      </c>
      <c r="D10" s="22">
        <v>1</v>
      </c>
      <c r="E10" s="22">
        <v>1</v>
      </c>
      <c r="F10" s="23">
        <v>0.15</v>
      </c>
      <c r="G10" s="23">
        <f t="shared" si="0"/>
        <v>0.15</v>
      </c>
      <c r="H10" s="16">
        <f t="shared" si="1"/>
        <v>0.15</v>
      </c>
      <c r="J10" s="24" t="s">
        <v>33</v>
      </c>
    </row>
    <row r="11" spans="1:12" x14ac:dyDescent="0.25">
      <c r="A11" s="22" t="s">
        <v>15</v>
      </c>
      <c r="B11" s="22" t="s">
        <v>34</v>
      </c>
      <c r="C11" s="22" t="s">
        <v>35</v>
      </c>
      <c r="D11" s="22">
        <v>1</v>
      </c>
      <c r="E11" s="22">
        <v>1</v>
      </c>
      <c r="F11" s="23">
        <v>0.46</v>
      </c>
      <c r="G11" s="23">
        <f t="shared" si="0"/>
        <v>0.46</v>
      </c>
      <c r="H11" s="16">
        <f t="shared" si="1"/>
        <v>0.46</v>
      </c>
      <c r="J11" s="24" t="s">
        <v>36</v>
      </c>
    </row>
    <row r="12" spans="1:12" x14ac:dyDescent="0.25">
      <c r="A12" s="22" t="s">
        <v>15</v>
      </c>
      <c r="B12" s="22" t="s">
        <v>37</v>
      </c>
      <c r="C12" s="22" t="s">
        <v>38</v>
      </c>
      <c r="D12" s="22">
        <v>1</v>
      </c>
      <c r="E12" s="22">
        <v>1</v>
      </c>
      <c r="F12" s="23">
        <v>1.1499999999999999</v>
      </c>
      <c r="G12" s="23">
        <f t="shared" si="0"/>
        <v>1.1499999999999999</v>
      </c>
      <c r="H12" s="16">
        <f t="shared" si="1"/>
        <v>1.1499999999999999</v>
      </c>
      <c r="J12" s="24" t="s">
        <v>39</v>
      </c>
    </row>
    <row r="13" spans="1:12" x14ac:dyDescent="0.25">
      <c r="A13" s="22" t="s">
        <v>15</v>
      </c>
      <c r="B13" s="22" t="s">
        <v>75</v>
      </c>
      <c r="C13" s="22" t="s">
        <v>40</v>
      </c>
      <c r="D13" s="22">
        <v>1</v>
      </c>
      <c r="E13" s="22">
        <v>1</v>
      </c>
      <c r="F13" s="23">
        <v>1.69</v>
      </c>
      <c r="G13" s="23">
        <f t="shared" si="0"/>
        <v>1.69</v>
      </c>
      <c r="H13" s="16">
        <f t="shared" si="1"/>
        <v>1.69</v>
      </c>
      <c r="J13" s="24" t="s">
        <v>41</v>
      </c>
    </row>
    <row r="14" spans="1:12" x14ac:dyDescent="0.25">
      <c r="A14" s="22" t="s">
        <v>15</v>
      </c>
      <c r="B14" s="22" t="s">
        <v>76</v>
      </c>
      <c r="C14" s="22" t="s">
        <v>42</v>
      </c>
      <c r="D14" s="22">
        <v>1</v>
      </c>
      <c r="E14" s="22">
        <v>1</v>
      </c>
      <c r="F14" s="23">
        <v>0.46</v>
      </c>
      <c r="G14" s="23">
        <f t="shared" si="0"/>
        <v>0.46</v>
      </c>
      <c r="H14" s="16">
        <f t="shared" si="1"/>
        <v>0.46</v>
      </c>
      <c r="J14" s="24" t="s">
        <v>43</v>
      </c>
    </row>
    <row r="15" spans="1:12" x14ac:dyDescent="0.25">
      <c r="A15" s="22" t="s">
        <v>15</v>
      </c>
      <c r="B15" s="22" t="s">
        <v>44</v>
      </c>
      <c r="C15" s="22" t="s">
        <v>45</v>
      </c>
      <c r="D15" s="22">
        <v>1</v>
      </c>
      <c r="E15" s="22">
        <v>1</v>
      </c>
      <c r="F15" s="23">
        <v>0.75</v>
      </c>
      <c r="G15" s="23">
        <f t="shared" si="0"/>
        <v>0.75</v>
      </c>
      <c r="H15" s="16">
        <f t="shared" si="1"/>
        <v>0.75</v>
      </c>
      <c r="J15" s="24" t="s">
        <v>46</v>
      </c>
    </row>
    <row r="16" spans="1:12" x14ac:dyDescent="0.25">
      <c r="A16" s="22" t="s">
        <v>47</v>
      </c>
      <c r="B16" s="22" t="s">
        <v>48</v>
      </c>
      <c r="C16" s="22"/>
      <c r="D16" s="22">
        <v>6</v>
      </c>
      <c r="E16" s="22">
        <v>1</v>
      </c>
      <c r="F16" s="23">
        <v>0.61</v>
      </c>
      <c r="G16" s="23">
        <f t="shared" si="0"/>
        <v>0.61</v>
      </c>
      <c r="H16" s="16">
        <f t="shared" si="1"/>
        <v>3.66</v>
      </c>
      <c r="J16" s="24" t="s">
        <v>49</v>
      </c>
      <c r="K16" s="8"/>
    </row>
    <row r="17" spans="1:13" x14ac:dyDescent="0.25">
      <c r="A17" s="22" t="s">
        <v>15</v>
      </c>
      <c r="B17" s="22" t="s">
        <v>77</v>
      </c>
      <c r="C17" s="22"/>
      <c r="D17" s="22">
        <v>1</v>
      </c>
      <c r="E17" s="22">
        <v>2</v>
      </c>
      <c r="F17" s="23">
        <v>5.5</v>
      </c>
      <c r="G17" s="23">
        <f t="shared" si="0"/>
        <v>2.75</v>
      </c>
      <c r="H17" s="16"/>
      <c r="J17" s="30"/>
      <c r="K17" s="8"/>
    </row>
    <row r="18" spans="1:13" ht="16.5" customHeight="1" x14ac:dyDescent="0.25">
      <c r="A18" s="22" t="s">
        <v>50</v>
      </c>
      <c r="B18" s="22" t="s">
        <v>51</v>
      </c>
      <c r="C18" s="22"/>
      <c r="D18" s="22">
        <v>1</v>
      </c>
      <c r="E18" s="22">
        <v>1</v>
      </c>
      <c r="F18" s="23">
        <v>8</v>
      </c>
      <c r="G18" s="23">
        <f t="shared" si="0"/>
        <v>8</v>
      </c>
      <c r="H18" s="31"/>
    </row>
    <row r="19" spans="1:13" ht="16.5" customHeight="1" thickBot="1" x14ac:dyDescent="0.3">
      <c r="F19" s="28"/>
      <c r="G19" s="17"/>
      <c r="H19" s="17"/>
    </row>
    <row r="20" spans="1:13" ht="16.5" thickBot="1" x14ac:dyDescent="0.3">
      <c r="A20" s="14" t="s">
        <v>52</v>
      </c>
    </row>
    <row r="21" spans="1:13" x14ac:dyDescent="0.25">
      <c r="A21" s="15" t="s">
        <v>53</v>
      </c>
      <c r="B21" s="15" t="s">
        <v>5</v>
      </c>
      <c r="C21" s="15" t="s">
        <v>6</v>
      </c>
      <c r="D21" s="15" t="s">
        <v>7</v>
      </c>
      <c r="E21" s="15" t="s">
        <v>8</v>
      </c>
      <c r="F21" s="15" t="s">
        <v>9</v>
      </c>
      <c r="G21" s="15" t="s">
        <v>10</v>
      </c>
      <c r="H21" s="15" t="s">
        <v>11</v>
      </c>
      <c r="I21" s="15"/>
      <c r="J21" s="15" t="s">
        <v>13</v>
      </c>
    </row>
    <row r="22" spans="1:13" x14ac:dyDescent="0.25">
      <c r="A22" s="22" t="s">
        <v>15</v>
      </c>
      <c r="B22" s="22" t="s">
        <v>54</v>
      </c>
      <c r="C22" s="22" t="s">
        <v>55</v>
      </c>
      <c r="D22" s="22">
        <v>1</v>
      </c>
      <c r="E22" s="22">
        <v>5</v>
      </c>
      <c r="F22" s="23">
        <v>5</v>
      </c>
      <c r="G22" s="23">
        <f>IF(E22&gt;0,F22/E22,0)</f>
        <v>1</v>
      </c>
      <c r="H22" s="16">
        <f>G22*D22</f>
        <v>1</v>
      </c>
      <c r="J22" s="24"/>
      <c r="K22" s="8"/>
    </row>
    <row r="23" spans="1:13" x14ac:dyDescent="0.25">
      <c r="A23" s="22" t="s">
        <v>56</v>
      </c>
      <c r="B23" s="22" t="s">
        <v>57</v>
      </c>
      <c r="C23" s="22"/>
      <c r="D23" s="22">
        <v>1</v>
      </c>
      <c r="E23" s="22">
        <v>1</v>
      </c>
      <c r="F23" s="23">
        <v>5</v>
      </c>
      <c r="G23" s="23">
        <f>IF(E23&gt;0,F23/E23,0)</f>
        <v>5</v>
      </c>
      <c r="H23" s="16">
        <f>G23*D23</f>
        <v>5</v>
      </c>
      <c r="J23" s="30"/>
      <c r="K23" s="8"/>
    </row>
    <row r="24" spans="1:13" ht="15.75" thickBot="1" x14ac:dyDescent="0.3">
      <c r="F24" s="28"/>
      <c r="G24" s="28"/>
      <c r="H24" s="29"/>
      <c r="J24" s="30"/>
      <c r="K24" s="8"/>
    </row>
    <row r="25" spans="1:13" ht="15.75" thickBot="1" x14ac:dyDescent="0.3">
      <c r="A25" s="20" t="s">
        <v>58</v>
      </c>
      <c r="B25" s="26">
        <v>25</v>
      </c>
      <c r="C25" s="27"/>
      <c r="F25" s="9"/>
      <c r="G25" s="18"/>
      <c r="H25" s="18"/>
      <c r="M25" s="8"/>
    </row>
    <row r="26" spans="1:13" x14ac:dyDescent="0.25">
      <c r="A26" s="15" t="s">
        <v>59</v>
      </c>
      <c r="B26" s="32" t="s">
        <v>60</v>
      </c>
      <c r="C26" s="15"/>
      <c r="D26" s="15" t="s">
        <v>7</v>
      </c>
      <c r="E26" s="15" t="s">
        <v>61</v>
      </c>
      <c r="F26" s="15" t="s">
        <v>62</v>
      </c>
      <c r="G26" s="15" t="s">
        <v>63</v>
      </c>
      <c r="H26" s="15" t="s">
        <v>13</v>
      </c>
    </row>
    <row r="27" spans="1:13" x14ac:dyDescent="0.25">
      <c r="A27" s="22" t="s">
        <v>64</v>
      </c>
      <c r="B27" s="22"/>
      <c r="C27" s="22"/>
      <c r="D27" s="22">
        <v>1</v>
      </c>
      <c r="E27" s="22">
        <v>11.4</v>
      </c>
      <c r="F27" s="16">
        <f>(E27/1000)*$B$25</f>
        <v>0.28500000000000003</v>
      </c>
      <c r="G27" s="35">
        <v>4.5138888888888888E-2</v>
      </c>
      <c r="H27" s="24"/>
    </row>
    <row r="28" spans="1:13" x14ac:dyDescent="0.25">
      <c r="A28" s="22" t="s">
        <v>65</v>
      </c>
      <c r="B28" s="22"/>
      <c r="C28" s="22"/>
      <c r="D28" s="22">
        <v>1</v>
      </c>
      <c r="E28" s="22">
        <v>11.4</v>
      </c>
      <c r="F28" s="16">
        <f>(E28/1000)*$B$25</f>
        <v>0.28500000000000003</v>
      </c>
      <c r="G28" s="35">
        <v>4.5138888888888888E-2</v>
      </c>
      <c r="H28" s="24"/>
    </row>
    <row r="29" spans="1:13" x14ac:dyDescent="0.25">
      <c r="A29" s="22" t="s">
        <v>66</v>
      </c>
      <c r="B29" s="22"/>
      <c r="C29" s="22"/>
      <c r="D29" s="22">
        <v>1</v>
      </c>
      <c r="E29" s="22">
        <v>3.3</v>
      </c>
      <c r="F29" s="16">
        <f>(E29/1000)*$B$25</f>
        <v>8.2500000000000004E-2</v>
      </c>
      <c r="G29" s="35">
        <v>1.0416666666666666E-2</v>
      </c>
      <c r="H29" s="24"/>
    </row>
    <row r="30" spans="1:13" x14ac:dyDescent="0.25">
      <c r="A30" s="22" t="s">
        <v>67</v>
      </c>
      <c r="B30" s="22"/>
      <c r="C30" s="22"/>
      <c r="D30" s="22">
        <v>1</v>
      </c>
      <c r="E30" s="22">
        <v>0.7</v>
      </c>
      <c r="F30" s="16">
        <f>(E30/1000)*$B$25</f>
        <v>1.7499999999999998E-2</v>
      </c>
      <c r="G30" s="35">
        <v>4.8611111111111112E-3</v>
      </c>
      <c r="H30" s="24"/>
    </row>
    <row r="31" spans="1:13" x14ac:dyDescent="0.25">
      <c r="A31" s="22" t="s">
        <v>68</v>
      </c>
      <c r="B31" s="22"/>
      <c r="C31" s="22"/>
      <c r="D31" s="22">
        <v>1</v>
      </c>
      <c r="E31" s="22">
        <v>0.5</v>
      </c>
      <c r="F31" s="16">
        <f>(E31/1000)*$B$25</f>
        <v>1.2500000000000001E-2</v>
      </c>
      <c r="G31" s="35">
        <v>1.3888888888888889E-3</v>
      </c>
      <c r="H31" s="24"/>
    </row>
    <row r="32" spans="1:13" ht="17.25" customHeight="1" x14ac:dyDescent="0.25">
      <c r="A32" s="11"/>
      <c r="E32" s="33" t="s">
        <v>69</v>
      </c>
      <c r="F32" s="34">
        <f>SUM(F27:F31)</f>
        <v>0.6825</v>
      </c>
      <c r="H32" s="12"/>
    </row>
    <row r="34" spans="1:13" ht="15.75" thickBot="1" x14ac:dyDescent="0.3"/>
    <row r="35" spans="1:13" ht="15.75" thickBot="1" x14ac:dyDescent="0.3">
      <c r="A35" s="21" t="s">
        <v>70</v>
      </c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36" t="s">
        <v>71</v>
      </c>
      <c r="B36" s="36" t="s">
        <v>13</v>
      </c>
    </row>
    <row r="37" spans="1:13" x14ac:dyDescent="0.25">
      <c r="A37" s="22" t="s">
        <v>48</v>
      </c>
      <c r="B37" s="24" t="s">
        <v>72</v>
      </c>
    </row>
    <row r="38" spans="1:13" x14ac:dyDescent="0.25">
      <c r="B38" s="30"/>
    </row>
  </sheetData>
  <hyperlinks>
    <hyperlink ref="J5" r:id="rId1" xr:uid="{0946BC76-D210-43C1-94AC-7D848F3777E8}"/>
    <hyperlink ref="J10" r:id="rId2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37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e718a8af-5d48-45b1-a7fb-cef00c107a7a"/>
    <ds:schemaRef ds:uri="715913e6-4bf0-458f-8160-f18e142d04ff"/>
  </ds:schemaRefs>
</ds:datastoreItem>
</file>

<file path=customXml/itemProps2.xml><?xml version="1.0" encoding="utf-8"?>
<ds:datastoreItem xmlns:ds="http://schemas.openxmlformats.org/officeDocument/2006/customXml" ds:itemID="{3F4A3E06-8EE4-43C7-BE59-062F42763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OpenAT Switch Latch 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2023-11-23T17:56:14Z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