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Open Quick Mount (Name TBD)/Open-Quick-Mount/Documentation/Working_Documents/"/>
    </mc:Choice>
  </mc:AlternateContent>
  <xr:revisionPtr revIDLastSave="284" documentId="11_DC0E2523FAFE28515E8D5C5A1D4A6B02C3B15AFA" xr6:coauthVersionLast="47" xr6:coauthVersionMax="47" xr10:uidLastSave="{783D9705-C375-4945-B63E-281FCAB3FA5A}"/>
  <bookViews>
    <workbookView xWindow="-108" yWindow="-108" windowWidth="23256" windowHeight="14016" firstSheet="2" activeTab="8" xr2:uid="{00000000-000D-0000-FFFF-FFFF00000000}"/>
  </bookViews>
  <sheets>
    <sheet name="BOM_S_5-16" sheetId="1" r:id="rId1"/>
    <sheet name="BOM_S_7-16" sheetId="2" r:id="rId2"/>
    <sheet name="BOM_S_9-16" sheetId="3" r:id="rId3"/>
    <sheet name="BOM_M_5-16" sheetId="4" r:id="rId4"/>
    <sheet name="BOM_M_7-16" sheetId="5" r:id="rId5"/>
    <sheet name="BOM_M_9-16" sheetId="6" r:id="rId6"/>
    <sheet name="BOM_L_5-16" sheetId="7" r:id="rId7"/>
    <sheet name="BOM_L_7-16" sheetId="8" r:id="rId8"/>
    <sheet name="BOM_L_9-16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L2" i="2"/>
  <c r="L2" i="1"/>
  <c r="H25" i="9"/>
  <c r="H24" i="9"/>
  <c r="H23" i="9"/>
  <c r="I11" i="9"/>
  <c r="H11" i="9"/>
  <c r="I10" i="9"/>
  <c r="H10" i="9"/>
  <c r="J2" i="9"/>
  <c r="K2" i="9"/>
  <c r="I2" i="9"/>
  <c r="L2" i="9"/>
  <c r="H25" i="8"/>
  <c r="H24" i="8"/>
  <c r="H23" i="8"/>
  <c r="I11" i="8"/>
  <c r="H11" i="8"/>
  <c r="I10" i="8"/>
  <c r="H10" i="8"/>
  <c r="N11" i="8"/>
  <c r="L2" i="8"/>
  <c r="H25" i="7"/>
  <c r="H24" i="7"/>
  <c r="H23" i="7"/>
  <c r="I11" i="7"/>
  <c r="H11" i="7"/>
  <c r="I10" i="7"/>
  <c r="H10" i="7"/>
  <c r="J2" i="7"/>
  <c r="N11" i="7"/>
  <c r="I2" i="7"/>
  <c r="L2" i="7"/>
  <c r="H25" i="6"/>
  <c r="H24" i="6"/>
  <c r="H23" i="6"/>
  <c r="I11" i="6"/>
  <c r="H11" i="6"/>
  <c r="I10" i="6"/>
  <c r="H10" i="6"/>
  <c r="J2" i="6"/>
  <c r="K2" i="6"/>
  <c r="I2" i="6"/>
  <c r="L2" i="6"/>
  <c r="H25" i="5"/>
  <c r="H24" i="5"/>
  <c r="H23" i="5"/>
  <c r="I11" i="5"/>
  <c r="H11" i="5"/>
  <c r="I10" i="5"/>
  <c r="H10" i="5"/>
  <c r="J2" i="5"/>
  <c r="K2" i="5"/>
  <c r="I2" i="5"/>
  <c r="L2" i="5"/>
  <c r="H25" i="4"/>
  <c r="H24" i="4"/>
  <c r="H23" i="4"/>
  <c r="I11" i="4"/>
  <c r="H11" i="4"/>
  <c r="I10" i="4"/>
  <c r="H10" i="4"/>
  <c r="J2" i="4"/>
  <c r="K2" i="4"/>
  <c r="I2" i="4"/>
  <c r="L2" i="4"/>
  <c r="H25" i="3"/>
  <c r="H24" i="3"/>
  <c r="H23" i="3"/>
  <c r="I11" i="3"/>
  <c r="H11" i="3"/>
  <c r="I10" i="3"/>
  <c r="H10" i="3"/>
  <c r="J2" i="3"/>
  <c r="N11" i="3"/>
  <c r="I2" i="3"/>
  <c r="L2" i="3"/>
  <c r="H25" i="2"/>
  <c r="H24" i="2"/>
  <c r="H23" i="2"/>
  <c r="I11" i="2"/>
  <c r="H11" i="2"/>
  <c r="I10" i="2"/>
  <c r="H10" i="2"/>
  <c r="I11" i="1"/>
  <c r="H11" i="1"/>
  <c r="I10" i="1"/>
  <c r="H10" i="1"/>
  <c r="H25" i="1"/>
  <c r="H24" i="1"/>
  <c r="H23" i="1"/>
  <c r="J2" i="8" l="1"/>
  <c r="N11" i="2"/>
  <c r="K2" i="2"/>
  <c r="I2" i="2"/>
  <c r="J2" i="2"/>
  <c r="N11" i="1"/>
  <c r="K2" i="1"/>
  <c r="I2" i="1"/>
  <c r="N11" i="9"/>
  <c r="K2" i="8"/>
  <c r="K2" i="7"/>
  <c r="N11" i="6"/>
  <c r="N11" i="5"/>
  <c r="N11" i="4"/>
  <c r="K2" i="3"/>
  <c r="J2" i="1"/>
</calcChain>
</file>

<file path=xl/sharedStrings.xml><?xml version="1.0" encoding="utf-8"?>
<sst xmlns="http://schemas.openxmlformats.org/spreadsheetml/2006/main" count="513" uniqueCount="65">
  <si>
    <t>&lt;Device Name&gt;</t>
  </si>
  <si>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</si>
  <si>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</si>
  <si>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</si>
  <si>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</si>
  <si>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</si>
  <si>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</si>
  <si>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</si>
  <si>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</si>
  <si>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</si>
  <si>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</si>
  <si>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</si>
  <si>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</si>
  <si>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</si>
  <si>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</si>
  <si>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</si>
  <si>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</si>
  <si>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</si>
  <si>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</si>
  <si>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</si>
  <si>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</si>
  <si>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</si>
  <si>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</si>
  <si>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</si>
  <si>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</si>
  <si>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</si>
  <si>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</si>
  <si>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</si>
  <si>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</si>
  <si>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</si>
  <si>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Fastener</t>
  </si>
  <si>
    <t xml:space="preserve">5/16" x 1/4"-20 UNC Tee Nut </t>
  </si>
  <si>
    <t>Hillman Tee Nuts, Zinc | Canadian Tire</t>
  </si>
  <si>
    <t>Pliers</t>
  </si>
  <si>
    <t>Small Screw Driver</t>
  </si>
  <si>
    <t>1/4"-20 UNC Bolt (Optional)</t>
  </si>
  <si>
    <t xml:space="preserve">5/16" x 1/4"-20 UNC Tee Nut Insert </t>
  </si>
  <si>
    <t>Steel Tee Nut Inserts, 1/4"-20 Size, 0.36" Installed Length, 3/4" Flange Diameter | McMaster-Carr</t>
  </si>
  <si>
    <t>7/16" x 1/4"-20 UNC Tee Nut Insert</t>
  </si>
  <si>
    <t>Steel Tee Nut Inserts, 1/4"-20 Size, 0.485" Installed Length, 3/4" Flange Diameter | McMaster-Carr</t>
  </si>
  <si>
    <t>9/16" x 1/4"-20 UNC Tee Nut Insert</t>
  </si>
  <si>
    <t>Steel Tee Nut Inserts, 1/4"-20 Size, 0.61" Installed Length, 3/4" Flange Diameter | McMaster-Carr</t>
  </si>
  <si>
    <t>Last Updated: 2023-Feb-27</t>
  </si>
  <si>
    <t>Hardware_Cover.stl</t>
  </si>
  <si>
    <t>Assembly_Washer.stl</t>
  </si>
  <si>
    <t>45_Mounting_Plate_5.stl</t>
  </si>
  <si>
    <t>Small Plate - 5/16 Tee Nut</t>
  </si>
  <si>
    <t xml:space="preserve">7/16" x 1/4"-20 UNC Tee Nut </t>
  </si>
  <si>
    <t>45_Mounting_Plate_7.stl</t>
  </si>
  <si>
    <t>Small Plate - 7/16 Tee Nut</t>
  </si>
  <si>
    <t xml:space="preserve">9/16" x 1/4"-20 UNC Tee Nut </t>
  </si>
  <si>
    <t>45_Mounting_Plate_9.stl</t>
  </si>
  <si>
    <t>Small Plate - 9/16 Tee Nut</t>
  </si>
  <si>
    <t>65_Mounting_Plate_5.stl</t>
  </si>
  <si>
    <t>Medium Plate - 5/16 Tee Nut</t>
  </si>
  <si>
    <t>65_Mounting_Plate_7.stl</t>
  </si>
  <si>
    <t>Medium Plate - 7/16 Tee Nut</t>
  </si>
  <si>
    <t>65_Mounting_Plate_9.stl</t>
  </si>
  <si>
    <t>Medium Plate - 9/16 Tee Nut</t>
  </si>
  <si>
    <t>85_Mounting_Plate_5.stl</t>
  </si>
  <si>
    <t>Large Plate - 5/16 Tee Nut</t>
  </si>
  <si>
    <t>85_Mounting_Plate_7.stl</t>
  </si>
  <si>
    <t>Large Plate - 7/16 Tee Nut</t>
  </si>
  <si>
    <t>85_Mounting_Plate_9.stl</t>
  </si>
  <si>
    <t>Large Plate - 9/16 Tee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</si>
</sst>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7" borderId="1" xfId="0" applyFill="1" applyBorder="1"/>
    <xf numFmtId="0" fontId="0" fillId="8" borderId="0" xfId="0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8" borderId="0" xfId="0" applyNumberFormat="1" applyFill="1"/>
    <xf numFmtId="44" fontId="0" fillId="7" borderId="8" xfId="1" applyFont="1" applyFill="1" applyBorder="1"/>
    <xf numFmtId="0" fontId="0" fillId="0" borderId="5" xfId="0" applyBorder="1"/>
    <xf numFmtId="0" fontId="3" fillId="0" borderId="11" xfId="0" applyFont="1" applyBorder="1"/>
    <xf numFmtId="0" fontId="0" fillId="0" borderId="11" xfId="0" applyBorder="1"/>
    <xf numFmtId="0" fontId="0" fillId="0" borderId="8" xfId="0" applyBorder="1"/>
    <xf numFmtId="0" fontId="0" fillId="7" borderId="6" xfId="0" applyFill="1" applyBorder="1"/>
    <xf numFmtId="0" fontId="7" fillId="5" borderId="5" xfId="0" applyFont="1" applyFill="1" applyBorder="1"/>
    <xf numFmtId="0" fontId="7" fillId="5" borderId="8" xfId="0" applyFont="1" applyFill="1" applyBorder="1"/>
    <xf numFmtId="0" fontId="3" fillId="5" borderId="5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0" fillId="5" borderId="5" xfId="0" applyFill="1" applyBorder="1"/>
    <xf numFmtId="0" fontId="0" fillId="5" borderId="8" xfId="0" applyFill="1" applyBorder="1"/>
    <xf numFmtId="165" fontId="0" fillId="0" borderId="0" xfId="0" applyNumberFormat="1"/>
    <xf numFmtId="0" fontId="0" fillId="6" borderId="3" xfId="0" applyFill="1" applyBorder="1"/>
    <xf numFmtId="0" fontId="0" fillId="0" borderId="0" xfId="0" applyAlignment="1">
      <alignment horizontal="left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B1" sqref="B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0</v>
      </c>
      <c r="C1" s="1" t="s">
        <v>46</v>
      </c>
      <c r="I1" s="18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5</v>
      </c>
      <c r="C2" s="11" t="s">
        <v>42</v>
      </c>
      <c r="I2" s="22">
        <f>SUM(I5:I6,I9:I12)</f>
        <v>3.0649999999999999</v>
      </c>
      <c r="J2" s="5">
        <f>SUM(J5:J7)+SUM(I9:I12)</f>
        <v>3.0649999999999999</v>
      </c>
      <c r="K2" s="15">
        <f>SUM(H9:H10)/60</f>
        <v>1.3166666666666667</v>
      </c>
      <c r="L2" s="6">
        <f>SUM(E9:E11)</f>
        <v>11</v>
      </c>
    </row>
    <row r="3" spans="1:14" ht="16.2" thickBot="1" x14ac:dyDescent="0.35">
      <c r="A3" s="29" t="s">
        <v>6</v>
      </c>
      <c r="B3" s="30"/>
    </row>
    <row r="4" spans="1:14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/>
      <c r="M4" s="7"/>
    </row>
    <row r="5" spans="1:14" x14ac:dyDescent="0.3">
      <c r="B5" t="s">
        <v>31</v>
      </c>
      <c r="C5" t="s">
        <v>30</v>
      </c>
      <c r="D5">
        <v>1</v>
      </c>
      <c r="E5">
        <v>1</v>
      </c>
      <c r="F5" s="9">
        <v>2.79</v>
      </c>
      <c r="G5" s="19">
        <v>1</v>
      </c>
      <c r="H5" s="14">
        <v>2.79</v>
      </c>
      <c r="I5" s="14">
        <v>2.79</v>
      </c>
      <c r="J5" s="20">
        <v>2.79</v>
      </c>
      <c r="K5" s="8" t="s">
        <v>32</v>
      </c>
    </row>
    <row r="6" spans="1:14" ht="15" thickBot="1" x14ac:dyDescent="0.35"/>
    <row r="7" spans="1:14" ht="15" thickBot="1" x14ac:dyDescent="0.35">
      <c r="A7" s="31" t="s">
        <v>18</v>
      </c>
      <c r="B7" s="32"/>
      <c r="C7" s="23">
        <v>25</v>
      </c>
      <c r="N7" s="8"/>
    </row>
    <row r="8" spans="1:14" ht="15" thickBot="1" x14ac:dyDescent="0.35">
      <c r="A8" t="s">
        <v>7</v>
      </c>
      <c r="B8" s="7" t="s">
        <v>19</v>
      </c>
      <c r="C8" s="16" t="s">
        <v>20</v>
      </c>
      <c r="D8" s="7" t="s">
        <v>10</v>
      </c>
      <c r="E8" s="7" t="s">
        <v>21</v>
      </c>
      <c r="F8" s="21" t="s">
        <v>22</v>
      </c>
      <c r="G8" s="7"/>
      <c r="H8" s="7" t="s">
        <v>23</v>
      </c>
      <c r="I8" s="13" t="s">
        <v>24</v>
      </c>
      <c r="K8" s="7" t="s">
        <v>17</v>
      </c>
    </row>
    <row r="9" spans="1:14" x14ac:dyDescent="0.3">
      <c r="B9" t="s">
        <v>45</v>
      </c>
      <c r="C9" t="s">
        <v>25</v>
      </c>
      <c r="D9">
        <v>1</v>
      </c>
      <c r="E9">
        <v>9</v>
      </c>
      <c r="F9">
        <v>69</v>
      </c>
      <c r="H9" s="14">
        <v>69</v>
      </c>
      <c r="I9" s="14">
        <v>0.22499999999999998</v>
      </c>
      <c r="N9">
        <v>1</v>
      </c>
    </row>
    <row r="10" spans="1:14" x14ac:dyDescent="0.3">
      <c r="B10" t="s">
        <v>43</v>
      </c>
      <c r="C10" t="s">
        <v>25</v>
      </c>
      <c r="D10">
        <v>1</v>
      </c>
      <c r="E10">
        <v>1</v>
      </c>
      <c r="F10">
        <v>10</v>
      </c>
      <c r="H10" s="38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44</v>
      </c>
      <c r="C11" t="s">
        <v>25</v>
      </c>
      <c r="D11">
        <v>1</v>
      </c>
      <c r="E11">
        <v>1</v>
      </c>
      <c r="F11">
        <v>5</v>
      </c>
      <c r="H11" s="38">
        <f t="shared" si="0"/>
        <v>5</v>
      </c>
      <c r="I11" s="14">
        <f>(E11/1000)*$C$7</f>
        <v>2.5000000000000001E-2</v>
      </c>
      <c r="N11" s="39">
        <f>H9 - 60*N9</f>
        <v>9</v>
      </c>
    </row>
    <row r="12" spans="1:14" ht="15" thickBot="1" x14ac:dyDescent="0.35"/>
    <row r="13" spans="1:14" ht="15" thickBot="1" x14ac:dyDescent="0.35">
      <c r="A13" s="33" t="s">
        <v>26</v>
      </c>
      <c r="B13" s="34"/>
    </row>
    <row r="14" spans="1:14" ht="15" thickBot="1" x14ac:dyDescent="0.35">
      <c r="A14" s="24" t="s">
        <v>7</v>
      </c>
      <c r="B14" s="25" t="s">
        <v>19</v>
      </c>
      <c r="C14" s="26"/>
      <c r="D14" s="26" t="s">
        <v>10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1" t="s">
        <v>27</v>
      </c>
      <c r="B16" s="3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33</v>
      </c>
    </row>
    <row r="18" spans="1:14" x14ac:dyDescent="0.3">
      <c r="B18" t="s">
        <v>34</v>
      </c>
    </row>
    <row r="19" spans="1:14" x14ac:dyDescent="0.3">
      <c r="B19" t="s">
        <v>35</v>
      </c>
    </row>
    <row r="20" spans="1:14" ht="15" thickBot="1" x14ac:dyDescent="0.35"/>
    <row r="21" spans="1:14" ht="15" thickBot="1" x14ac:dyDescent="0.35">
      <c r="A21" s="35" t="s">
        <v>28</v>
      </c>
      <c r="B21" s="3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7</v>
      </c>
      <c r="B22" s="28" t="s">
        <v>29</v>
      </c>
      <c r="C22" s="17"/>
      <c r="D22" s="17"/>
      <c r="E22" s="17"/>
      <c r="F22" s="17"/>
      <c r="G22" s="17"/>
      <c r="H22" s="17"/>
      <c r="I22" s="17"/>
      <c r="J22" s="17"/>
      <c r="K22" s="17" t="s">
        <v>17</v>
      </c>
    </row>
    <row r="23" spans="1:14" x14ac:dyDescent="0.3">
      <c r="B23" t="s">
        <v>36</v>
      </c>
      <c r="D23">
        <v>1</v>
      </c>
      <c r="E23">
        <v>100</v>
      </c>
      <c r="F23" s="37">
        <v>15.43</v>
      </c>
      <c r="G23">
        <v>1</v>
      </c>
      <c r="H23" s="37">
        <f>IF(E23&gt;0,F23/E23,0)</f>
        <v>0.15429999999999999</v>
      </c>
      <c r="K23" s="8" t="s">
        <v>37</v>
      </c>
    </row>
    <row r="24" spans="1:14" x14ac:dyDescent="0.3">
      <c r="B24" t="s">
        <v>38</v>
      </c>
      <c r="D24">
        <v>1</v>
      </c>
      <c r="E24">
        <v>100</v>
      </c>
      <c r="F24" s="37">
        <v>14.4</v>
      </c>
      <c r="G24">
        <v>1</v>
      </c>
      <c r="H24" s="37">
        <f t="shared" ref="H24:H25" si="1">IF(E24&gt;0,F24/E24,0)</f>
        <v>0.14400000000000002</v>
      </c>
      <c r="K24" s="8" t="s">
        <v>39</v>
      </c>
    </row>
    <row r="25" spans="1:14" x14ac:dyDescent="0.3">
      <c r="B25" t="s">
        <v>40</v>
      </c>
      <c r="D25">
        <v>1</v>
      </c>
      <c r="E25">
        <v>50</v>
      </c>
      <c r="F25" s="37">
        <v>8.17</v>
      </c>
      <c r="G25">
        <v>1</v>
      </c>
      <c r="H25" s="37">
        <f t="shared" si="1"/>
        <v>0.16339999999999999</v>
      </c>
      <c r="K25" s="8" t="s">
        <v>41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93560245-356B-4267-9728-173C412CC4B9}"/>
    <hyperlink ref="K23" r:id="rId2" display="https://www.mcmaster.com/90975A307/" xr:uid="{CEEAAEF0-B397-4284-9277-FFE13A4D9DCE}"/>
    <hyperlink ref="K25" r:id="rId3" display="https://www.mcmaster.com/90975A311/" xr:uid="{DAEB7827-C317-4963-A2DF-6559CE326FE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F687-D1E0-48B7-92D8-D7EBAD3EAB90}">
  <dimension ref="A1:N25"/>
  <sheetViews>
    <sheetView workbookViewId="0">
      <selection activeCell="C1" sqref="C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0</v>
      </c>
      <c r="C1" s="1" t="s">
        <v>49</v>
      </c>
      <c r="I1" s="18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5</v>
      </c>
      <c r="C2" s="11" t="s">
        <v>42</v>
      </c>
      <c r="I2" s="22">
        <f>SUM(I5:I6,I9:I12)</f>
        <v>0.44400000000000006</v>
      </c>
      <c r="J2" s="5">
        <f>SUM(J5:J7)+SUM(I9:I12)</f>
        <v>14.700000000000001</v>
      </c>
      <c r="K2" s="15">
        <f>SUM(H9:H10)/60</f>
        <v>1.3833333333333333</v>
      </c>
      <c r="L2" s="6">
        <f>SUM(E9:E11)</f>
        <v>12</v>
      </c>
    </row>
    <row r="3" spans="1:14" ht="16.2" thickBot="1" x14ac:dyDescent="0.35">
      <c r="A3" s="29" t="s">
        <v>6</v>
      </c>
      <c r="B3" s="30"/>
    </row>
    <row r="4" spans="1:14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/>
      <c r="M4" s="7"/>
    </row>
    <row r="5" spans="1:14" x14ac:dyDescent="0.3">
      <c r="B5" t="s">
        <v>47</v>
      </c>
      <c r="C5" t="s">
        <v>30</v>
      </c>
      <c r="D5">
        <v>1</v>
      </c>
      <c r="E5">
        <v>100</v>
      </c>
      <c r="F5" s="9">
        <v>14.4</v>
      </c>
      <c r="G5" s="19">
        <v>1</v>
      </c>
      <c r="H5" s="14">
        <v>0.14400000000000002</v>
      </c>
      <c r="I5" s="14">
        <v>0.14400000000000002</v>
      </c>
      <c r="J5" s="20">
        <v>14.4</v>
      </c>
      <c r="K5" s="8" t="s">
        <v>39</v>
      </c>
    </row>
    <row r="6" spans="1:14" ht="15" thickBot="1" x14ac:dyDescent="0.35"/>
    <row r="7" spans="1:14" ht="15" thickBot="1" x14ac:dyDescent="0.35">
      <c r="A7" s="31" t="s">
        <v>18</v>
      </c>
      <c r="B7" s="32"/>
      <c r="C7" s="23">
        <v>25</v>
      </c>
      <c r="N7" s="8"/>
    </row>
    <row r="8" spans="1:14" ht="15" thickBot="1" x14ac:dyDescent="0.35">
      <c r="A8" t="s">
        <v>7</v>
      </c>
      <c r="B8" s="7" t="s">
        <v>19</v>
      </c>
      <c r="C8" s="16" t="s">
        <v>20</v>
      </c>
      <c r="D8" s="7" t="s">
        <v>10</v>
      </c>
      <c r="E8" s="7" t="s">
        <v>21</v>
      </c>
      <c r="F8" s="21" t="s">
        <v>22</v>
      </c>
      <c r="G8" s="7"/>
      <c r="H8" s="7" t="s">
        <v>23</v>
      </c>
      <c r="I8" s="13" t="s">
        <v>24</v>
      </c>
      <c r="K8" s="7" t="s">
        <v>17</v>
      </c>
    </row>
    <row r="9" spans="1:14" x14ac:dyDescent="0.3">
      <c r="B9" t="s">
        <v>48</v>
      </c>
      <c r="C9" t="s">
        <v>25</v>
      </c>
      <c r="D9">
        <v>1</v>
      </c>
      <c r="E9">
        <v>10</v>
      </c>
      <c r="F9">
        <v>73</v>
      </c>
      <c r="H9" s="14">
        <v>73</v>
      </c>
      <c r="I9" s="14">
        <v>0.25</v>
      </c>
      <c r="N9">
        <v>1</v>
      </c>
    </row>
    <row r="10" spans="1:14" x14ac:dyDescent="0.3">
      <c r="B10" t="s">
        <v>43</v>
      </c>
      <c r="C10" t="s">
        <v>25</v>
      </c>
      <c r="D10">
        <v>1</v>
      </c>
      <c r="E10">
        <v>1</v>
      </c>
      <c r="F10">
        <v>10</v>
      </c>
      <c r="H10" s="38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44</v>
      </c>
      <c r="C11" t="s">
        <v>25</v>
      </c>
      <c r="D11">
        <v>1</v>
      </c>
      <c r="E11">
        <v>1</v>
      </c>
      <c r="F11">
        <v>5</v>
      </c>
      <c r="H11" s="38">
        <f t="shared" si="0"/>
        <v>5</v>
      </c>
      <c r="I11" s="14">
        <f>(E11/1000)*$C$7</f>
        <v>2.5000000000000001E-2</v>
      </c>
      <c r="N11" s="39">
        <f>H9 - 60*N9</f>
        <v>13</v>
      </c>
    </row>
    <row r="12" spans="1:14" ht="15" thickBot="1" x14ac:dyDescent="0.35"/>
    <row r="13" spans="1:14" ht="15" thickBot="1" x14ac:dyDescent="0.35">
      <c r="A13" s="33" t="s">
        <v>26</v>
      </c>
      <c r="B13" s="34"/>
    </row>
    <row r="14" spans="1:14" ht="15" thickBot="1" x14ac:dyDescent="0.35">
      <c r="A14" s="24" t="s">
        <v>7</v>
      </c>
      <c r="B14" s="25" t="s">
        <v>19</v>
      </c>
      <c r="C14" s="26"/>
      <c r="D14" s="26" t="s">
        <v>10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1" t="s">
        <v>27</v>
      </c>
      <c r="B16" s="3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33</v>
      </c>
    </row>
    <row r="18" spans="1:14" x14ac:dyDescent="0.3">
      <c r="B18" t="s">
        <v>34</v>
      </c>
    </row>
    <row r="19" spans="1:14" x14ac:dyDescent="0.3">
      <c r="B19" t="s">
        <v>35</v>
      </c>
    </row>
    <row r="20" spans="1:14" ht="15" thickBot="1" x14ac:dyDescent="0.35"/>
    <row r="21" spans="1:14" ht="15" thickBot="1" x14ac:dyDescent="0.35">
      <c r="A21" s="35" t="s">
        <v>28</v>
      </c>
      <c r="B21" s="3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7</v>
      </c>
      <c r="B22" s="28" t="s">
        <v>29</v>
      </c>
      <c r="C22" s="17"/>
      <c r="D22" s="17"/>
      <c r="E22" s="17"/>
      <c r="F22" s="17"/>
      <c r="G22" s="17"/>
      <c r="H22" s="17"/>
      <c r="I22" s="17"/>
      <c r="J22" s="17"/>
      <c r="K22" s="17" t="s">
        <v>17</v>
      </c>
    </row>
    <row r="23" spans="1:14" x14ac:dyDescent="0.3">
      <c r="B23" t="s">
        <v>36</v>
      </c>
      <c r="D23">
        <v>1</v>
      </c>
      <c r="E23">
        <v>100</v>
      </c>
      <c r="F23" s="37">
        <v>15.43</v>
      </c>
      <c r="G23">
        <v>1</v>
      </c>
      <c r="H23" s="37">
        <f>IF(E23&gt;0,F23/E23,0)</f>
        <v>0.15429999999999999</v>
      </c>
      <c r="K23" s="8" t="s">
        <v>37</v>
      </c>
    </row>
    <row r="24" spans="1:14" x14ac:dyDescent="0.3">
      <c r="B24" t="s">
        <v>38</v>
      </c>
      <c r="D24">
        <v>1</v>
      </c>
      <c r="E24">
        <v>100</v>
      </c>
      <c r="F24" s="37">
        <v>14.4</v>
      </c>
      <c r="G24">
        <v>1</v>
      </c>
      <c r="H24" s="37">
        <f t="shared" ref="H24:H25" si="1">IF(E24&gt;0,F24/E24,0)</f>
        <v>0.14400000000000002</v>
      </c>
      <c r="K24" s="8" t="s">
        <v>39</v>
      </c>
    </row>
    <row r="25" spans="1:14" x14ac:dyDescent="0.3">
      <c r="B25" t="s">
        <v>40</v>
      </c>
      <c r="D25">
        <v>1</v>
      </c>
      <c r="E25">
        <v>50</v>
      </c>
      <c r="F25" s="37">
        <v>8.17</v>
      </c>
      <c r="G25">
        <v>1</v>
      </c>
      <c r="H25" s="37">
        <f t="shared" si="1"/>
        <v>0.16339999999999999</v>
      </c>
      <c r="K25" s="8" t="s">
        <v>41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8BB074D3-114E-4021-8612-8A49231FCD8F}"/>
    <hyperlink ref="K23" r:id="rId2" display="https://www.mcmaster.com/90975A307/" xr:uid="{4DA3C716-B9E9-47FF-9CAE-9205CC9D7F9C}"/>
    <hyperlink ref="K25" r:id="rId3" display="https://www.mcmaster.com/90975A311/" xr:uid="{3AF4DEC2-9A9B-4B30-B0E9-B2CF4EF577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9642-C840-49C7-90E5-423428163B84}">
  <dimension ref="A1:N25"/>
  <sheetViews>
    <sheetView workbookViewId="0">
      <selection activeCell="C20" sqref="C20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0</v>
      </c>
      <c r="C1" s="1" t="s">
        <v>52</v>
      </c>
      <c r="I1" s="18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5</v>
      </c>
      <c r="C2" s="11" t="s">
        <v>42</v>
      </c>
      <c r="I2" s="22">
        <f>SUM(I5:I6,I9:I12)</f>
        <v>0.4884</v>
      </c>
      <c r="J2" s="5">
        <f>SUM(J5:J7)+SUM(I9:I12)</f>
        <v>8.4949999999999992</v>
      </c>
      <c r="K2" s="15">
        <f>SUM(H9:H10)/60</f>
        <v>1.4833333333333334</v>
      </c>
      <c r="L2" s="6">
        <f>SUM(E9:E11)</f>
        <v>13</v>
      </c>
    </row>
    <row r="3" spans="1:14" ht="16.2" thickBot="1" x14ac:dyDescent="0.35">
      <c r="A3" s="29" t="s">
        <v>6</v>
      </c>
      <c r="B3" s="30"/>
    </row>
    <row r="4" spans="1:14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/>
      <c r="M4" s="7"/>
    </row>
    <row r="5" spans="1:14" x14ac:dyDescent="0.3">
      <c r="B5" t="s">
        <v>50</v>
      </c>
      <c r="C5" t="s">
        <v>30</v>
      </c>
      <c r="D5">
        <v>1</v>
      </c>
      <c r="E5">
        <v>50</v>
      </c>
      <c r="F5" s="9">
        <v>8.17</v>
      </c>
      <c r="G5" s="19">
        <v>1</v>
      </c>
      <c r="H5" s="14">
        <v>0.16339999999999999</v>
      </c>
      <c r="I5" s="14">
        <v>0.16339999999999999</v>
      </c>
      <c r="J5" s="20">
        <v>8.17</v>
      </c>
      <c r="K5" s="8" t="s">
        <v>41</v>
      </c>
    </row>
    <row r="6" spans="1:14" ht="15" thickBot="1" x14ac:dyDescent="0.35"/>
    <row r="7" spans="1:14" ht="15" thickBot="1" x14ac:dyDescent="0.35">
      <c r="A7" s="31" t="s">
        <v>18</v>
      </c>
      <c r="B7" s="32"/>
      <c r="C7" s="23">
        <v>25</v>
      </c>
      <c r="N7" s="8"/>
    </row>
    <row r="8" spans="1:14" ht="15" thickBot="1" x14ac:dyDescent="0.35">
      <c r="A8" t="s">
        <v>7</v>
      </c>
      <c r="B8" s="7" t="s">
        <v>19</v>
      </c>
      <c r="C8" s="16" t="s">
        <v>20</v>
      </c>
      <c r="D8" s="7" t="s">
        <v>10</v>
      </c>
      <c r="E8" s="7" t="s">
        <v>21</v>
      </c>
      <c r="F8" s="21" t="s">
        <v>22</v>
      </c>
      <c r="G8" s="7"/>
      <c r="H8" s="7" t="s">
        <v>23</v>
      </c>
      <c r="I8" s="13" t="s">
        <v>24</v>
      </c>
      <c r="K8" s="7" t="s">
        <v>17</v>
      </c>
    </row>
    <row r="9" spans="1:14" x14ac:dyDescent="0.3">
      <c r="B9" t="s">
        <v>51</v>
      </c>
      <c r="C9" t="s">
        <v>25</v>
      </c>
      <c r="D9">
        <v>1</v>
      </c>
      <c r="E9">
        <v>11</v>
      </c>
      <c r="F9">
        <v>79</v>
      </c>
      <c r="H9" s="14">
        <v>79</v>
      </c>
      <c r="I9" s="14">
        <v>0.27499999999999997</v>
      </c>
      <c r="N9">
        <v>1</v>
      </c>
    </row>
    <row r="10" spans="1:14" x14ac:dyDescent="0.3">
      <c r="B10" t="s">
        <v>43</v>
      </c>
      <c r="C10" t="s">
        <v>25</v>
      </c>
      <c r="D10">
        <v>1</v>
      </c>
      <c r="E10">
        <v>1</v>
      </c>
      <c r="F10">
        <v>10</v>
      </c>
      <c r="H10" s="38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44</v>
      </c>
      <c r="C11" t="s">
        <v>25</v>
      </c>
      <c r="D11">
        <v>1</v>
      </c>
      <c r="E11">
        <v>1</v>
      </c>
      <c r="F11">
        <v>5</v>
      </c>
      <c r="H11" s="38">
        <f t="shared" si="0"/>
        <v>5</v>
      </c>
      <c r="I11" s="14">
        <f>(E11/1000)*$C$7</f>
        <v>2.5000000000000001E-2</v>
      </c>
      <c r="N11" s="39">
        <f>H9 - 60*N9</f>
        <v>19</v>
      </c>
    </row>
    <row r="12" spans="1:14" ht="15" thickBot="1" x14ac:dyDescent="0.35"/>
    <row r="13" spans="1:14" ht="15" thickBot="1" x14ac:dyDescent="0.35">
      <c r="A13" s="33" t="s">
        <v>26</v>
      </c>
      <c r="B13" s="34"/>
    </row>
    <row r="14" spans="1:14" ht="15" thickBot="1" x14ac:dyDescent="0.35">
      <c r="A14" s="24" t="s">
        <v>7</v>
      </c>
      <c r="B14" s="25" t="s">
        <v>19</v>
      </c>
      <c r="C14" s="26"/>
      <c r="D14" s="26" t="s">
        <v>10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1" t="s">
        <v>27</v>
      </c>
      <c r="B16" s="3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33</v>
      </c>
    </row>
    <row r="18" spans="1:14" x14ac:dyDescent="0.3">
      <c r="B18" t="s">
        <v>34</v>
      </c>
    </row>
    <row r="19" spans="1:14" x14ac:dyDescent="0.3">
      <c r="B19" t="s">
        <v>35</v>
      </c>
    </row>
    <row r="20" spans="1:14" ht="15" thickBot="1" x14ac:dyDescent="0.35"/>
    <row r="21" spans="1:14" ht="15" thickBot="1" x14ac:dyDescent="0.35">
      <c r="A21" s="35" t="s">
        <v>28</v>
      </c>
      <c r="B21" s="3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7</v>
      </c>
      <c r="B22" s="28" t="s">
        <v>29</v>
      </c>
      <c r="C22" s="17"/>
      <c r="D22" s="17"/>
      <c r="E22" s="17"/>
      <c r="F22" s="17"/>
      <c r="G22" s="17"/>
      <c r="H22" s="17"/>
      <c r="I22" s="17"/>
      <c r="J22" s="17"/>
      <c r="K22" s="17" t="s">
        <v>17</v>
      </c>
    </row>
    <row r="23" spans="1:14" x14ac:dyDescent="0.3">
      <c r="B23" t="s">
        <v>36</v>
      </c>
      <c r="D23">
        <v>1</v>
      </c>
      <c r="E23">
        <v>100</v>
      </c>
      <c r="F23" s="37">
        <v>15.43</v>
      </c>
      <c r="G23">
        <v>1</v>
      </c>
      <c r="H23" s="37">
        <f>IF(E23&gt;0,F23/E23,0)</f>
        <v>0.15429999999999999</v>
      </c>
      <c r="K23" s="8" t="s">
        <v>37</v>
      </c>
    </row>
    <row r="24" spans="1:14" x14ac:dyDescent="0.3">
      <c r="B24" t="s">
        <v>38</v>
      </c>
      <c r="D24">
        <v>1</v>
      </c>
      <c r="E24">
        <v>100</v>
      </c>
      <c r="F24" s="37">
        <v>14.4</v>
      </c>
      <c r="G24">
        <v>1</v>
      </c>
      <c r="H24" s="37">
        <f t="shared" ref="H24:H25" si="1">IF(E24&gt;0,F24/E24,0)</f>
        <v>0.14400000000000002</v>
      </c>
      <c r="K24" s="8" t="s">
        <v>39</v>
      </c>
    </row>
    <row r="25" spans="1:14" x14ac:dyDescent="0.3">
      <c r="B25" t="s">
        <v>40</v>
      </c>
      <c r="D25">
        <v>1</v>
      </c>
      <c r="E25">
        <v>50</v>
      </c>
      <c r="F25" s="37">
        <v>8.17</v>
      </c>
      <c r="G25">
        <v>1</v>
      </c>
      <c r="H25" s="37">
        <f t="shared" si="1"/>
        <v>0.16339999999999999</v>
      </c>
      <c r="K25" s="8" t="s">
        <v>41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9FA58AC3-2D7F-4BBF-932E-BBEDD14C7F20}"/>
    <hyperlink ref="K23" r:id="rId2" display="https://www.mcmaster.com/90975A307/" xr:uid="{89C10AD4-2097-4D48-BBDE-064D4DFBF26B}"/>
    <hyperlink ref="K25" r:id="rId3" display="https://www.mcmaster.com/90975A311/" xr:uid="{FCE4D391-8F10-432B-83F0-CBF9AFB461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1E53-8D0E-48FA-976A-66917564CBE4}">
  <dimension ref="A1:N25"/>
  <sheetViews>
    <sheetView workbookViewId="0">
      <selection activeCell="C1" sqref="C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0</v>
      </c>
      <c r="C1" s="1" t="s">
        <v>54</v>
      </c>
      <c r="I1" s="18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5</v>
      </c>
      <c r="C2" s="11" t="s">
        <v>42</v>
      </c>
      <c r="I2" s="22">
        <f>SUM(I5:I6,I9:I12)</f>
        <v>3.2649999999999997</v>
      </c>
      <c r="J2" s="5">
        <f>SUM(J5:J7)+SUM(I9:I12)</f>
        <v>3.2650000000000001</v>
      </c>
      <c r="K2" s="15">
        <f>SUM(H9:H10)/60</f>
        <v>2.4</v>
      </c>
      <c r="L2" s="6">
        <f>SUM(E9:E11)</f>
        <v>19</v>
      </c>
    </row>
    <row r="3" spans="1:14" ht="16.2" thickBot="1" x14ac:dyDescent="0.35">
      <c r="A3" s="29" t="s">
        <v>6</v>
      </c>
      <c r="B3" s="30"/>
    </row>
    <row r="4" spans="1:14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/>
      <c r="M4" s="7"/>
    </row>
    <row r="5" spans="1:14" x14ac:dyDescent="0.3">
      <c r="B5" t="s">
        <v>31</v>
      </c>
      <c r="C5" t="s">
        <v>30</v>
      </c>
      <c r="D5">
        <v>1</v>
      </c>
      <c r="E5">
        <v>1</v>
      </c>
      <c r="F5" s="9">
        <v>2.79</v>
      </c>
      <c r="G5" s="19">
        <v>1</v>
      </c>
      <c r="H5" s="14">
        <v>2.79</v>
      </c>
      <c r="I5" s="14">
        <v>2.79</v>
      </c>
      <c r="J5" s="20">
        <v>2.79</v>
      </c>
      <c r="K5" s="8" t="s">
        <v>32</v>
      </c>
    </row>
    <row r="6" spans="1:14" ht="15" thickBot="1" x14ac:dyDescent="0.35"/>
    <row r="7" spans="1:14" ht="15" thickBot="1" x14ac:dyDescent="0.35">
      <c r="A7" s="31" t="s">
        <v>18</v>
      </c>
      <c r="B7" s="32"/>
      <c r="C7" s="23">
        <v>25</v>
      </c>
      <c r="N7" s="8"/>
    </row>
    <row r="8" spans="1:14" ht="15" thickBot="1" x14ac:dyDescent="0.35">
      <c r="A8" t="s">
        <v>7</v>
      </c>
      <c r="B8" s="7" t="s">
        <v>19</v>
      </c>
      <c r="C8" s="16" t="s">
        <v>20</v>
      </c>
      <c r="D8" s="7" t="s">
        <v>10</v>
      </c>
      <c r="E8" s="7" t="s">
        <v>21</v>
      </c>
      <c r="F8" s="21" t="s">
        <v>22</v>
      </c>
      <c r="G8" s="7"/>
      <c r="H8" s="7" t="s">
        <v>23</v>
      </c>
      <c r="I8" s="13" t="s">
        <v>24</v>
      </c>
      <c r="K8" s="7" t="s">
        <v>17</v>
      </c>
    </row>
    <row r="9" spans="1:14" x14ac:dyDescent="0.3">
      <c r="B9" t="s">
        <v>53</v>
      </c>
      <c r="C9" t="s">
        <v>25</v>
      </c>
      <c r="D9">
        <v>1</v>
      </c>
      <c r="E9">
        <v>17</v>
      </c>
      <c r="F9">
        <v>134</v>
      </c>
      <c r="H9" s="14">
        <v>134</v>
      </c>
      <c r="I9" s="14">
        <v>0.42500000000000004</v>
      </c>
      <c r="N9">
        <v>2</v>
      </c>
    </row>
    <row r="10" spans="1:14" x14ac:dyDescent="0.3">
      <c r="B10" t="s">
        <v>43</v>
      </c>
      <c r="C10" t="s">
        <v>25</v>
      </c>
      <c r="D10">
        <v>1</v>
      </c>
      <c r="E10">
        <v>1</v>
      </c>
      <c r="F10">
        <v>10</v>
      </c>
      <c r="H10" s="38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44</v>
      </c>
      <c r="C11" t="s">
        <v>25</v>
      </c>
      <c r="D11">
        <v>1</v>
      </c>
      <c r="E11">
        <v>1</v>
      </c>
      <c r="F11">
        <v>5</v>
      </c>
      <c r="H11" s="38">
        <f t="shared" si="0"/>
        <v>5</v>
      </c>
      <c r="I11" s="14">
        <f>(E11/1000)*$C$7</f>
        <v>2.5000000000000001E-2</v>
      </c>
      <c r="N11" s="39">
        <f>H9 - 60*N9</f>
        <v>14</v>
      </c>
    </row>
    <row r="12" spans="1:14" ht="15" thickBot="1" x14ac:dyDescent="0.35"/>
    <row r="13" spans="1:14" ht="15" thickBot="1" x14ac:dyDescent="0.35">
      <c r="A13" s="33" t="s">
        <v>26</v>
      </c>
      <c r="B13" s="34"/>
    </row>
    <row r="14" spans="1:14" ht="15" thickBot="1" x14ac:dyDescent="0.35">
      <c r="A14" s="24" t="s">
        <v>7</v>
      </c>
      <c r="B14" s="25" t="s">
        <v>19</v>
      </c>
      <c r="C14" s="26"/>
      <c r="D14" s="26" t="s">
        <v>10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1" t="s">
        <v>27</v>
      </c>
      <c r="B16" s="3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33</v>
      </c>
    </row>
    <row r="18" spans="1:14" x14ac:dyDescent="0.3">
      <c r="B18" t="s">
        <v>34</v>
      </c>
    </row>
    <row r="19" spans="1:14" x14ac:dyDescent="0.3">
      <c r="B19" t="s">
        <v>35</v>
      </c>
    </row>
    <row r="20" spans="1:14" ht="15" thickBot="1" x14ac:dyDescent="0.35"/>
    <row r="21" spans="1:14" ht="15" thickBot="1" x14ac:dyDescent="0.35">
      <c r="A21" s="35" t="s">
        <v>28</v>
      </c>
      <c r="B21" s="3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7</v>
      </c>
      <c r="B22" s="28" t="s">
        <v>29</v>
      </c>
      <c r="C22" s="17"/>
      <c r="D22" s="17"/>
      <c r="E22" s="17"/>
      <c r="F22" s="17"/>
      <c r="G22" s="17"/>
      <c r="H22" s="17"/>
      <c r="I22" s="17"/>
      <c r="J22" s="17"/>
      <c r="K22" s="17" t="s">
        <v>17</v>
      </c>
    </row>
    <row r="23" spans="1:14" x14ac:dyDescent="0.3">
      <c r="B23" t="s">
        <v>36</v>
      </c>
      <c r="D23">
        <v>1</v>
      </c>
      <c r="E23">
        <v>100</v>
      </c>
      <c r="F23" s="37">
        <v>15.43</v>
      </c>
      <c r="G23">
        <v>1</v>
      </c>
      <c r="H23" s="37">
        <f>IF(E23&gt;0,F23/E23,0)</f>
        <v>0.15429999999999999</v>
      </c>
      <c r="K23" s="8" t="s">
        <v>37</v>
      </c>
    </row>
    <row r="24" spans="1:14" x14ac:dyDescent="0.3">
      <c r="B24" t="s">
        <v>38</v>
      </c>
      <c r="D24">
        <v>1</v>
      </c>
      <c r="E24">
        <v>100</v>
      </c>
      <c r="F24" s="37">
        <v>14.4</v>
      </c>
      <c r="G24">
        <v>1</v>
      </c>
      <c r="H24" s="37">
        <f t="shared" ref="H24:H25" si="1">IF(E24&gt;0,F24/E24,0)</f>
        <v>0.14400000000000002</v>
      </c>
      <c r="K24" s="8" t="s">
        <v>39</v>
      </c>
    </row>
    <row r="25" spans="1:14" x14ac:dyDescent="0.3">
      <c r="B25" t="s">
        <v>40</v>
      </c>
      <c r="D25">
        <v>1</v>
      </c>
      <c r="E25">
        <v>50</v>
      </c>
      <c r="F25" s="37">
        <v>8.17</v>
      </c>
      <c r="G25">
        <v>1</v>
      </c>
      <c r="H25" s="37">
        <f t="shared" si="1"/>
        <v>0.16339999999999999</v>
      </c>
      <c r="K25" s="8" t="s">
        <v>41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ECE31D3B-9135-4EDC-BFCD-67AD870BF00C}"/>
    <hyperlink ref="K23" r:id="rId2" display="https://www.mcmaster.com/90975A307/" xr:uid="{0FEDB9ED-9B04-408A-962A-15CA53F356B6}"/>
    <hyperlink ref="K25" r:id="rId3" display="https://www.mcmaster.com/90975A311/" xr:uid="{2A9179C5-29F4-463E-ADC0-B4992B86E9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7D45-989C-4EE8-AB9D-1BA5C82A51BF}">
  <dimension ref="A1:N25"/>
  <sheetViews>
    <sheetView workbookViewId="0">
      <selection activeCell="C1" sqref="C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0</v>
      </c>
      <c r="C1" s="1" t="s">
        <v>56</v>
      </c>
      <c r="I1" s="18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5</v>
      </c>
      <c r="C2" s="11" t="s">
        <v>42</v>
      </c>
      <c r="I2" s="22">
        <f>SUM(I5:I6,I9:I12)</f>
        <v>0.66900000000000004</v>
      </c>
      <c r="J2" s="5">
        <f>SUM(J5:J7)+SUM(I9:I12)</f>
        <v>14.925000000000001</v>
      </c>
      <c r="K2" s="15">
        <f>SUM(H9:H10)/60</f>
        <v>2.2999999999999998</v>
      </c>
      <c r="L2" s="6">
        <f>SUM(E9:E11)</f>
        <v>21</v>
      </c>
    </row>
    <row r="3" spans="1:14" ht="16.2" thickBot="1" x14ac:dyDescent="0.35">
      <c r="A3" s="29" t="s">
        <v>6</v>
      </c>
      <c r="B3" s="30"/>
    </row>
    <row r="4" spans="1:14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/>
      <c r="M4" s="7"/>
    </row>
    <row r="5" spans="1:14" x14ac:dyDescent="0.3">
      <c r="B5" t="s">
        <v>47</v>
      </c>
      <c r="C5" t="s">
        <v>30</v>
      </c>
      <c r="D5">
        <v>1</v>
      </c>
      <c r="E5">
        <v>100</v>
      </c>
      <c r="F5" s="9">
        <v>14.4</v>
      </c>
      <c r="G5" s="19">
        <v>1</v>
      </c>
      <c r="H5" s="14">
        <v>0.14400000000000002</v>
      </c>
      <c r="I5" s="14">
        <v>0.14400000000000002</v>
      </c>
      <c r="J5" s="20">
        <v>14.4</v>
      </c>
      <c r="K5" s="8" t="s">
        <v>39</v>
      </c>
    </row>
    <row r="6" spans="1:14" ht="15" thickBot="1" x14ac:dyDescent="0.35"/>
    <row r="7" spans="1:14" ht="15" thickBot="1" x14ac:dyDescent="0.35">
      <c r="A7" s="31" t="s">
        <v>18</v>
      </c>
      <c r="B7" s="32"/>
      <c r="C7" s="23">
        <v>25</v>
      </c>
      <c r="N7" s="8"/>
    </row>
    <row r="8" spans="1:14" ht="15" thickBot="1" x14ac:dyDescent="0.35">
      <c r="A8" t="s">
        <v>7</v>
      </c>
      <c r="B8" s="7" t="s">
        <v>19</v>
      </c>
      <c r="C8" s="16" t="s">
        <v>20</v>
      </c>
      <c r="D8" s="7" t="s">
        <v>10</v>
      </c>
      <c r="E8" s="7" t="s">
        <v>21</v>
      </c>
      <c r="F8" s="21" t="s">
        <v>22</v>
      </c>
      <c r="G8" s="7"/>
      <c r="H8" s="7" t="s">
        <v>23</v>
      </c>
      <c r="I8" s="13" t="s">
        <v>24</v>
      </c>
      <c r="K8" s="7" t="s">
        <v>17</v>
      </c>
    </row>
    <row r="9" spans="1:14" x14ac:dyDescent="0.3">
      <c r="B9" t="s">
        <v>55</v>
      </c>
      <c r="C9" t="s">
        <v>25</v>
      </c>
      <c r="D9">
        <v>1</v>
      </c>
      <c r="E9">
        <v>19</v>
      </c>
      <c r="F9">
        <v>128</v>
      </c>
      <c r="H9" s="14">
        <v>128</v>
      </c>
      <c r="I9" s="14">
        <v>0.47499999999999998</v>
      </c>
      <c r="N9">
        <v>2</v>
      </c>
    </row>
    <row r="10" spans="1:14" x14ac:dyDescent="0.3">
      <c r="B10" t="s">
        <v>43</v>
      </c>
      <c r="C10" t="s">
        <v>25</v>
      </c>
      <c r="D10">
        <v>1</v>
      </c>
      <c r="E10">
        <v>1</v>
      </c>
      <c r="F10">
        <v>10</v>
      </c>
      <c r="H10" s="38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44</v>
      </c>
      <c r="C11" t="s">
        <v>25</v>
      </c>
      <c r="D11">
        <v>1</v>
      </c>
      <c r="E11">
        <v>1</v>
      </c>
      <c r="F11">
        <v>5</v>
      </c>
      <c r="H11" s="38">
        <f t="shared" si="0"/>
        <v>5</v>
      </c>
      <c r="I11" s="14">
        <f>(E11/1000)*$C$7</f>
        <v>2.5000000000000001E-2</v>
      </c>
      <c r="N11" s="39">
        <f>H9 - 60*N9</f>
        <v>8</v>
      </c>
    </row>
    <row r="12" spans="1:14" ht="15" thickBot="1" x14ac:dyDescent="0.35"/>
    <row r="13" spans="1:14" ht="15" thickBot="1" x14ac:dyDescent="0.35">
      <c r="A13" s="33" t="s">
        <v>26</v>
      </c>
      <c r="B13" s="34"/>
    </row>
    <row r="14" spans="1:14" ht="15" thickBot="1" x14ac:dyDescent="0.35">
      <c r="A14" s="24" t="s">
        <v>7</v>
      </c>
      <c r="B14" s="25" t="s">
        <v>19</v>
      </c>
      <c r="C14" s="26"/>
      <c r="D14" s="26" t="s">
        <v>10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1" t="s">
        <v>27</v>
      </c>
      <c r="B16" s="3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33</v>
      </c>
    </row>
    <row r="18" spans="1:14" x14ac:dyDescent="0.3">
      <c r="B18" t="s">
        <v>34</v>
      </c>
    </row>
    <row r="19" spans="1:14" x14ac:dyDescent="0.3">
      <c r="B19" t="s">
        <v>35</v>
      </c>
    </row>
    <row r="20" spans="1:14" ht="15" thickBot="1" x14ac:dyDescent="0.35"/>
    <row r="21" spans="1:14" ht="15" thickBot="1" x14ac:dyDescent="0.35">
      <c r="A21" s="35" t="s">
        <v>28</v>
      </c>
      <c r="B21" s="3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7</v>
      </c>
      <c r="B22" s="28" t="s">
        <v>29</v>
      </c>
      <c r="C22" s="17"/>
      <c r="D22" s="17"/>
      <c r="E22" s="17"/>
      <c r="F22" s="17"/>
      <c r="G22" s="17"/>
      <c r="H22" s="17"/>
      <c r="I22" s="17"/>
      <c r="J22" s="17"/>
      <c r="K22" s="17" t="s">
        <v>17</v>
      </c>
    </row>
    <row r="23" spans="1:14" x14ac:dyDescent="0.3">
      <c r="B23" t="s">
        <v>36</v>
      </c>
      <c r="D23">
        <v>1</v>
      </c>
      <c r="E23">
        <v>100</v>
      </c>
      <c r="F23" s="37">
        <v>15.43</v>
      </c>
      <c r="G23">
        <v>1</v>
      </c>
      <c r="H23" s="37">
        <f>IF(E23&gt;0,F23/E23,0)</f>
        <v>0.15429999999999999</v>
      </c>
      <c r="K23" s="8" t="s">
        <v>37</v>
      </c>
    </row>
    <row r="24" spans="1:14" x14ac:dyDescent="0.3">
      <c r="B24" t="s">
        <v>38</v>
      </c>
      <c r="D24">
        <v>1</v>
      </c>
      <c r="E24">
        <v>100</v>
      </c>
      <c r="F24" s="37">
        <v>14.4</v>
      </c>
      <c r="G24">
        <v>1</v>
      </c>
      <c r="H24" s="37">
        <f t="shared" ref="H24:H25" si="1">IF(E24&gt;0,F24/E24,0)</f>
        <v>0.14400000000000002</v>
      </c>
      <c r="K24" s="8" t="s">
        <v>39</v>
      </c>
    </row>
    <row r="25" spans="1:14" x14ac:dyDescent="0.3">
      <c r="B25" t="s">
        <v>40</v>
      </c>
      <c r="D25">
        <v>1</v>
      </c>
      <c r="E25">
        <v>50</v>
      </c>
      <c r="F25" s="37">
        <v>8.17</v>
      </c>
      <c r="G25">
        <v>1</v>
      </c>
      <c r="H25" s="37">
        <f t="shared" si="1"/>
        <v>0.16339999999999999</v>
      </c>
      <c r="K25" s="8" t="s">
        <v>41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A319DB2A-E9F3-4A0C-98BE-939F6970BD42}"/>
    <hyperlink ref="K23" r:id="rId2" display="https://www.mcmaster.com/90975A307/" xr:uid="{0A790964-FBFE-4476-969F-A7B5B86DBBCA}"/>
    <hyperlink ref="K25" r:id="rId3" display="https://www.mcmaster.com/90975A311/" xr:uid="{53E96FED-E873-40C4-A70F-67CF00A23E6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5310-CA8F-4E3F-9A7D-7510E0DF7A00}">
  <dimension ref="A1:N25"/>
  <sheetViews>
    <sheetView workbookViewId="0">
      <selection activeCell="B1" sqref="B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0</v>
      </c>
      <c r="C1" s="1" t="s">
        <v>58</v>
      </c>
      <c r="I1" s="18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5</v>
      </c>
      <c r="C2" s="11" t="s">
        <v>42</v>
      </c>
      <c r="I2" s="22">
        <f>SUM(I5:I6,I9:I12)</f>
        <v>0.73840000000000006</v>
      </c>
      <c r="J2" s="5">
        <f>SUM(J5:J7)+SUM(I9:I12)</f>
        <v>8.7449999999999992</v>
      </c>
      <c r="K2" s="15">
        <f>SUM(H9:H10)/60</f>
        <v>2.4500000000000002</v>
      </c>
      <c r="L2" s="6">
        <f>SUM(E9:E11)</f>
        <v>23</v>
      </c>
    </row>
    <row r="3" spans="1:14" ht="16.2" thickBot="1" x14ac:dyDescent="0.35">
      <c r="A3" s="29" t="s">
        <v>6</v>
      </c>
      <c r="B3" s="30"/>
    </row>
    <row r="4" spans="1:14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/>
      <c r="M4" s="7"/>
    </row>
    <row r="5" spans="1:14" x14ac:dyDescent="0.3">
      <c r="B5" t="s">
        <v>50</v>
      </c>
      <c r="C5" t="s">
        <v>30</v>
      </c>
      <c r="D5">
        <v>1</v>
      </c>
      <c r="E5">
        <v>50</v>
      </c>
      <c r="F5" s="9">
        <v>8.17</v>
      </c>
      <c r="G5" s="19">
        <v>1</v>
      </c>
      <c r="H5" s="14">
        <v>0.16339999999999999</v>
      </c>
      <c r="I5" s="14">
        <v>0.16339999999999999</v>
      </c>
      <c r="J5" s="20">
        <v>8.17</v>
      </c>
      <c r="K5" s="8" t="s">
        <v>41</v>
      </c>
    </row>
    <row r="6" spans="1:14" ht="15" thickBot="1" x14ac:dyDescent="0.35"/>
    <row r="7" spans="1:14" ht="15" thickBot="1" x14ac:dyDescent="0.35">
      <c r="A7" s="31" t="s">
        <v>18</v>
      </c>
      <c r="B7" s="32"/>
      <c r="C7" s="23">
        <v>25</v>
      </c>
      <c r="N7" s="8"/>
    </row>
    <row r="8" spans="1:14" ht="15" thickBot="1" x14ac:dyDescent="0.35">
      <c r="A8" t="s">
        <v>7</v>
      </c>
      <c r="B8" s="7" t="s">
        <v>19</v>
      </c>
      <c r="C8" s="16" t="s">
        <v>20</v>
      </c>
      <c r="D8" s="7" t="s">
        <v>10</v>
      </c>
      <c r="E8" s="7" t="s">
        <v>21</v>
      </c>
      <c r="F8" s="21" t="s">
        <v>22</v>
      </c>
      <c r="G8" s="7"/>
      <c r="H8" s="7" t="s">
        <v>23</v>
      </c>
      <c r="I8" s="13" t="s">
        <v>24</v>
      </c>
      <c r="K8" s="7" t="s">
        <v>17</v>
      </c>
    </row>
    <row r="9" spans="1:14" x14ac:dyDescent="0.3">
      <c r="B9" t="s">
        <v>57</v>
      </c>
      <c r="C9" t="s">
        <v>25</v>
      </c>
      <c r="D9">
        <v>1</v>
      </c>
      <c r="E9">
        <v>21</v>
      </c>
      <c r="F9">
        <v>137</v>
      </c>
      <c r="H9" s="14">
        <v>137</v>
      </c>
      <c r="I9" s="14">
        <v>0.52500000000000002</v>
      </c>
      <c r="N9">
        <v>2</v>
      </c>
    </row>
    <row r="10" spans="1:14" x14ac:dyDescent="0.3">
      <c r="B10" t="s">
        <v>43</v>
      </c>
      <c r="C10" t="s">
        <v>25</v>
      </c>
      <c r="D10">
        <v>1</v>
      </c>
      <c r="E10">
        <v>1</v>
      </c>
      <c r="F10">
        <v>10</v>
      </c>
      <c r="H10" s="38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44</v>
      </c>
      <c r="C11" t="s">
        <v>25</v>
      </c>
      <c r="D11">
        <v>1</v>
      </c>
      <c r="E11">
        <v>1</v>
      </c>
      <c r="F11">
        <v>5</v>
      </c>
      <c r="H11" s="38">
        <f t="shared" si="0"/>
        <v>5</v>
      </c>
      <c r="I11" s="14">
        <f>(E11/1000)*$C$7</f>
        <v>2.5000000000000001E-2</v>
      </c>
      <c r="N11" s="39">
        <f>H9 - 60*N9</f>
        <v>17</v>
      </c>
    </row>
    <row r="12" spans="1:14" ht="15" thickBot="1" x14ac:dyDescent="0.35"/>
    <row r="13" spans="1:14" ht="15" thickBot="1" x14ac:dyDescent="0.35">
      <c r="A13" s="33" t="s">
        <v>26</v>
      </c>
      <c r="B13" s="34"/>
    </row>
    <row r="14" spans="1:14" ht="15" thickBot="1" x14ac:dyDescent="0.35">
      <c r="A14" s="24" t="s">
        <v>7</v>
      </c>
      <c r="B14" s="25" t="s">
        <v>19</v>
      </c>
      <c r="C14" s="26"/>
      <c r="D14" s="26" t="s">
        <v>10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1" t="s">
        <v>27</v>
      </c>
      <c r="B16" s="3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33</v>
      </c>
    </row>
    <row r="18" spans="1:14" x14ac:dyDescent="0.3">
      <c r="B18" t="s">
        <v>34</v>
      </c>
    </row>
    <row r="19" spans="1:14" x14ac:dyDescent="0.3">
      <c r="B19" t="s">
        <v>35</v>
      </c>
    </row>
    <row r="20" spans="1:14" ht="15" thickBot="1" x14ac:dyDescent="0.35"/>
    <row r="21" spans="1:14" ht="15" thickBot="1" x14ac:dyDescent="0.35">
      <c r="A21" s="35" t="s">
        <v>28</v>
      </c>
      <c r="B21" s="3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7</v>
      </c>
      <c r="B22" s="28" t="s">
        <v>29</v>
      </c>
      <c r="C22" s="17"/>
      <c r="D22" s="17"/>
      <c r="E22" s="17"/>
      <c r="F22" s="17"/>
      <c r="G22" s="17"/>
      <c r="H22" s="17"/>
      <c r="I22" s="17"/>
      <c r="J22" s="17"/>
      <c r="K22" s="17" t="s">
        <v>17</v>
      </c>
    </row>
    <row r="23" spans="1:14" x14ac:dyDescent="0.3">
      <c r="B23" t="s">
        <v>36</v>
      </c>
      <c r="D23">
        <v>1</v>
      </c>
      <c r="E23">
        <v>100</v>
      </c>
      <c r="F23" s="37">
        <v>15.43</v>
      </c>
      <c r="G23">
        <v>1</v>
      </c>
      <c r="H23" s="37">
        <f>IF(E23&gt;0,F23/E23,0)</f>
        <v>0.15429999999999999</v>
      </c>
      <c r="K23" s="8" t="s">
        <v>37</v>
      </c>
    </row>
    <row r="24" spans="1:14" x14ac:dyDescent="0.3">
      <c r="B24" t="s">
        <v>38</v>
      </c>
      <c r="D24">
        <v>1</v>
      </c>
      <c r="E24">
        <v>100</v>
      </c>
      <c r="F24" s="37">
        <v>14.4</v>
      </c>
      <c r="G24">
        <v>1</v>
      </c>
      <c r="H24" s="37">
        <f t="shared" ref="H24:H25" si="1">IF(E24&gt;0,F24/E24,0)</f>
        <v>0.14400000000000002</v>
      </c>
      <c r="K24" s="8" t="s">
        <v>39</v>
      </c>
    </row>
    <row r="25" spans="1:14" x14ac:dyDescent="0.3">
      <c r="B25" t="s">
        <v>40</v>
      </c>
      <c r="D25">
        <v>1</v>
      </c>
      <c r="E25">
        <v>50</v>
      </c>
      <c r="F25" s="37">
        <v>8.17</v>
      </c>
      <c r="G25">
        <v>1</v>
      </c>
      <c r="H25" s="37">
        <f t="shared" si="1"/>
        <v>0.16339999999999999</v>
      </c>
      <c r="K25" s="8" t="s">
        <v>41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0A8320C3-C79D-466B-9031-05511DC88F64}"/>
    <hyperlink ref="K23" r:id="rId2" display="https://www.mcmaster.com/90975A307/" xr:uid="{856F5999-A595-4C1A-8EB7-F871AC1FB85E}"/>
    <hyperlink ref="K25" r:id="rId3" display="https://www.mcmaster.com/90975A311/" xr:uid="{227D52B8-AACA-4B85-AFA0-A1340E3319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AB9F-6FA5-4A4C-BAAC-64E12EAEA368}">
  <dimension ref="A1:N25"/>
  <sheetViews>
    <sheetView workbookViewId="0">
      <selection activeCell="B2" sqref="B2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0</v>
      </c>
      <c r="C1" s="1" t="s">
        <v>60</v>
      </c>
      <c r="I1" s="18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5</v>
      </c>
      <c r="C2" s="11" t="s">
        <v>42</v>
      </c>
      <c r="I2" s="22">
        <f>SUM(I5:I6,I9:I12)</f>
        <v>3.5149999999999997</v>
      </c>
      <c r="J2" s="5">
        <f>SUM(J5:J7)+SUM(I9:I12)</f>
        <v>3.5150000000000001</v>
      </c>
      <c r="K2" s="15">
        <f>SUM(H9:H10)/60</f>
        <v>3.4833333333333334</v>
      </c>
      <c r="L2" s="6">
        <f>SUM(E9:E11)</f>
        <v>29</v>
      </c>
    </row>
    <row r="3" spans="1:14" ht="16.2" thickBot="1" x14ac:dyDescent="0.35">
      <c r="A3" s="29" t="s">
        <v>6</v>
      </c>
      <c r="B3" s="30"/>
    </row>
    <row r="4" spans="1:14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/>
      <c r="M4" s="7"/>
    </row>
    <row r="5" spans="1:14" x14ac:dyDescent="0.3">
      <c r="B5" t="s">
        <v>31</v>
      </c>
      <c r="C5" t="s">
        <v>30</v>
      </c>
      <c r="D5">
        <v>1</v>
      </c>
      <c r="E5">
        <v>1</v>
      </c>
      <c r="F5" s="9">
        <v>2.79</v>
      </c>
      <c r="G5" s="19">
        <v>1</v>
      </c>
      <c r="H5" s="14">
        <v>2.79</v>
      </c>
      <c r="I5" s="14">
        <v>2.79</v>
      </c>
      <c r="J5" s="20">
        <v>2.79</v>
      </c>
      <c r="K5" s="8" t="s">
        <v>32</v>
      </c>
    </row>
    <row r="6" spans="1:14" ht="15" thickBot="1" x14ac:dyDescent="0.35"/>
    <row r="7" spans="1:14" ht="15" thickBot="1" x14ac:dyDescent="0.35">
      <c r="A7" s="31" t="s">
        <v>18</v>
      </c>
      <c r="B7" s="32"/>
      <c r="C7" s="23">
        <v>25</v>
      </c>
      <c r="N7" s="8"/>
    </row>
    <row r="8" spans="1:14" ht="15" thickBot="1" x14ac:dyDescent="0.35">
      <c r="A8" t="s">
        <v>7</v>
      </c>
      <c r="B8" s="7" t="s">
        <v>19</v>
      </c>
      <c r="C8" s="16" t="s">
        <v>20</v>
      </c>
      <c r="D8" s="7" t="s">
        <v>10</v>
      </c>
      <c r="E8" s="7" t="s">
        <v>21</v>
      </c>
      <c r="F8" s="21" t="s">
        <v>22</v>
      </c>
      <c r="G8" s="7"/>
      <c r="H8" s="7" t="s">
        <v>23</v>
      </c>
      <c r="I8" s="13" t="s">
        <v>24</v>
      </c>
      <c r="K8" s="7" t="s">
        <v>17</v>
      </c>
    </row>
    <row r="9" spans="1:14" x14ac:dyDescent="0.3">
      <c r="B9" t="s">
        <v>59</v>
      </c>
      <c r="C9" t="s">
        <v>25</v>
      </c>
      <c r="D9">
        <v>1</v>
      </c>
      <c r="E9">
        <v>27</v>
      </c>
      <c r="F9">
        <v>199</v>
      </c>
      <c r="H9" s="14">
        <v>199</v>
      </c>
      <c r="I9" s="14">
        <v>0.67500000000000004</v>
      </c>
      <c r="N9">
        <v>3</v>
      </c>
    </row>
    <row r="10" spans="1:14" x14ac:dyDescent="0.3">
      <c r="B10" t="s">
        <v>43</v>
      </c>
      <c r="C10" t="s">
        <v>25</v>
      </c>
      <c r="D10">
        <v>1</v>
      </c>
      <c r="E10">
        <v>1</v>
      </c>
      <c r="F10">
        <v>10</v>
      </c>
      <c r="H10" s="38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44</v>
      </c>
      <c r="C11" t="s">
        <v>25</v>
      </c>
      <c r="D11">
        <v>1</v>
      </c>
      <c r="E11">
        <v>1</v>
      </c>
      <c r="F11">
        <v>5</v>
      </c>
      <c r="H11" s="38">
        <f t="shared" si="0"/>
        <v>5</v>
      </c>
      <c r="I11" s="14">
        <f>(E11/1000)*$C$7</f>
        <v>2.5000000000000001E-2</v>
      </c>
      <c r="N11" s="39">
        <f>H9 - 60*N9</f>
        <v>19</v>
      </c>
    </row>
    <row r="12" spans="1:14" ht="15" thickBot="1" x14ac:dyDescent="0.35"/>
    <row r="13" spans="1:14" ht="15" thickBot="1" x14ac:dyDescent="0.35">
      <c r="A13" s="33" t="s">
        <v>26</v>
      </c>
      <c r="B13" s="34"/>
    </row>
    <row r="14" spans="1:14" ht="15" thickBot="1" x14ac:dyDescent="0.35">
      <c r="A14" s="24" t="s">
        <v>7</v>
      </c>
      <c r="B14" s="25" t="s">
        <v>19</v>
      </c>
      <c r="C14" s="26"/>
      <c r="D14" s="26" t="s">
        <v>10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1" t="s">
        <v>27</v>
      </c>
      <c r="B16" s="3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33</v>
      </c>
    </row>
    <row r="18" spans="1:14" x14ac:dyDescent="0.3">
      <c r="B18" t="s">
        <v>34</v>
      </c>
    </row>
    <row r="19" spans="1:14" x14ac:dyDescent="0.3">
      <c r="B19" t="s">
        <v>35</v>
      </c>
    </row>
    <row r="20" spans="1:14" ht="15" thickBot="1" x14ac:dyDescent="0.35"/>
    <row r="21" spans="1:14" ht="15" thickBot="1" x14ac:dyDescent="0.35">
      <c r="A21" s="35" t="s">
        <v>28</v>
      </c>
      <c r="B21" s="3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7</v>
      </c>
      <c r="B22" s="28" t="s">
        <v>29</v>
      </c>
      <c r="C22" s="17"/>
      <c r="D22" s="17"/>
      <c r="E22" s="17"/>
      <c r="F22" s="17"/>
      <c r="G22" s="17"/>
      <c r="H22" s="17"/>
      <c r="I22" s="17"/>
      <c r="J22" s="17"/>
      <c r="K22" s="17" t="s">
        <v>17</v>
      </c>
    </row>
    <row r="23" spans="1:14" x14ac:dyDescent="0.3">
      <c r="B23" t="s">
        <v>36</v>
      </c>
      <c r="D23">
        <v>1</v>
      </c>
      <c r="E23">
        <v>100</v>
      </c>
      <c r="F23" s="37">
        <v>15.43</v>
      </c>
      <c r="G23">
        <v>1</v>
      </c>
      <c r="H23" s="37">
        <f>IF(E23&gt;0,F23/E23,0)</f>
        <v>0.15429999999999999</v>
      </c>
      <c r="K23" s="8" t="s">
        <v>37</v>
      </c>
    </row>
    <row r="24" spans="1:14" x14ac:dyDescent="0.3">
      <c r="B24" t="s">
        <v>38</v>
      </c>
      <c r="D24">
        <v>1</v>
      </c>
      <c r="E24">
        <v>100</v>
      </c>
      <c r="F24" s="37">
        <v>14.4</v>
      </c>
      <c r="G24">
        <v>1</v>
      </c>
      <c r="H24" s="37">
        <f t="shared" ref="H24:H25" si="1">IF(E24&gt;0,F24/E24,0)</f>
        <v>0.14400000000000002</v>
      </c>
      <c r="K24" s="8" t="s">
        <v>39</v>
      </c>
    </row>
    <row r="25" spans="1:14" x14ac:dyDescent="0.3">
      <c r="B25" t="s">
        <v>40</v>
      </c>
      <c r="D25">
        <v>1</v>
      </c>
      <c r="E25">
        <v>50</v>
      </c>
      <c r="F25" s="37">
        <v>8.17</v>
      </c>
      <c r="G25">
        <v>1</v>
      </c>
      <c r="H25" s="37">
        <f t="shared" si="1"/>
        <v>0.16339999999999999</v>
      </c>
      <c r="K25" s="8" t="s">
        <v>41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B55AFA01-094A-48D6-B8F4-2DD1ED929B1D}"/>
    <hyperlink ref="K23" r:id="rId2" display="https://www.mcmaster.com/90975A307/" xr:uid="{C57D1401-48E9-472E-A8D9-BC53EA35BF3A}"/>
    <hyperlink ref="K25" r:id="rId3" display="https://www.mcmaster.com/90975A311/" xr:uid="{A79CD0F9-960E-4AB1-A9B9-42DCC9EC754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EAB0-3498-4FFE-B0C4-0ECE10F2D66E}">
  <dimension ref="A1:N25"/>
  <sheetViews>
    <sheetView workbookViewId="0">
      <selection activeCell="B1" sqref="B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0</v>
      </c>
      <c r="C1" s="1" t="s">
        <v>62</v>
      </c>
      <c r="I1" s="18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5</v>
      </c>
      <c r="C2" s="11" t="s">
        <v>42</v>
      </c>
      <c r="I2" s="22">
        <f>SUM(I5:I6,I9:I12)</f>
        <v>0.94400000000000006</v>
      </c>
      <c r="J2" s="5">
        <f>SUM(J5:J7)+SUM(I9:I12)</f>
        <v>15.200000000000001</v>
      </c>
      <c r="K2" s="15">
        <f>SUM(H9:H10)/60</f>
        <v>3.7833333333333332</v>
      </c>
      <c r="L2" s="6">
        <f>SUM(E9:E11)</f>
        <v>32</v>
      </c>
    </row>
    <row r="3" spans="1:14" ht="16.2" thickBot="1" x14ac:dyDescent="0.35">
      <c r="A3" s="29" t="s">
        <v>6</v>
      </c>
      <c r="B3" s="30"/>
    </row>
    <row r="4" spans="1:14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/>
      <c r="M4" s="7"/>
    </row>
    <row r="5" spans="1:14" x14ac:dyDescent="0.3">
      <c r="B5" t="s">
        <v>47</v>
      </c>
      <c r="C5" t="s">
        <v>30</v>
      </c>
      <c r="D5">
        <v>1</v>
      </c>
      <c r="E5">
        <v>100</v>
      </c>
      <c r="F5" s="9">
        <v>14.4</v>
      </c>
      <c r="G5" s="19">
        <v>1</v>
      </c>
      <c r="H5" s="14">
        <v>0.14400000000000002</v>
      </c>
      <c r="I5" s="14">
        <v>0.14400000000000002</v>
      </c>
      <c r="J5" s="20">
        <v>14.4</v>
      </c>
      <c r="K5" s="8" t="s">
        <v>39</v>
      </c>
    </row>
    <row r="6" spans="1:14" ht="15" thickBot="1" x14ac:dyDescent="0.35"/>
    <row r="7" spans="1:14" ht="15" thickBot="1" x14ac:dyDescent="0.35">
      <c r="A7" s="31" t="s">
        <v>18</v>
      </c>
      <c r="B7" s="32"/>
      <c r="C7" s="23">
        <v>25</v>
      </c>
      <c r="N7" s="8"/>
    </row>
    <row r="8" spans="1:14" ht="15" thickBot="1" x14ac:dyDescent="0.35">
      <c r="A8" t="s">
        <v>7</v>
      </c>
      <c r="B8" s="7" t="s">
        <v>19</v>
      </c>
      <c r="C8" s="16" t="s">
        <v>20</v>
      </c>
      <c r="D8" s="7" t="s">
        <v>10</v>
      </c>
      <c r="E8" s="7" t="s">
        <v>21</v>
      </c>
      <c r="F8" s="21" t="s">
        <v>22</v>
      </c>
      <c r="G8" s="7"/>
      <c r="H8" s="7" t="s">
        <v>23</v>
      </c>
      <c r="I8" s="13" t="s">
        <v>24</v>
      </c>
      <c r="K8" s="7" t="s">
        <v>17</v>
      </c>
    </row>
    <row r="9" spans="1:14" x14ac:dyDescent="0.3">
      <c r="B9" t="s">
        <v>61</v>
      </c>
      <c r="C9" t="s">
        <v>25</v>
      </c>
      <c r="D9">
        <v>1</v>
      </c>
      <c r="E9">
        <v>30</v>
      </c>
      <c r="F9">
        <v>217</v>
      </c>
      <c r="H9" s="14">
        <v>217</v>
      </c>
      <c r="I9" s="14">
        <v>0.75</v>
      </c>
      <c r="N9">
        <v>3</v>
      </c>
    </row>
    <row r="10" spans="1:14" x14ac:dyDescent="0.3">
      <c r="B10" t="s">
        <v>43</v>
      </c>
      <c r="C10" t="s">
        <v>25</v>
      </c>
      <c r="D10">
        <v>1</v>
      </c>
      <c r="E10">
        <v>1</v>
      </c>
      <c r="F10">
        <v>10</v>
      </c>
      <c r="H10" s="38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44</v>
      </c>
      <c r="C11" t="s">
        <v>25</v>
      </c>
      <c r="D11">
        <v>1</v>
      </c>
      <c r="E11">
        <v>1</v>
      </c>
      <c r="F11">
        <v>5</v>
      </c>
      <c r="H11" s="38">
        <f t="shared" si="0"/>
        <v>5</v>
      </c>
      <c r="I11" s="14">
        <f>(E11/1000)*$C$7</f>
        <v>2.5000000000000001E-2</v>
      </c>
      <c r="N11" s="39">
        <f>H9 - 60*N9</f>
        <v>37</v>
      </c>
    </row>
    <row r="12" spans="1:14" ht="15" thickBot="1" x14ac:dyDescent="0.35"/>
    <row r="13" spans="1:14" ht="15" thickBot="1" x14ac:dyDescent="0.35">
      <c r="A13" s="33" t="s">
        <v>26</v>
      </c>
      <c r="B13" s="34"/>
    </row>
    <row r="14" spans="1:14" ht="15" thickBot="1" x14ac:dyDescent="0.35">
      <c r="A14" s="24" t="s">
        <v>7</v>
      </c>
      <c r="B14" s="25" t="s">
        <v>19</v>
      </c>
      <c r="C14" s="26"/>
      <c r="D14" s="26" t="s">
        <v>10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1" t="s">
        <v>27</v>
      </c>
      <c r="B16" s="3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33</v>
      </c>
    </row>
    <row r="18" spans="1:14" x14ac:dyDescent="0.3">
      <c r="B18" t="s">
        <v>34</v>
      </c>
    </row>
    <row r="19" spans="1:14" x14ac:dyDescent="0.3">
      <c r="B19" t="s">
        <v>35</v>
      </c>
    </row>
    <row r="20" spans="1:14" ht="15" thickBot="1" x14ac:dyDescent="0.35"/>
    <row r="21" spans="1:14" ht="15" thickBot="1" x14ac:dyDescent="0.35">
      <c r="A21" s="35" t="s">
        <v>28</v>
      </c>
      <c r="B21" s="3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7</v>
      </c>
      <c r="B22" s="28" t="s">
        <v>29</v>
      </c>
      <c r="C22" s="17"/>
      <c r="D22" s="17"/>
      <c r="E22" s="17"/>
      <c r="F22" s="17"/>
      <c r="G22" s="17"/>
      <c r="H22" s="17"/>
      <c r="I22" s="17"/>
      <c r="J22" s="17"/>
      <c r="K22" s="17" t="s">
        <v>17</v>
      </c>
    </row>
    <row r="23" spans="1:14" x14ac:dyDescent="0.3">
      <c r="B23" t="s">
        <v>36</v>
      </c>
      <c r="D23">
        <v>1</v>
      </c>
      <c r="E23">
        <v>100</v>
      </c>
      <c r="F23" s="37">
        <v>15.43</v>
      </c>
      <c r="G23">
        <v>1</v>
      </c>
      <c r="H23" s="37">
        <f>IF(E23&gt;0,F23/E23,0)</f>
        <v>0.15429999999999999</v>
      </c>
      <c r="K23" s="8" t="s">
        <v>37</v>
      </c>
    </row>
    <row r="24" spans="1:14" x14ac:dyDescent="0.3">
      <c r="B24" t="s">
        <v>38</v>
      </c>
      <c r="D24">
        <v>1</v>
      </c>
      <c r="E24">
        <v>100</v>
      </c>
      <c r="F24" s="37">
        <v>14.4</v>
      </c>
      <c r="G24">
        <v>1</v>
      </c>
      <c r="H24" s="37">
        <f t="shared" ref="H24:H25" si="1">IF(E24&gt;0,F24/E24,0)</f>
        <v>0.14400000000000002</v>
      </c>
      <c r="K24" s="8" t="s">
        <v>39</v>
      </c>
    </row>
    <row r="25" spans="1:14" x14ac:dyDescent="0.3">
      <c r="B25" t="s">
        <v>40</v>
      </c>
      <c r="D25">
        <v>1</v>
      </c>
      <c r="E25">
        <v>50</v>
      </c>
      <c r="F25" s="37">
        <v>8.17</v>
      </c>
      <c r="G25">
        <v>1</v>
      </c>
      <c r="H25" s="37">
        <f t="shared" si="1"/>
        <v>0.16339999999999999</v>
      </c>
      <c r="K25" s="8" t="s">
        <v>41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2861A1BD-25E2-4DA5-B53F-20454384648E}"/>
    <hyperlink ref="K23" r:id="rId2" display="https://www.mcmaster.com/90975A307/" xr:uid="{B70A14CA-CA90-4970-A20D-A158E62D4D14}"/>
    <hyperlink ref="K25" r:id="rId3" display="https://www.mcmaster.com/90975A311/" xr:uid="{FBCED3E5-ED3F-44EA-9D00-8E01EB5512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8024-BBAE-4C3D-A77A-A24CA067C67B}">
  <dimension ref="A1:N25"/>
  <sheetViews>
    <sheetView tabSelected="1" topLeftCell="B1" workbookViewId="0">
      <selection activeCell="C1" sqref="C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0</v>
      </c>
      <c r="C1" s="1" t="s">
        <v>64</v>
      </c>
      <c r="I1" s="18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5</v>
      </c>
      <c r="C2" s="11" t="s">
        <v>42</v>
      </c>
      <c r="I2" s="22">
        <f>SUM(I5:I6,I9:I12)</f>
        <v>1.0384</v>
      </c>
      <c r="J2" s="5">
        <f>SUM(J5:J7)+SUM(I9:I12)</f>
        <v>9.0449999999999999</v>
      </c>
      <c r="K2" s="15">
        <f>SUM(H9:H10)/60</f>
        <v>4.1166666666666663</v>
      </c>
      <c r="L2" s="6">
        <f>SUM(E9:E11)</f>
        <v>35</v>
      </c>
    </row>
    <row r="3" spans="1:14" ht="16.2" thickBot="1" x14ac:dyDescent="0.35">
      <c r="A3" s="29" t="s">
        <v>6</v>
      </c>
      <c r="B3" s="30"/>
    </row>
    <row r="4" spans="1:14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/>
      <c r="M4" s="7"/>
    </row>
    <row r="5" spans="1:14" x14ac:dyDescent="0.3">
      <c r="B5" t="s">
        <v>50</v>
      </c>
      <c r="C5" t="s">
        <v>30</v>
      </c>
      <c r="D5">
        <v>1</v>
      </c>
      <c r="E5">
        <v>50</v>
      </c>
      <c r="F5" s="9">
        <v>8.17</v>
      </c>
      <c r="G5" s="19">
        <v>1</v>
      </c>
      <c r="H5" s="14">
        <v>0.16339999999999999</v>
      </c>
      <c r="I5" s="14">
        <v>0.16339999999999999</v>
      </c>
      <c r="J5" s="20">
        <v>8.17</v>
      </c>
      <c r="K5" s="8" t="s">
        <v>41</v>
      </c>
    </row>
    <row r="6" spans="1:14" ht="15" thickBot="1" x14ac:dyDescent="0.35"/>
    <row r="7" spans="1:14" ht="15" thickBot="1" x14ac:dyDescent="0.35">
      <c r="A7" s="31" t="s">
        <v>18</v>
      </c>
      <c r="B7" s="32"/>
      <c r="C7" s="23">
        <v>25</v>
      </c>
      <c r="N7" s="8"/>
    </row>
    <row r="8" spans="1:14" ht="15" thickBot="1" x14ac:dyDescent="0.35">
      <c r="A8" t="s">
        <v>7</v>
      </c>
      <c r="B8" s="7" t="s">
        <v>19</v>
      </c>
      <c r="C8" s="16" t="s">
        <v>20</v>
      </c>
      <c r="D8" s="7" t="s">
        <v>10</v>
      </c>
      <c r="E8" s="7" t="s">
        <v>21</v>
      </c>
      <c r="F8" s="21" t="s">
        <v>22</v>
      </c>
      <c r="G8" s="7"/>
      <c r="H8" s="7" t="s">
        <v>23</v>
      </c>
      <c r="I8" s="13" t="s">
        <v>24</v>
      </c>
      <c r="K8" s="7" t="s">
        <v>17</v>
      </c>
    </row>
    <row r="9" spans="1:14" x14ac:dyDescent="0.3">
      <c r="B9" t="s">
        <v>63</v>
      </c>
      <c r="C9" t="s">
        <v>25</v>
      </c>
      <c r="D9">
        <v>1</v>
      </c>
      <c r="E9">
        <v>33</v>
      </c>
      <c r="F9">
        <v>237</v>
      </c>
      <c r="H9" s="14">
        <v>237</v>
      </c>
      <c r="I9" s="14">
        <v>0.82500000000000007</v>
      </c>
      <c r="N9">
        <v>3</v>
      </c>
    </row>
    <row r="10" spans="1:14" x14ac:dyDescent="0.3">
      <c r="B10" t="s">
        <v>43</v>
      </c>
      <c r="C10" t="s">
        <v>25</v>
      </c>
      <c r="D10">
        <v>1</v>
      </c>
      <c r="E10">
        <v>1</v>
      </c>
      <c r="F10">
        <v>10</v>
      </c>
      <c r="H10" s="38">
        <f t="shared" ref="H10:H11" si="0">D10*F10</f>
        <v>10</v>
      </c>
      <c r="I10" s="14">
        <f>(E10/1000)*$C$7</f>
        <v>2.5000000000000001E-2</v>
      </c>
    </row>
    <row r="11" spans="1:14" x14ac:dyDescent="0.3">
      <c r="B11" t="s">
        <v>44</v>
      </c>
      <c r="C11" t="s">
        <v>25</v>
      </c>
      <c r="D11">
        <v>1</v>
      </c>
      <c r="E11">
        <v>1</v>
      </c>
      <c r="F11">
        <v>5</v>
      </c>
      <c r="H11" s="38">
        <f t="shared" si="0"/>
        <v>5</v>
      </c>
      <c r="I11" s="14">
        <f>(E11/1000)*$C$7</f>
        <v>2.5000000000000001E-2</v>
      </c>
      <c r="N11" s="39">
        <f>H9 - 60*N9</f>
        <v>57</v>
      </c>
    </row>
    <row r="12" spans="1:14" ht="15" thickBot="1" x14ac:dyDescent="0.35"/>
    <row r="13" spans="1:14" ht="15" thickBot="1" x14ac:dyDescent="0.35">
      <c r="A13" s="33" t="s">
        <v>26</v>
      </c>
      <c r="B13" s="34"/>
    </row>
    <row r="14" spans="1:14" ht="15" thickBot="1" x14ac:dyDescent="0.35">
      <c r="A14" s="24" t="s">
        <v>7</v>
      </c>
      <c r="B14" s="25" t="s">
        <v>19</v>
      </c>
      <c r="C14" s="26"/>
      <c r="D14" s="26" t="s">
        <v>10</v>
      </c>
      <c r="E14" s="26"/>
      <c r="F14" s="26"/>
      <c r="G14" s="26"/>
      <c r="H14" s="26"/>
      <c r="I14" s="26"/>
      <c r="J14" s="26"/>
      <c r="K14" s="27"/>
    </row>
    <row r="15" spans="1:14" ht="15" thickBot="1" x14ac:dyDescent="0.35">
      <c r="B15" s="11"/>
    </row>
    <row r="16" spans="1:14" ht="15" thickBot="1" x14ac:dyDescent="0.35">
      <c r="A16" s="31" t="s">
        <v>27</v>
      </c>
      <c r="B16" s="3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B17" t="s">
        <v>33</v>
      </c>
    </row>
    <row r="18" spans="1:14" x14ac:dyDescent="0.3">
      <c r="B18" t="s">
        <v>34</v>
      </c>
    </row>
    <row r="19" spans="1:14" x14ac:dyDescent="0.3">
      <c r="B19" t="s">
        <v>35</v>
      </c>
    </row>
    <row r="20" spans="1:14" ht="15" thickBot="1" x14ac:dyDescent="0.35"/>
    <row r="21" spans="1:14" ht="15" thickBot="1" x14ac:dyDescent="0.35">
      <c r="A21" s="35" t="s">
        <v>28</v>
      </c>
      <c r="B21" s="3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" thickBot="1" x14ac:dyDescent="0.35">
      <c r="A22" s="17" t="s">
        <v>7</v>
      </c>
      <c r="B22" s="28" t="s">
        <v>29</v>
      </c>
      <c r="C22" s="17"/>
      <c r="D22" s="17"/>
      <c r="E22" s="17"/>
      <c r="F22" s="17"/>
      <c r="G22" s="17"/>
      <c r="H22" s="17"/>
      <c r="I22" s="17"/>
      <c r="J22" s="17"/>
      <c r="K22" s="17" t="s">
        <v>17</v>
      </c>
    </row>
    <row r="23" spans="1:14" x14ac:dyDescent="0.3">
      <c r="B23" t="s">
        <v>36</v>
      </c>
      <c r="D23">
        <v>1</v>
      </c>
      <c r="E23">
        <v>100</v>
      </c>
      <c r="F23" s="37">
        <v>15.43</v>
      </c>
      <c r="G23">
        <v>1</v>
      </c>
      <c r="H23" s="37">
        <f>IF(E23&gt;0,F23/E23,0)</f>
        <v>0.15429999999999999</v>
      </c>
      <c r="K23" s="8" t="s">
        <v>37</v>
      </c>
    </row>
    <row r="24" spans="1:14" x14ac:dyDescent="0.3">
      <c r="B24" t="s">
        <v>38</v>
      </c>
      <c r="D24">
        <v>1</v>
      </c>
      <c r="E24">
        <v>100</v>
      </c>
      <c r="F24" s="37">
        <v>14.4</v>
      </c>
      <c r="G24">
        <v>1</v>
      </c>
      <c r="H24" s="37">
        <f t="shared" ref="H24:H25" si="1">IF(E24&gt;0,F24/E24,0)</f>
        <v>0.14400000000000002</v>
      </c>
      <c r="K24" s="8" t="s">
        <v>39</v>
      </c>
    </row>
    <row r="25" spans="1:14" x14ac:dyDescent="0.3">
      <c r="B25" t="s">
        <v>40</v>
      </c>
      <c r="D25">
        <v>1</v>
      </c>
      <c r="E25">
        <v>50</v>
      </c>
      <c r="F25" s="37">
        <v>8.17</v>
      </c>
      <c r="G25">
        <v>1</v>
      </c>
      <c r="H25" s="37">
        <f t="shared" si="1"/>
        <v>0.16339999999999999</v>
      </c>
      <c r="K25" s="8" t="s">
        <v>41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8E789FE5-0329-4B73-B43F-D0A20ED40EC0}"/>
    <hyperlink ref="K23" r:id="rId2" display="https://www.mcmaster.com/90975A307/" xr:uid="{19FCD382-065B-49D0-913F-DFB0997E7266}"/>
    <hyperlink ref="K25" r:id="rId3" display="https://www.mcmaster.com/90975A311/" xr:uid="{DF915C03-409D-4811-9ED2-985EFF46D16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38b325e6-602c-452a-8617-173bf47082c5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8cf100d1-0775-4feb-8634-62999c4541b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BOM_S_5-16</vt:lpstr>
      <vt:lpstr>BOM_S_7-16</vt:lpstr>
      <vt:lpstr>BOM_S_9-16</vt:lpstr>
      <vt:lpstr>BOM_M_5-16</vt:lpstr>
      <vt:lpstr>BOM_M_7-16</vt:lpstr>
      <vt:lpstr>BOM_M_9-16</vt:lpstr>
      <vt:lpstr>BOM_L_5-16</vt:lpstr>
      <vt:lpstr>BOM_L_7-16</vt:lpstr>
      <vt:lpstr>BOM_L_9-16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2023-03-09T21:59:11Z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