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Project Core 3D Symbols/GitHub/Project-Core-3D-Symbols/Documentation/Working_Documents/"/>
    </mc:Choice>
  </mc:AlternateContent>
  <xr:revisionPtr revIDLastSave="432" documentId="11_DC0E2523FAFE28515E8D5C5A1D4A6B02C3B15AFA" xr6:coauthVersionLast="47" xr6:coauthVersionMax="47" xr10:uidLastSave="{83B98104-8C03-4113-9E11-DB167584EBEB}"/>
  <bookViews>
    <workbookView xWindow="-19320" yWindow="-120" windowWidth="19440" windowHeight="15600" xr2:uid="{00000000-000D-0000-FFFF-FFFF00000000}"/>
  </bookViews>
  <sheets>
    <sheet name="BOM" sheetId="1" r:id="rId1"/>
    <sheet name="3DPrints" sheetId="3" r:id="rId2"/>
    <sheet name="FilamentColor" sheetId="2" r:id="rId3"/>
  </sheets>
  <calcPr calcId="191028" iterateDelta="1E-4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N3" i="3"/>
  <c r="N4" i="3"/>
  <c r="N5" i="3"/>
  <c r="N6" i="3"/>
  <c r="N8" i="3"/>
  <c r="N9" i="3"/>
  <c r="N10" i="3"/>
  <c r="N11" i="3"/>
  <c r="N12" i="3"/>
  <c r="N13" i="3"/>
  <c r="N15" i="3"/>
  <c r="N16" i="3"/>
  <c r="N17" i="3"/>
  <c r="N18" i="3"/>
  <c r="N19" i="3"/>
  <c r="N20" i="3"/>
  <c r="N21" i="3"/>
  <c r="N22" i="3"/>
  <c r="N23" i="3"/>
  <c r="N14" i="3"/>
  <c r="N24" i="3"/>
  <c r="N7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  <c r="C3" i="3"/>
  <c r="C4" i="3"/>
  <c r="C5" i="3"/>
  <c r="C6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14" i="3"/>
  <c r="C24" i="3"/>
  <c r="C7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I6" i="1"/>
  <c r="F5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6" i="1"/>
  <c r="E2" i="1" l="1"/>
  <c r="F42" i="1"/>
  <c r="D2" i="1" l="1"/>
</calcChain>
</file>

<file path=xl/sharedStrings.xml><?xml version="1.0" encoding="utf-8"?>
<sst xmlns="http://schemas.openxmlformats.org/spreadsheetml/2006/main" count="530" uniqueCount="140">
  <si>
    <t>Total Cost</t>
  </si>
  <si>
    <t>Total Print time (hr)</t>
  </si>
  <si>
    <t>Total filament (g)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</si>
  <si>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</si>
  <si>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</si>
  <si>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</si>
  <si>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</si>
  <si>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</si>
  <si>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</si>
  <si>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Total Print Cost:</t>
  </si>
  <si>
    <t>Tools for Assembly</t>
  </si>
  <si>
    <t>Alternatives (if there are other sources for some parts link them below)</t>
  </si>
  <si>
    <t>Part and description</t>
  </si>
  <si>
    <t>All</t>
  </si>
  <si>
    <t>Blue</t>
  </si>
  <si>
    <t>Can</t>
  </si>
  <si>
    <t>Red</t>
  </si>
  <si>
    <t>Different</t>
  </si>
  <si>
    <t>Do</t>
  </si>
  <si>
    <t>Finished</t>
  </si>
  <si>
    <t>Get</t>
  </si>
  <si>
    <t>Go</t>
  </si>
  <si>
    <t>Good</t>
  </si>
  <si>
    <t>He</t>
  </si>
  <si>
    <t>White</t>
  </si>
  <si>
    <t>Help</t>
  </si>
  <si>
    <t>Here</t>
  </si>
  <si>
    <t>Yellow</t>
  </si>
  <si>
    <t>I</t>
  </si>
  <si>
    <t>In</t>
  </si>
  <si>
    <t>Green</t>
  </si>
  <si>
    <t>It</t>
  </si>
  <si>
    <t>Like</t>
  </si>
  <si>
    <t>Look</t>
  </si>
  <si>
    <t>Make</t>
  </si>
  <si>
    <t>More</t>
  </si>
  <si>
    <t>Not</t>
  </si>
  <si>
    <t>On</t>
  </si>
  <si>
    <t>Open</t>
  </si>
  <si>
    <t>Put</t>
  </si>
  <si>
    <t>Same</t>
  </si>
  <si>
    <t>She</t>
  </si>
  <si>
    <t>Some</t>
  </si>
  <si>
    <t>Stop</t>
  </si>
  <si>
    <t>That</t>
  </si>
  <si>
    <t>Turn</t>
  </si>
  <si>
    <t>Up</t>
  </si>
  <si>
    <t>Want</t>
  </si>
  <si>
    <t>What</t>
  </si>
  <si>
    <t>When</t>
  </si>
  <si>
    <t>Where</t>
  </si>
  <si>
    <t>Who</t>
  </si>
  <si>
    <t>Why</t>
  </si>
  <si>
    <t>You</t>
  </si>
  <si>
    <t>Project Core 3D Symbols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</si>
  <si>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V4</t>
    </r>
  </si>
  <si>
    <t>Date Created: 2022-05-19</t>
  </si>
  <si>
    <t>all_blue_v4</t>
  </si>
  <si>
    <t>can_red_v4</t>
  </si>
  <si>
    <t>different_blue_v4</t>
  </si>
  <si>
    <t>do_red_v4</t>
  </si>
  <si>
    <t>finish_blue_v4</t>
  </si>
  <si>
    <t>get_red_v4</t>
  </si>
  <si>
    <t>good_blue_v4</t>
  </si>
  <si>
    <t>go_red_v4</t>
  </si>
  <si>
    <t>help_red_v4</t>
  </si>
  <si>
    <t>here_yellow_v4</t>
  </si>
  <si>
    <t>he_white_v4</t>
  </si>
  <si>
    <t>in_green_v4</t>
  </si>
  <si>
    <t>it_white_v4</t>
  </si>
  <si>
    <t>i_white_v4</t>
  </si>
  <si>
    <t>like_red_v4</t>
  </si>
  <si>
    <t>look_red_v4</t>
  </si>
  <si>
    <t>make_red_v4</t>
  </si>
  <si>
    <t>more_yellow_v4</t>
  </si>
  <si>
    <t>not_yellow_v4</t>
  </si>
  <si>
    <t>on_green_v4</t>
  </si>
  <si>
    <t>open_red_v4</t>
  </si>
  <si>
    <t>put_red_v4</t>
  </si>
  <si>
    <t>same_blue_v4</t>
  </si>
  <si>
    <t>she_white_v4</t>
  </si>
  <si>
    <t>some_yellow_v4</t>
  </si>
  <si>
    <t>stop_red_v4</t>
  </si>
  <si>
    <t>that_white_v4</t>
  </si>
  <si>
    <t>turn_red_v4</t>
  </si>
  <si>
    <t>up_green_v4</t>
  </si>
  <si>
    <t>want_red_v4</t>
  </si>
  <si>
    <t>what_yellow_v4</t>
  </si>
  <si>
    <t>when_yellow_v4</t>
  </si>
  <si>
    <t>where_yellow_v4</t>
  </si>
  <si>
    <t>who_yellow_v4</t>
  </si>
  <si>
    <t>why_yellow_v4</t>
  </si>
  <si>
    <t>you_white_v4</t>
  </si>
  <si>
    <t>2h3m</t>
  </si>
  <si>
    <t>1h51m</t>
  </si>
  <si>
    <t>1h57m</t>
  </si>
  <si>
    <t>1h56m</t>
  </si>
  <si>
    <t>1h49m</t>
  </si>
  <si>
    <t>1h53m</t>
  </si>
  <si>
    <t>2h6m</t>
  </si>
  <si>
    <t>2h13m</t>
  </si>
  <si>
    <t>2h14m</t>
  </si>
  <si>
    <t>2h12m</t>
  </si>
  <si>
    <t>2h5m</t>
  </si>
  <si>
    <t>2h4m</t>
  </si>
  <si>
    <t>2h18m</t>
  </si>
  <si>
    <t>1h52m</t>
  </si>
  <si>
    <t>2h22m</t>
  </si>
  <si>
    <t>2h16m</t>
  </si>
  <si>
    <t>2h9m</t>
  </si>
  <si>
    <t>Filename</t>
  </si>
  <si>
    <t>Print Time (h:m)</t>
  </si>
  <si>
    <t>Print Time (m)</t>
  </si>
  <si>
    <t>&lt;None&gt;</t>
  </si>
  <si>
    <t>&lt;n/a&gt;</t>
  </si>
  <si>
    <t>Row Labels</t>
  </si>
  <si>
    <t>Grand Total</t>
  </si>
  <si>
    <t>Sum of TOTAL Mass (g)</t>
  </si>
  <si>
    <t>Sum of Print Time (m)</t>
  </si>
  <si>
    <t>Sum of Quantity Needed</t>
  </si>
  <si>
    <t>QTY</t>
  </si>
  <si>
    <t>Filament</t>
  </si>
  <si>
    <t>PLA</t>
  </si>
  <si>
    <t>Colour</t>
  </si>
  <si>
    <t>Material</t>
  </si>
  <si>
    <t>Filament Type</t>
  </si>
  <si>
    <t>Time</t>
  </si>
  <si>
    <t>Mass</t>
  </si>
  <si>
    <t>Color</t>
  </si>
  <si>
    <t>Infill</t>
  </si>
  <si>
    <t>15-20</t>
  </si>
  <si>
    <t>File</t>
  </si>
  <si>
    <t>Nozzle</t>
  </si>
  <si>
    <t>Layer</t>
  </si>
  <si>
    <t>Support</t>
  </si>
  <si>
    <t>No</t>
  </si>
  <si>
    <t>Qty</t>
  </si>
  <si>
    <t>Notes</t>
  </si>
  <si>
    <t>Starter Set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</si>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</sst>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E1E1E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3" fillId="2" borderId="0" xfId="2" applyFont="1"/>
    <xf numFmtId="0" fontId="2" fillId="3" borderId="0" xfId="3" applyFont="1"/>
    <xf numFmtId="0" fontId="0" fillId="4" borderId="1" xfId="0" applyFill="1" applyBorder="1"/>
    <xf numFmtId="0" fontId="6" fillId="0" borderId="0" xfId="4"/>
    <xf numFmtId="44" fontId="0" fillId="0" borderId="0" xfId="1" applyFont="1"/>
    <xf numFmtId="0" fontId="0" fillId="4" borderId="2" xfId="0" applyFill="1" applyBorder="1"/>
    <xf numFmtId="0" fontId="0" fillId="4" borderId="3" xfId="0" applyFill="1" applyBorder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0" fillId="4" borderId="5" xfId="0" applyFill="1" applyBorder="1"/>
    <xf numFmtId="44" fontId="0" fillId="5" borderId="4" xfId="1" applyFont="1" applyFill="1" applyBorder="1"/>
    <xf numFmtId="0" fontId="0" fillId="4" borderId="6" xfId="0" applyFill="1" applyBorder="1"/>
    <xf numFmtId="0" fontId="3" fillId="5" borderId="4" xfId="0" applyFont="1" applyFill="1" applyBorder="1"/>
    <xf numFmtId="44" fontId="3" fillId="5" borderId="4" xfId="0" applyNumberFormat="1" applyFont="1" applyFill="1" applyBorder="1"/>
    <xf numFmtId="0" fontId="0" fillId="6" borderId="0" xfId="0" applyFill="1"/>
    <xf numFmtId="44" fontId="0" fillId="6" borderId="0" xfId="1" applyFont="1" applyFill="1" applyBorder="1"/>
    <xf numFmtId="2" fontId="9" fillId="2" borderId="0" xfId="2" applyNumberFormat="1" applyFont="1"/>
    <xf numFmtId="0" fontId="3" fillId="4" borderId="7" xfId="0" applyFont="1" applyFill="1" applyBorder="1"/>
    <xf numFmtId="0" fontId="0" fillId="4" borderId="8" xfId="0" applyFill="1" applyBorder="1"/>
    <xf numFmtId="0" fontId="0" fillId="0" borderId="9" xfId="0" applyBorder="1"/>
    <xf numFmtId="44" fontId="0" fillId="7" borderId="10" xfId="1" applyFont="1" applyFill="1" applyBorder="1"/>
    <xf numFmtId="0" fontId="0" fillId="4" borderId="11" xfId="0" applyFill="1" applyBorder="1"/>
    <xf numFmtId="0" fontId="0" fillId="7" borderId="1" xfId="0" applyFill="1" applyBorder="1"/>
    <xf numFmtId="0" fontId="0" fillId="4" borderId="0" xfId="0" applyFill="1" applyBorder="1"/>
    <xf numFmtId="0" fontId="0" fillId="0" borderId="0" xfId="0" applyAlignment="1">
      <alignment vertical="center"/>
    </xf>
    <xf numFmtId="1" fontId="4" fillId="3" borderId="0" xfId="3" applyNumberFormat="1"/>
    <xf numFmtId="1" fontId="0" fillId="0" borderId="0" xfId="0" applyNumberFormat="1"/>
    <xf numFmtId="0" fontId="10" fillId="0" borderId="0" xfId="0" applyFont="1"/>
    <xf numFmtId="44" fontId="0" fillId="0" borderId="0" xfId="0" applyNumberFormat="1"/>
    <xf numFmtId="0" fontId="9" fillId="9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" fillId="8" borderId="0" xfId="5"/>
    <xf numFmtId="164" fontId="1" fillId="8" borderId="0" xfId="5" applyNumberFormat="1"/>
    <xf numFmtId="0" fontId="0" fillId="0" borderId="0" xfId="0" applyBorder="1"/>
    <xf numFmtId="44" fontId="0" fillId="7" borderId="0" xfId="1" applyFont="1" applyFill="1" applyBorder="1"/>
    <xf numFmtId="0" fontId="0" fillId="7" borderId="0" xfId="0" applyFill="1" applyBorder="1"/>
    <xf numFmtId="20" fontId="0" fillId="0" borderId="0" xfId="0" applyNumberFormat="1"/>
    <xf numFmtId="0" fontId="0" fillId="7" borderId="0" xfId="0" applyFill="1"/>
    <xf numFmtId="1" fontId="0" fillId="7" borderId="0" xfId="0" applyNumberFormat="1" applyFill="1"/>
    <xf numFmtId="44" fontId="0" fillId="7" borderId="4" xfId="1" applyFont="1" applyFill="1" applyBorder="1"/>
    <xf numFmtId="0" fontId="10" fillId="7" borderId="0" xfId="0" applyFont="1" applyFill="1"/>
  </cellXfs>
  <cellStyles count="6">
    <cellStyle name="20% - Accent2" xfId="5" builtinId="34"/>
    <cellStyle name="60% - Accent4" xfId="2" builtinId="44"/>
    <cellStyle name="Accent5" xfId="3" builtinId="45"/>
    <cellStyle name="Currency" xfId="1" builtinId="4"/>
    <cellStyle name="Hyperlink" xfId="4" builtinId="8"/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McIvor" refreshedDate="44705.587416898146" createdVersion="7" refreshedVersion="7" minRefreshableVersion="3" recordCount="36" xr:uid="{1A7E6991-FEDE-4815-BFC7-3604EEF1E2B6}">
  <cacheSource type="worksheet">
    <worksheetSource ref="A5:I41" sheet="BOM"/>
  </cacheSource>
  <cacheFields count="8">
    <cacheField name="Part" numFmtId="0">
      <sharedItems/>
    </cacheField>
    <cacheField name="Description" numFmtId="0">
      <sharedItems count="5">
        <s v="Blue"/>
        <s v="Red"/>
        <s v="White"/>
        <s v="Yellow"/>
        <s v="Green"/>
      </sharedItems>
    </cacheField>
    <cacheField name="Quantity Needed" numFmtId="0">
      <sharedItems containsSemiMixedTypes="0" containsString="0" containsNumber="1" containsInteger="1" minValue="1" maxValue="1"/>
    </cacheField>
    <cacheField name="TOTAL Mass (g)" numFmtId="1">
      <sharedItems containsSemiMixedTypes="0" containsString="0" containsNumber="1" minValue="17.070399999999999" maxValue="24.866" count="36">
        <n v="21.798100000000002"/>
        <n v="17.3127"/>
        <n v="20.700900000000001"/>
        <n v="19.228200000000001"/>
        <n v="20.691199999999998"/>
        <n v="17.3308"/>
        <n v="20.3017"/>
        <n v="17.070399999999999"/>
        <n v="17.3355"/>
        <n v="21.779599999999999"/>
        <n v="20.9239"/>
        <n v="24.866"/>
        <n v="20.9877"/>
        <n v="19.968299999999999"/>
        <n v="18.2607"/>
        <n v="17.470099999999999"/>
        <n v="17.4861"/>
        <n v="21.290199999999999"/>
        <n v="21.793700000000001"/>
        <n v="24.725899999999999"/>
        <n v="18.308199999999999"/>
        <n v="17.466699999999999"/>
        <n v="20.452200000000001"/>
        <n v="20.925899999999999"/>
        <n v="23.351500000000001"/>
        <n v="17.444700000000001"/>
        <n v="21.153600000000001"/>
        <n v="17.308299999999999"/>
        <n v="24.211600000000001"/>
        <n v="17.289899999999999"/>
        <n v="21.754899999999999"/>
        <n v="22.662600000000001"/>
        <n v="22.106999999999999"/>
        <n v="22.314599999999999"/>
        <n v="21.982800000000001"/>
        <n v="20.616499999999998"/>
      </sharedItems>
    </cacheField>
    <cacheField name="Estimated Price" numFmtId="44">
      <sharedItems containsSemiMixedTypes="0" containsString="0" containsNumber="1" minValue="0.42675999999999997" maxValue="0.62165000000000004"/>
    </cacheField>
    <cacheField name="Print Time (h:m)" numFmtId="0">
      <sharedItems/>
    </cacheField>
    <cacheField name="Filename" numFmtId="0">
      <sharedItems/>
    </cacheField>
    <cacheField name="Print Time (m)" numFmtId="0">
      <sharedItems containsSemiMixedTypes="0" containsString="0" containsNumber="1" containsInteger="1" minValue="109" maxValue="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All"/>
    <x v="0"/>
    <n v="1"/>
    <x v="0"/>
    <n v="0.54495250000000006"/>
    <s v="2h3m"/>
    <s v="all_blue_v4"/>
    <n v="123"/>
  </r>
  <r>
    <s v="Can"/>
    <x v="1"/>
    <n v="1"/>
    <x v="1"/>
    <n v="0.43281750000000002"/>
    <s v="1h51m"/>
    <s v="can_red_v4"/>
    <n v="111"/>
  </r>
  <r>
    <s v="Different"/>
    <x v="0"/>
    <n v="1"/>
    <x v="2"/>
    <n v="0.5175225"/>
    <s v="1h57m"/>
    <s v="different_blue_v4"/>
    <n v="117"/>
  </r>
  <r>
    <s v="Do"/>
    <x v="1"/>
    <n v="1"/>
    <x v="3"/>
    <n v="0.48070500000000005"/>
    <s v="1h56m"/>
    <s v="do_red_v4"/>
    <n v="116"/>
  </r>
  <r>
    <s v="Finished"/>
    <x v="0"/>
    <n v="1"/>
    <x v="4"/>
    <n v="0.51727999999999996"/>
    <s v="1h56m"/>
    <s v="finish_blue_v4"/>
    <n v="116"/>
  </r>
  <r>
    <s v="Get"/>
    <x v="1"/>
    <n v="1"/>
    <x v="5"/>
    <n v="0.43326999999999999"/>
    <s v="1h51m"/>
    <s v="get_red_v4"/>
    <n v="111"/>
  </r>
  <r>
    <s v="Go"/>
    <x v="1"/>
    <n v="1"/>
    <x v="6"/>
    <n v="0.50754250000000001"/>
    <s v="1h51m"/>
    <s v="good_blue_v4"/>
    <n v="111"/>
  </r>
  <r>
    <s v="Good"/>
    <x v="0"/>
    <n v="1"/>
    <x v="7"/>
    <n v="0.42675999999999997"/>
    <s v="1h49m"/>
    <s v="go_red_v4"/>
    <n v="109"/>
  </r>
  <r>
    <s v="He"/>
    <x v="2"/>
    <n v="1"/>
    <x v="8"/>
    <n v="0.43338749999999998"/>
    <s v="1h53m"/>
    <s v="help_red_v4"/>
    <n v="113"/>
  </r>
  <r>
    <s v="Help"/>
    <x v="1"/>
    <n v="1"/>
    <x v="9"/>
    <n v="0.54449000000000003"/>
    <s v="2h6m"/>
    <s v="here_yellow_v4"/>
    <n v="126"/>
  </r>
  <r>
    <s v="Here"/>
    <x v="3"/>
    <n v="1"/>
    <x v="10"/>
    <n v="0.52309749999999999"/>
    <s v="2h13m"/>
    <s v="he_white_v4"/>
    <n v="133"/>
  </r>
  <r>
    <s v="I"/>
    <x v="2"/>
    <n v="1"/>
    <x v="11"/>
    <n v="0.62165000000000004"/>
    <s v="2h14m"/>
    <s v="in_green_v4"/>
    <n v="134"/>
  </r>
  <r>
    <s v="In"/>
    <x v="4"/>
    <n v="1"/>
    <x v="12"/>
    <n v="0.52469250000000001"/>
    <s v="2h12m"/>
    <s v="it_white_v4"/>
    <n v="132"/>
  </r>
  <r>
    <s v="It"/>
    <x v="2"/>
    <n v="1"/>
    <x v="13"/>
    <n v="0.49920749999999997"/>
    <s v="2h5m"/>
    <s v="i_white_v4"/>
    <n v="125"/>
  </r>
  <r>
    <s v="Like"/>
    <x v="1"/>
    <n v="1"/>
    <x v="14"/>
    <n v="0.45651750000000002"/>
    <s v="1h57m"/>
    <s v="like_red_v4"/>
    <n v="117"/>
  </r>
  <r>
    <s v="Look"/>
    <x v="1"/>
    <n v="1"/>
    <x v="15"/>
    <n v="0.43675249999999999"/>
    <s v="1h51m"/>
    <s v="look_red_v4"/>
    <n v="111"/>
  </r>
  <r>
    <s v="Make"/>
    <x v="1"/>
    <n v="1"/>
    <x v="16"/>
    <n v="0.4371525"/>
    <s v="1h53m"/>
    <s v="make_red_v4"/>
    <n v="113"/>
  </r>
  <r>
    <s v="More"/>
    <x v="3"/>
    <n v="1"/>
    <x v="17"/>
    <n v="0.53225499999999992"/>
    <s v="2h4m"/>
    <s v="more_yellow_v4"/>
    <n v="124"/>
  </r>
  <r>
    <s v="Not"/>
    <x v="3"/>
    <n v="1"/>
    <x v="18"/>
    <n v="0.54484250000000012"/>
    <s v="2h3m"/>
    <s v="not_yellow_v4"/>
    <n v="123"/>
  </r>
  <r>
    <s v="On"/>
    <x v="4"/>
    <n v="1"/>
    <x v="19"/>
    <n v="0.61814749999999996"/>
    <s v="2h18m"/>
    <s v="on_green_v4"/>
    <n v="138"/>
  </r>
  <r>
    <s v="Open"/>
    <x v="1"/>
    <n v="1"/>
    <x v="20"/>
    <n v="0.45770500000000003"/>
    <s v="1h56m"/>
    <s v="open_red_v4"/>
    <n v="116"/>
  </r>
  <r>
    <s v="Put"/>
    <x v="1"/>
    <n v="1"/>
    <x v="21"/>
    <n v="0.43666749999999993"/>
    <s v="1h51m"/>
    <s v="put_red_v4"/>
    <n v="111"/>
  </r>
  <r>
    <s v="Same"/>
    <x v="0"/>
    <n v="1"/>
    <x v="22"/>
    <n v="0.51130500000000001"/>
    <s v="1h52m"/>
    <s v="same_blue_v4"/>
    <n v="112"/>
  </r>
  <r>
    <s v="She"/>
    <x v="2"/>
    <n v="1"/>
    <x v="23"/>
    <n v="0.52314749999999988"/>
    <s v="2h14m"/>
    <s v="she_white_v4"/>
    <n v="134"/>
  </r>
  <r>
    <s v="Some"/>
    <x v="3"/>
    <n v="1"/>
    <x v="24"/>
    <n v="0.58378750000000001"/>
    <s v="2h22m"/>
    <s v="some_yellow_v4"/>
    <n v="142"/>
  </r>
  <r>
    <s v="Stop"/>
    <x v="1"/>
    <n v="1"/>
    <x v="25"/>
    <n v="0.43611749999999999"/>
    <s v="1h52m"/>
    <s v="stop_red_v4"/>
    <n v="112"/>
  </r>
  <r>
    <s v="That"/>
    <x v="2"/>
    <n v="1"/>
    <x v="26"/>
    <n v="0.52884000000000009"/>
    <s v="2h16m"/>
    <s v="that_white_v4"/>
    <n v="136"/>
  </r>
  <r>
    <s v="Turn"/>
    <x v="1"/>
    <n v="1"/>
    <x v="27"/>
    <n v="0.43270749999999997"/>
    <s v="1h51m"/>
    <s v="turn_red_v4"/>
    <n v="111"/>
  </r>
  <r>
    <s v="Up"/>
    <x v="4"/>
    <n v="1"/>
    <x v="28"/>
    <n v="0.60528999999999999"/>
    <s v="2h13m"/>
    <s v="up_green_v4"/>
    <n v="133"/>
  </r>
  <r>
    <s v="Want"/>
    <x v="1"/>
    <n v="1"/>
    <x v="29"/>
    <n v="0.43224750000000001"/>
    <s v="1h52m"/>
    <s v="want_red_v4"/>
    <n v="112"/>
  </r>
  <r>
    <s v="What"/>
    <x v="3"/>
    <n v="1"/>
    <x v="30"/>
    <n v="0.54387249999999998"/>
    <s v="2h6m"/>
    <s v="what_yellow_v4"/>
    <n v="126"/>
  </r>
  <r>
    <s v="When"/>
    <x v="3"/>
    <n v="1"/>
    <x v="31"/>
    <n v="0.56656499999999999"/>
    <s v="2h9m"/>
    <s v="when_yellow_v4"/>
    <n v="129"/>
  </r>
  <r>
    <s v="Where"/>
    <x v="3"/>
    <n v="1"/>
    <x v="32"/>
    <n v="0.55267499999999992"/>
    <s v="2h9m"/>
    <s v="where_yellow_v4"/>
    <n v="129"/>
  </r>
  <r>
    <s v="Who"/>
    <x v="3"/>
    <n v="1"/>
    <x v="33"/>
    <n v="0.55786499999999994"/>
    <s v="2h6m"/>
    <s v="who_yellow_v4"/>
    <n v="126"/>
  </r>
  <r>
    <s v="Why"/>
    <x v="3"/>
    <n v="1"/>
    <x v="34"/>
    <n v="0.54957"/>
    <s v="2h5m"/>
    <s v="why_yellow_v4"/>
    <n v="125"/>
  </r>
  <r>
    <s v="You"/>
    <x v="2"/>
    <n v="1"/>
    <x v="35"/>
    <n v="0.51541249999999994"/>
    <s v="2h12m"/>
    <s v="you_white_v4"/>
    <n v="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45C00-260C-4341-825E-A1A76CF16DC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7" firstHeaderRow="0" firstDataRow="1" firstDataCol="1"/>
  <pivotFields count="8"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dataField="1" showAll="0"/>
    <pivotField dataField="1" numFmtId="1" showAll="0">
      <items count="37">
        <item x="7"/>
        <item x="29"/>
        <item x="27"/>
        <item x="1"/>
        <item x="5"/>
        <item x="8"/>
        <item x="25"/>
        <item x="21"/>
        <item x="15"/>
        <item x="16"/>
        <item x="14"/>
        <item x="20"/>
        <item x="3"/>
        <item x="13"/>
        <item x="6"/>
        <item x="22"/>
        <item x="35"/>
        <item x="4"/>
        <item x="2"/>
        <item x="10"/>
        <item x="23"/>
        <item x="12"/>
        <item x="26"/>
        <item x="17"/>
        <item x="30"/>
        <item x="9"/>
        <item x="18"/>
        <item x="0"/>
        <item x="34"/>
        <item x="32"/>
        <item x="33"/>
        <item x="31"/>
        <item x="24"/>
        <item x="28"/>
        <item x="19"/>
        <item x="11"/>
        <item t="default"/>
      </items>
    </pivotField>
    <pivotField numFmtId="44"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Mass (g)" fld="3" baseField="0" baseItem="0"/>
    <dataField name="Sum of Print Time (m)" fld="7" baseField="0" baseItem="0"/>
    <dataField name="Sum of Quantity Needed" fld="2" baseField="0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21.7109375" customWidth="1"/>
    <col min="2" max="2" width="42.28515625" customWidth="1"/>
    <col min="3" max="3" width="13.7109375" bestFit="1" customWidth="1"/>
    <col min="4" max="4" width="9.7109375" bestFit="1" customWidth="1"/>
    <col min="5" max="5" width="18.7109375" bestFit="1" customWidth="1"/>
    <col min="6" max="6" width="16.42578125" bestFit="1" customWidth="1"/>
    <col min="7" max="7" width="15.140625" customWidth="1"/>
    <col min="8" max="8" width="17.28515625" bestFit="1" customWidth="1"/>
    <col min="9" max="9" width="13.85546875" bestFit="1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3.140625" bestFit="1" customWidth="1"/>
  </cols>
  <sheetData>
    <row r="1" spans="1:14" ht="35.25" x14ac:dyDescent="0.5">
      <c r="A1" s="1" t="s">
        <v>54</v>
      </c>
      <c r="D1" s="35" t="s">
        <v>0</v>
      </c>
      <c r="E1" s="2" t="s">
        <v>1</v>
      </c>
      <c r="F1" s="3" t="s">
        <v>2</v>
      </c>
    </row>
    <row r="2" spans="1:14" ht="18.75" x14ac:dyDescent="0.3">
      <c r="A2" s="11" t="s">
        <v>55</v>
      </c>
      <c r="B2" s="9" t="s">
        <v>56</v>
      </c>
      <c r="C2" s="9"/>
      <c r="D2" s="36">
        <f>SUM(H3:H4)+F42</f>
        <v>17.289047500000002</v>
      </c>
      <c r="E2" s="19">
        <f>SUM(I6:I41)/60</f>
        <v>73.150000000000006</v>
      </c>
      <c r="F2" s="28">
        <f>SUM(E6:E41)</f>
        <v>730.67269999999996</v>
      </c>
      <c r="H2" s="31">
        <f>SUM(F12,F20,F24)</f>
        <v>1.5089025</v>
      </c>
    </row>
    <row r="3" spans="1:14" ht="15.75" thickBot="1" x14ac:dyDescent="0.3">
      <c r="B3" s="22"/>
      <c r="C3" s="37"/>
      <c r="G3" s="17"/>
      <c r="H3" s="17"/>
    </row>
    <row r="4" spans="1:14" ht="15.75" thickBot="1" x14ac:dyDescent="0.3">
      <c r="A4" s="20" t="s">
        <v>4</v>
      </c>
      <c r="B4" s="23">
        <v>25</v>
      </c>
      <c r="C4" s="38"/>
      <c r="F4" s="6"/>
      <c r="G4" s="18"/>
      <c r="H4" s="18"/>
      <c r="M4" s="5"/>
    </row>
    <row r="5" spans="1:14" ht="15.75" thickBot="1" x14ac:dyDescent="0.3">
      <c r="A5" s="4" t="s">
        <v>5</v>
      </c>
      <c r="B5" s="21" t="s">
        <v>6</v>
      </c>
      <c r="C5" s="21" t="s">
        <v>125</v>
      </c>
      <c r="D5" s="4" t="s">
        <v>120</v>
      </c>
      <c r="E5" s="4" t="s">
        <v>7</v>
      </c>
      <c r="F5" s="12" t="s">
        <v>8</v>
      </c>
      <c r="G5" s="4" t="s">
        <v>111</v>
      </c>
      <c r="H5" s="4" t="s">
        <v>110</v>
      </c>
      <c r="I5" s="4" t="s">
        <v>112</v>
      </c>
    </row>
    <row r="6" spans="1:14" x14ac:dyDescent="0.25">
      <c r="A6" t="s">
        <v>13</v>
      </c>
      <c r="B6" t="s">
        <v>14</v>
      </c>
      <c r="C6">
        <v>1</v>
      </c>
      <c r="D6" s="26">
        <v>1</v>
      </c>
      <c r="E6" s="29">
        <v>21.798100000000002</v>
      </c>
      <c r="F6" s="13">
        <f>(E6/1000)*$B$4</f>
        <v>0.54495250000000006</v>
      </c>
      <c r="G6" t="s">
        <v>93</v>
      </c>
      <c r="H6" t="s">
        <v>57</v>
      </c>
      <c r="I6">
        <f>LEFT(G6,SEARCH("h",G6,1)-1)*60+MID(G6,SEARCH("h",G6)+1,SEARCH("m",G6)-SEARCH("h",G6)-1)</f>
        <v>123</v>
      </c>
      <c r="J6" s="30"/>
      <c r="K6" t="s">
        <v>57</v>
      </c>
      <c r="L6" t="s">
        <v>93</v>
      </c>
      <c r="M6" s="29">
        <v>21.798100000000002</v>
      </c>
      <c r="N6" t="s">
        <v>14</v>
      </c>
    </row>
    <row r="7" spans="1:14" x14ac:dyDescent="0.25">
      <c r="A7" t="s">
        <v>15</v>
      </c>
      <c r="B7" t="s">
        <v>16</v>
      </c>
      <c r="C7">
        <v>3</v>
      </c>
      <c r="D7" s="26">
        <v>1</v>
      </c>
      <c r="E7" s="29">
        <v>17.3127</v>
      </c>
      <c r="F7" s="13">
        <f t="shared" ref="F7:F41" si="0">(E7/1000)*$B$4</f>
        <v>0.43281750000000002</v>
      </c>
      <c r="G7" t="s">
        <v>94</v>
      </c>
      <c r="H7" t="s">
        <v>58</v>
      </c>
      <c r="I7">
        <f t="shared" ref="I7:I41" si="1">LEFT(G7,SEARCH("h",G7,1)-1)*60+MID(G7,SEARCH("h",G7)+1,SEARCH("m",G7)-SEARCH("h",G7)-1)</f>
        <v>111</v>
      </c>
      <c r="J7" s="30"/>
      <c r="K7" t="s">
        <v>58</v>
      </c>
      <c r="L7" t="s">
        <v>94</v>
      </c>
      <c r="M7" s="29">
        <v>17.3127</v>
      </c>
      <c r="N7" t="s">
        <v>16</v>
      </c>
    </row>
    <row r="8" spans="1:14" x14ac:dyDescent="0.25">
      <c r="A8" t="s">
        <v>17</v>
      </c>
      <c r="B8" t="s">
        <v>14</v>
      </c>
      <c r="C8">
        <v>1</v>
      </c>
      <c r="D8" s="32">
        <v>1</v>
      </c>
      <c r="E8" s="29">
        <v>20.700900000000001</v>
      </c>
      <c r="F8" s="13">
        <f t="shared" si="0"/>
        <v>0.5175225</v>
      </c>
      <c r="G8" t="s">
        <v>95</v>
      </c>
      <c r="H8" t="s">
        <v>59</v>
      </c>
      <c r="I8">
        <f t="shared" si="1"/>
        <v>117</v>
      </c>
      <c r="J8" s="30"/>
      <c r="K8" t="s">
        <v>59</v>
      </c>
      <c r="L8" t="s">
        <v>95</v>
      </c>
      <c r="M8" s="29">
        <v>20.700900000000001</v>
      </c>
      <c r="N8" t="s">
        <v>14</v>
      </c>
    </row>
    <row r="9" spans="1:14" x14ac:dyDescent="0.25">
      <c r="A9" t="s">
        <v>18</v>
      </c>
      <c r="B9" t="s">
        <v>16</v>
      </c>
      <c r="C9">
        <v>3</v>
      </c>
      <c r="D9" s="26">
        <v>1</v>
      </c>
      <c r="E9" s="29">
        <v>19.228200000000001</v>
      </c>
      <c r="F9" s="13">
        <f t="shared" si="0"/>
        <v>0.48070500000000005</v>
      </c>
      <c r="G9" t="s">
        <v>96</v>
      </c>
      <c r="H9" t="s">
        <v>60</v>
      </c>
      <c r="I9">
        <f t="shared" si="1"/>
        <v>116</v>
      </c>
      <c r="J9" s="30"/>
      <c r="K9" t="s">
        <v>60</v>
      </c>
      <c r="L9" t="s">
        <v>96</v>
      </c>
      <c r="M9" s="29">
        <v>19.228200000000001</v>
      </c>
      <c r="N9" t="s">
        <v>16</v>
      </c>
    </row>
    <row r="10" spans="1:14" x14ac:dyDescent="0.25">
      <c r="A10" t="s">
        <v>19</v>
      </c>
      <c r="B10" t="s">
        <v>14</v>
      </c>
      <c r="C10">
        <v>1</v>
      </c>
      <c r="D10" s="26">
        <v>1</v>
      </c>
      <c r="E10" s="29">
        <v>20.691199999999998</v>
      </c>
      <c r="F10" s="13">
        <f t="shared" si="0"/>
        <v>0.51727999999999996</v>
      </c>
      <c r="G10" t="s">
        <v>96</v>
      </c>
      <c r="H10" t="s">
        <v>61</v>
      </c>
      <c r="I10">
        <f t="shared" si="1"/>
        <v>116</v>
      </c>
      <c r="J10" s="30"/>
      <c r="K10" t="s">
        <v>61</v>
      </c>
      <c r="L10" t="s">
        <v>96</v>
      </c>
      <c r="M10" s="29">
        <v>20.691199999999998</v>
      </c>
      <c r="N10" t="s">
        <v>14</v>
      </c>
    </row>
    <row r="11" spans="1:14" x14ac:dyDescent="0.25">
      <c r="A11" t="s">
        <v>20</v>
      </c>
      <c r="B11" t="s">
        <v>16</v>
      </c>
      <c r="C11">
        <v>3</v>
      </c>
      <c r="D11" s="26">
        <v>1</v>
      </c>
      <c r="E11" s="29">
        <v>17.3308</v>
      </c>
      <c r="F11" s="13">
        <f t="shared" si="0"/>
        <v>0.43326999999999999</v>
      </c>
      <c r="G11" t="s">
        <v>94</v>
      </c>
      <c r="H11" t="s">
        <v>62</v>
      </c>
      <c r="I11">
        <f t="shared" si="1"/>
        <v>111</v>
      </c>
      <c r="J11" s="30"/>
      <c r="K11" t="s">
        <v>62</v>
      </c>
      <c r="L11" t="s">
        <v>94</v>
      </c>
      <c r="M11" s="29">
        <v>17.3308</v>
      </c>
      <c r="N11" t="s">
        <v>16</v>
      </c>
    </row>
    <row r="12" spans="1:14" s="41" customFormat="1" x14ac:dyDescent="0.25">
      <c r="A12" s="41" t="s">
        <v>21</v>
      </c>
      <c r="B12" s="41" t="s">
        <v>14</v>
      </c>
      <c r="C12" s="41">
        <v>3</v>
      </c>
      <c r="D12" s="39">
        <v>1</v>
      </c>
      <c r="E12" s="42">
        <v>20.3017</v>
      </c>
      <c r="F12" s="43">
        <f t="shared" si="0"/>
        <v>0.50754250000000001</v>
      </c>
      <c r="G12" s="41" t="s">
        <v>94</v>
      </c>
      <c r="H12" s="41" t="s">
        <v>63</v>
      </c>
      <c r="I12" s="41">
        <f t="shared" si="1"/>
        <v>111</v>
      </c>
      <c r="J12" s="44"/>
      <c r="K12" s="41" t="s">
        <v>63</v>
      </c>
      <c r="L12" s="41" t="s">
        <v>94</v>
      </c>
      <c r="M12" s="42">
        <v>20.3017</v>
      </c>
      <c r="N12" s="41" t="s">
        <v>16</v>
      </c>
    </row>
    <row r="13" spans="1:14" x14ac:dyDescent="0.25">
      <c r="A13" t="s">
        <v>22</v>
      </c>
      <c r="B13" t="s">
        <v>14</v>
      </c>
      <c r="C13">
        <v>1</v>
      </c>
      <c r="D13" s="26">
        <v>1</v>
      </c>
      <c r="E13" s="29">
        <v>17.070399999999999</v>
      </c>
      <c r="F13" s="13">
        <f t="shared" si="0"/>
        <v>0.42675999999999997</v>
      </c>
      <c r="G13" t="s">
        <v>97</v>
      </c>
      <c r="H13" t="s">
        <v>64</v>
      </c>
      <c r="I13">
        <f t="shared" si="1"/>
        <v>109</v>
      </c>
      <c r="J13" s="30"/>
      <c r="K13" t="s">
        <v>64</v>
      </c>
      <c r="L13" t="s">
        <v>97</v>
      </c>
      <c r="M13" s="29">
        <v>17.070399999999999</v>
      </c>
      <c r="N13" t="s">
        <v>14</v>
      </c>
    </row>
    <row r="14" spans="1:14" x14ac:dyDescent="0.25">
      <c r="A14" t="s">
        <v>23</v>
      </c>
      <c r="B14" t="s">
        <v>24</v>
      </c>
      <c r="C14">
        <v>4</v>
      </c>
      <c r="D14" s="26">
        <v>1</v>
      </c>
      <c r="E14" s="29">
        <v>17.3355</v>
      </c>
      <c r="F14" s="13">
        <f t="shared" si="0"/>
        <v>0.43338749999999998</v>
      </c>
      <c r="G14" t="s">
        <v>98</v>
      </c>
      <c r="H14" t="s">
        <v>65</v>
      </c>
      <c r="I14">
        <f t="shared" si="1"/>
        <v>113</v>
      </c>
      <c r="J14" s="30"/>
      <c r="K14" t="s">
        <v>65</v>
      </c>
      <c r="L14" t="s">
        <v>98</v>
      </c>
      <c r="M14" s="29">
        <v>17.3355</v>
      </c>
      <c r="N14" t="s">
        <v>24</v>
      </c>
    </row>
    <row r="15" spans="1:14" x14ac:dyDescent="0.25">
      <c r="A15" t="s">
        <v>25</v>
      </c>
      <c r="B15" t="s">
        <v>16</v>
      </c>
      <c r="C15">
        <v>3</v>
      </c>
      <c r="D15" s="26">
        <v>1</v>
      </c>
      <c r="E15" s="29">
        <v>21.779599999999999</v>
      </c>
      <c r="F15" s="13">
        <f t="shared" si="0"/>
        <v>0.54449000000000003</v>
      </c>
      <c r="G15" t="s">
        <v>99</v>
      </c>
      <c r="H15" t="s">
        <v>66</v>
      </c>
      <c r="I15">
        <f t="shared" si="1"/>
        <v>126</v>
      </c>
      <c r="J15" s="30"/>
      <c r="K15" t="s">
        <v>66</v>
      </c>
      <c r="L15" t="s">
        <v>99</v>
      </c>
      <c r="M15" s="29">
        <v>21.779599999999999</v>
      </c>
      <c r="N15" t="s">
        <v>16</v>
      </c>
    </row>
    <row r="16" spans="1:14" x14ac:dyDescent="0.25">
      <c r="A16" t="s">
        <v>26</v>
      </c>
      <c r="B16" t="s">
        <v>27</v>
      </c>
      <c r="C16">
        <v>5</v>
      </c>
      <c r="D16" s="26">
        <v>1</v>
      </c>
      <c r="E16" s="29">
        <v>20.9239</v>
      </c>
      <c r="F16" s="13">
        <f t="shared" si="0"/>
        <v>0.52309749999999999</v>
      </c>
      <c r="G16" t="s">
        <v>100</v>
      </c>
      <c r="H16" t="s">
        <v>67</v>
      </c>
      <c r="I16">
        <f t="shared" si="1"/>
        <v>133</v>
      </c>
      <c r="J16" s="30"/>
      <c r="K16" t="s">
        <v>67</v>
      </c>
      <c r="L16" t="s">
        <v>100</v>
      </c>
      <c r="M16" s="29">
        <v>20.9239</v>
      </c>
      <c r="N16" t="s">
        <v>27</v>
      </c>
    </row>
    <row r="17" spans="1:14" x14ac:dyDescent="0.25">
      <c r="A17" t="s">
        <v>28</v>
      </c>
      <c r="B17" t="s">
        <v>24</v>
      </c>
      <c r="C17">
        <v>4</v>
      </c>
      <c r="D17" s="26">
        <v>1</v>
      </c>
      <c r="E17" s="29">
        <v>24.866</v>
      </c>
      <c r="F17" s="13">
        <f t="shared" si="0"/>
        <v>0.62165000000000004</v>
      </c>
      <c r="G17" t="s">
        <v>101</v>
      </c>
      <c r="H17" t="s">
        <v>68</v>
      </c>
      <c r="I17">
        <f t="shared" si="1"/>
        <v>134</v>
      </c>
      <c r="J17" s="30"/>
      <c r="K17" t="s">
        <v>68</v>
      </c>
      <c r="L17" t="s">
        <v>101</v>
      </c>
      <c r="M17" s="29">
        <v>24.866</v>
      </c>
      <c r="N17" t="s">
        <v>24</v>
      </c>
    </row>
    <row r="18" spans="1:14" x14ac:dyDescent="0.25">
      <c r="A18" t="s">
        <v>29</v>
      </c>
      <c r="B18" t="s">
        <v>30</v>
      </c>
      <c r="C18">
        <v>2</v>
      </c>
      <c r="D18" s="26">
        <v>1</v>
      </c>
      <c r="E18" s="29">
        <v>20.9877</v>
      </c>
      <c r="F18" s="13">
        <f t="shared" si="0"/>
        <v>0.52469250000000001</v>
      </c>
      <c r="G18" t="s">
        <v>102</v>
      </c>
      <c r="H18" t="s">
        <v>69</v>
      </c>
      <c r="I18">
        <f t="shared" si="1"/>
        <v>132</v>
      </c>
      <c r="J18" s="30"/>
      <c r="K18" t="s">
        <v>69</v>
      </c>
      <c r="L18" t="s">
        <v>102</v>
      </c>
      <c r="M18" s="29">
        <v>20.9877</v>
      </c>
      <c r="N18" t="s">
        <v>30</v>
      </c>
    </row>
    <row r="19" spans="1:14" x14ac:dyDescent="0.25">
      <c r="A19" t="s">
        <v>31</v>
      </c>
      <c r="B19" t="s">
        <v>24</v>
      </c>
      <c r="C19">
        <v>4</v>
      </c>
      <c r="D19" s="26">
        <v>1</v>
      </c>
      <c r="E19" s="29">
        <v>19.968299999999999</v>
      </c>
      <c r="F19" s="13">
        <f t="shared" si="0"/>
        <v>0.49920749999999997</v>
      </c>
      <c r="G19" t="s">
        <v>103</v>
      </c>
      <c r="H19" t="s">
        <v>70</v>
      </c>
      <c r="I19">
        <f t="shared" si="1"/>
        <v>125</v>
      </c>
      <c r="J19" s="30"/>
      <c r="K19" t="s">
        <v>70</v>
      </c>
      <c r="L19" t="s">
        <v>103</v>
      </c>
      <c r="M19" s="29">
        <v>19.968299999999999</v>
      </c>
      <c r="N19" t="s">
        <v>24</v>
      </c>
    </row>
    <row r="20" spans="1:14" s="41" customFormat="1" x14ac:dyDescent="0.25">
      <c r="A20" s="41" t="s">
        <v>32</v>
      </c>
      <c r="B20" s="41" t="s">
        <v>16</v>
      </c>
      <c r="C20" s="41">
        <v>3</v>
      </c>
      <c r="D20" s="39">
        <v>1</v>
      </c>
      <c r="E20" s="42">
        <v>18.2607</v>
      </c>
      <c r="F20" s="43">
        <f t="shared" si="0"/>
        <v>0.45651750000000002</v>
      </c>
      <c r="G20" s="41" t="s">
        <v>95</v>
      </c>
      <c r="H20" s="41" t="s">
        <v>71</v>
      </c>
      <c r="I20" s="41">
        <f t="shared" si="1"/>
        <v>117</v>
      </c>
      <c r="J20" s="44"/>
      <c r="K20" s="41" t="s">
        <v>71</v>
      </c>
      <c r="L20" s="41" t="s">
        <v>95</v>
      </c>
      <c r="M20" s="42">
        <v>18.2607</v>
      </c>
      <c r="N20" s="41" t="s">
        <v>16</v>
      </c>
    </row>
    <row r="21" spans="1:14" x14ac:dyDescent="0.25">
      <c r="A21" t="s">
        <v>33</v>
      </c>
      <c r="B21" t="s">
        <v>16</v>
      </c>
      <c r="C21">
        <v>3</v>
      </c>
      <c r="D21" s="26">
        <v>1</v>
      </c>
      <c r="E21" s="29">
        <v>17.470099999999999</v>
      </c>
      <c r="F21" s="13">
        <f t="shared" si="0"/>
        <v>0.43675249999999999</v>
      </c>
      <c r="G21" t="s">
        <v>94</v>
      </c>
      <c r="H21" t="s">
        <v>72</v>
      </c>
      <c r="I21">
        <f t="shared" si="1"/>
        <v>111</v>
      </c>
      <c r="J21" s="30"/>
      <c r="K21" t="s">
        <v>72</v>
      </c>
      <c r="L21" t="s">
        <v>94</v>
      </c>
      <c r="M21" s="29">
        <v>17.470099999999999</v>
      </c>
      <c r="N21" t="s">
        <v>16</v>
      </c>
    </row>
    <row r="22" spans="1:14" x14ac:dyDescent="0.25">
      <c r="A22" t="s">
        <v>34</v>
      </c>
      <c r="B22" t="s">
        <v>16</v>
      </c>
      <c r="C22">
        <v>3</v>
      </c>
      <c r="D22" s="26">
        <v>1</v>
      </c>
      <c r="E22" s="29">
        <v>17.4861</v>
      </c>
      <c r="F22" s="13">
        <f t="shared" si="0"/>
        <v>0.4371525</v>
      </c>
      <c r="G22" t="s">
        <v>98</v>
      </c>
      <c r="H22" t="s">
        <v>73</v>
      </c>
      <c r="I22">
        <f t="shared" si="1"/>
        <v>113</v>
      </c>
      <c r="J22" s="30"/>
      <c r="K22" t="s">
        <v>73</v>
      </c>
      <c r="L22" t="s">
        <v>98</v>
      </c>
      <c r="M22" s="29">
        <v>17.4861</v>
      </c>
      <c r="N22" t="s">
        <v>16</v>
      </c>
    </row>
    <row r="23" spans="1:14" x14ac:dyDescent="0.25">
      <c r="A23" t="s">
        <v>35</v>
      </c>
      <c r="B23" t="s">
        <v>27</v>
      </c>
      <c r="C23">
        <v>5</v>
      </c>
      <c r="D23" s="26">
        <v>1</v>
      </c>
      <c r="E23" s="29">
        <v>21.290199999999999</v>
      </c>
      <c r="F23" s="13">
        <f t="shared" si="0"/>
        <v>0.53225499999999992</v>
      </c>
      <c r="G23" t="s">
        <v>104</v>
      </c>
      <c r="H23" t="s">
        <v>74</v>
      </c>
      <c r="I23">
        <f t="shared" si="1"/>
        <v>124</v>
      </c>
      <c r="J23" s="30"/>
      <c r="K23" t="s">
        <v>74</v>
      </c>
      <c r="L23" t="s">
        <v>104</v>
      </c>
      <c r="M23" s="29">
        <v>21.290199999999999</v>
      </c>
      <c r="N23" t="s">
        <v>27</v>
      </c>
    </row>
    <row r="24" spans="1:14" s="41" customFormat="1" x14ac:dyDescent="0.25">
      <c r="A24" s="41" t="s">
        <v>36</v>
      </c>
      <c r="B24" s="41" t="s">
        <v>27</v>
      </c>
      <c r="C24" s="41">
        <v>5</v>
      </c>
      <c r="D24" s="39">
        <v>1</v>
      </c>
      <c r="E24" s="42">
        <v>21.793700000000001</v>
      </c>
      <c r="F24" s="43">
        <f t="shared" si="0"/>
        <v>0.54484250000000012</v>
      </c>
      <c r="G24" s="41" t="s">
        <v>93</v>
      </c>
      <c r="H24" s="41" t="s">
        <v>75</v>
      </c>
      <c r="I24" s="41">
        <f t="shared" si="1"/>
        <v>123</v>
      </c>
      <c r="J24" s="44"/>
      <c r="K24" s="41" t="s">
        <v>75</v>
      </c>
      <c r="L24" s="41" t="s">
        <v>93</v>
      </c>
      <c r="M24" s="42">
        <v>21.793700000000001</v>
      </c>
      <c r="N24" s="41" t="s">
        <v>27</v>
      </c>
    </row>
    <row r="25" spans="1:14" x14ac:dyDescent="0.25">
      <c r="A25" t="s">
        <v>37</v>
      </c>
      <c r="B25" t="s">
        <v>30</v>
      </c>
      <c r="C25">
        <v>2</v>
      </c>
      <c r="D25" s="26">
        <v>1</v>
      </c>
      <c r="E25" s="29">
        <v>24.725899999999999</v>
      </c>
      <c r="F25" s="13">
        <f t="shared" si="0"/>
        <v>0.61814749999999996</v>
      </c>
      <c r="G25" t="s">
        <v>105</v>
      </c>
      <c r="H25" t="s">
        <v>76</v>
      </c>
      <c r="I25">
        <f t="shared" si="1"/>
        <v>138</v>
      </c>
      <c r="J25" s="30"/>
      <c r="K25" t="s">
        <v>76</v>
      </c>
      <c r="L25" t="s">
        <v>105</v>
      </c>
      <c r="M25" s="29">
        <v>24.725899999999999</v>
      </c>
      <c r="N25" t="s">
        <v>30</v>
      </c>
    </row>
    <row r="26" spans="1:14" x14ac:dyDescent="0.25">
      <c r="A26" t="s">
        <v>38</v>
      </c>
      <c r="B26" t="s">
        <v>16</v>
      </c>
      <c r="C26">
        <v>3</v>
      </c>
      <c r="D26" s="26">
        <v>1</v>
      </c>
      <c r="E26" s="29">
        <v>18.308199999999999</v>
      </c>
      <c r="F26" s="13">
        <f t="shared" si="0"/>
        <v>0.45770500000000003</v>
      </c>
      <c r="G26" t="s">
        <v>96</v>
      </c>
      <c r="H26" t="s">
        <v>77</v>
      </c>
      <c r="I26">
        <f t="shared" si="1"/>
        <v>116</v>
      </c>
      <c r="J26" s="30"/>
      <c r="K26" t="s">
        <v>77</v>
      </c>
      <c r="L26" t="s">
        <v>96</v>
      </c>
      <c r="M26" s="29">
        <v>18.308199999999999</v>
      </c>
      <c r="N26" t="s">
        <v>16</v>
      </c>
    </row>
    <row r="27" spans="1:14" x14ac:dyDescent="0.25">
      <c r="A27" t="s">
        <v>39</v>
      </c>
      <c r="B27" t="s">
        <v>16</v>
      </c>
      <c r="C27">
        <v>3</v>
      </c>
      <c r="D27" s="26">
        <v>1</v>
      </c>
      <c r="E27" s="29">
        <v>17.466699999999999</v>
      </c>
      <c r="F27" s="13">
        <f t="shared" si="0"/>
        <v>0.43666749999999993</v>
      </c>
      <c r="G27" t="s">
        <v>94</v>
      </c>
      <c r="H27" t="s">
        <v>78</v>
      </c>
      <c r="I27">
        <f t="shared" si="1"/>
        <v>111</v>
      </c>
      <c r="J27" s="30"/>
      <c r="K27" t="s">
        <v>78</v>
      </c>
      <c r="L27" t="s">
        <v>94</v>
      </c>
      <c r="M27" s="29">
        <v>17.466699999999999</v>
      </c>
      <c r="N27" t="s">
        <v>16</v>
      </c>
    </row>
    <row r="28" spans="1:14" x14ac:dyDescent="0.25">
      <c r="A28" t="s">
        <v>40</v>
      </c>
      <c r="B28" t="s">
        <v>14</v>
      </c>
      <c r="C28">
        <v>1</v>
      </c>
      <c r="D28" s="26">
        <v>1</v>
      </c>
      <c r="E28" s="29">
        <v>20.452200000000001</v>
      </c>
      <c r="F28" s="13">
        <f t="shared" si="0"/>
        <v>0.51130500000000001</v>
      </c>
      <c r="G28" t="s">
        <v>106</v>
      </c>
      <c r="H28" t="s">
        <v>79</v>
      </c>
      <c r="I28">
        <f t="shared" si="1"/>
        <v>112</v>
      </c>
      <c r="J28" s="30"/>
      <c r="K28" t="s">
        <v>79</v>
      </c>
      <c r="L28" t="s">
        <v>106</v>
      </c>
      <c r="M28" s="29">
        <v>20.452200000000001</v>
      </c>
      <c r="N28" t="s">
        <v>14</v>
      </c>
    </row>
    <row r="29" spans="1:14" x14ac:dyDescent="0.25">
      <c r="A29" t="s">
        <v>41</v>
      </c>
      <c r="B29" t="s">
        <v>24</v>
      </c>
      <c r="C29">
        <v>4</v>
      </c>
      <c r="D29" s="26">
        <v>1</v>
      </c>
      <c r="E29" s="29">
        <v>20.925899999999999</v>
      </c>
      <c r="F29" s="13">
        <f t="shared" si="0"/>
        <v>0.52314749999999988</v>
      </c>
      <c r="G29" t="s">
        <v>101</v>
      </c>
      <c r="H29" t="s">
        <v>80</v>
      </c>
      <c r="I29">
        <f t="shared" si="1"/>
        <v>134</v>
      </c>
      <c r="J29" s="30"/>
      <c r="K29" t="s">
        <v>80</v>
      </c>
      <c r="L29" t="s">
        <v>101</v>
      </c>
      <c r="M29" s="29">
        <v>20.925899999999999</v>
      </c>
      <c r="N29" t="s">
        <v>24</v>
      </c>
    </row>
    <row r="30" spans="1:14" x14ac:dyDescent="0.25">
      <c r="A30" t="s">
        <v>42</v>
      </c>
      <c r="B30" t="s">
        <v>27</v>
      </c>
      <c r="C30">
        <v>5</v>
      </c>
      <c r="D30" s="26">
        <v>1</v>
      </c>
      <c r="E30" s="29">
        <v>23.351500000000001</v>
      </c>
      <c r="F30" s="13">
        <f t="shared" si="0"/>
        <v>0.58378750000000001</v>
      </c>
      <c r="G30" t="s">
        <v>107</v>
      </c>
      <c r="H30" t="s">
        <v>81</v>
      </c>
      <c r="I30">
        <f t="shared" si="1"/>
        <v>142</v>
      </c>
      <c r="J30" s="30"/>
      <c r="K30" t="s">
        <v>81</v>
      </c>
      <c r="L30" t="s">
        <v>107</v>
      </c>
      <c r="M30" s="29">
        <v>23.351500000000001</v>
      </c>
      <c r="N30" t="s">
        <v>27</v>
      </c>
    </row>
    <row r="31" spans="1:14" x14ac:dyDescent="0.25">
      <c r="A31" t="s">
        <v>43</v>
      </c>
      <c r="B31" t="s">
        <v>16</v>
      </c>
      <c r="C31">
        <v>3</v>
      </c>
      <c r="D31" s="26">
        <v>1</v>
      </c>
      <c r="E31" s="29">
        <v>17.444700000000001</v>
      </c>
      <c r="F31" s="13">
        <f t="shared" si="0"/>
        <v>0.43611749999999999</v>
      </c>
      <c r="G31" t="s">
        <v>106</v>
      </c>
      <c r="H31" t="s">
        <v>82</v>
      </c>
      <c r="I31">
        <f t="shared" si="1"/>
        <v>112</v>
      </c>
      <c r="J31" s="30"/>
      <c r="K31" t="s">
        <v>82</v>
      </c>
      <c r="L31" t="s">
        <v>106</v>
      </c>
      <c r="M31" s="29">
        <v>17.444700000000001</v>
      </c>
      <c r="N31" t="s">
        <v>16</v>
      </c>
    </row>
    <row r="32" spans="1:14" x14ac:dyDescent="0.25">
      <c r="A32" t="s">
        <v>44</v>
      </c>
      <c r="B32" t="s">
        <v>24</v>
      </c>
      <c r="C32">
        <v>4</v>
      </c>
      <c r="D32" s="26">
        <v>1</v>
      </c>
      <c r="E32" s="29">
        <v>21.153600000000001</v>
      </c>
      <c r="F32" s="13">
        <f t="shared" si="0"/>
        <v>0.52884000000000009</v>
      </c>
      <c r="G32" t="s">
        <v>108</v>
      </c>
      <c r="H32" t="s">
        <v>83</v>
      </c>
      <c r="I32">
        <f t="shared" si="1"/>
        <v>136</v>
      </c>
      <c r="J32" s="30"/>
      <c r="K32" t="s">
        <v>83</v>
      </c>
      <c r="L32" t="s">
        <v>108</v>
      </c>
      <c r="M32" s="29">
        <v>21.153600000000001</v>
      </c>
      <c r="N32" t="s">
        <v>24</v>
      </c>
    </row>
    <row r="33" spans="1:14" x14ac:dyDescent="0.25">
      <c r="A33" t="s">
        <v>45</v>
      </c>
      <c r="B33" t="s">
        <v>16</v>
      </c>
      <c r="C33">
        <v>3</v>
      </c>
      <c r="D33" s="26">
        <v>1</v>
      </c>
      <c r="E33" s="29">
        <v>17.308299999999999</v>
      </c>
      <c r="F33" s="13">
        <f t="shared" si="0"/>
        <v>0.43270749999999997</v>
      </c>
      <c r="G33" t="s">
        <v>94</v>
      </c>
      <c r="H33" t="s">
        <v>84</v>
      </c>
      <c r="I33">
        <f t="shared" si="1"/>
        <v>111</v>
      </c>
      <c r="J33" s="30"/>
      <c r="K33" t="s">
        <v>84</v>
      </c>
      <c r="L33" t="s">
        <v>94</v>
      </c>
      <c r="M33" s="29">
        <v>17.308299999999999</v>
      </c>
      <c r="N33" t="s">
        <v>16</v>
      </c>
    </row>
    <row r="34" spans="1:14" x14ac:dyDescent="0.25">
      <c r="A34" t="s">
        <v>46</v>
      </c>
      <c r="B34" t="s">
        <v>30</v>
      </c>
      <c r="C34">
        <v>2</v>
      </c>
      <c r="D34" s="26">
        <v>1</v>
      </c>
      <c r="E34" s="29">
        <v>24.211600000000001</v>
      </c>
      <c r="F34" s="13">
        <f t="shared" si="0"/>
        <v>0.60528999999999999</v>
      </c>
      <c r="G34" t="s">
        <v>100</v>
      </c>
      <c r="H34" t="s">
        <v>85</v>
      </c>
      <c r="I34">
        <f t="shared" si="1"/>
        <v>133</v>
      </c>
      <c r="J34" s="30"/>
      <c r="K34" t="s">
        <v>85</v>
      </c>
      <c r="L34" t="s">
        <v>100</v>
      </c>
      <c r="M34" s="29">
        <v>24.211600000000001</v>
      </c>
      <c r="N34" t="s">
        <v>30</v>
      </c>
    </row>
    <row r="35" spans="1:14" x14ac:dyDescent="0.25">
      <c r="A35" t="s">
        <v>47</v>
      </c>
      <c r="B35" t="s">
        <v>16</v>
      </c>
      <c r="C35">
        <v>3</v>
      </c>
      <c r="D35" s="26">
        <v>1</v>
      </c>
      <c r="E35" s="29">
        <v>17.289899999999999</v>
      </c>
      <c r="F35" s="13">
        <f t="shared" si="0"/>
        <v>0.43224750000000001</v>
      </c>
      <c r="G35" t="s">
        <v>106</v>
      </c>
      <c r="H35" t="s">
        <v>86</v>
      </c>
      <c r="I35">
        <f t="shared" si="1"/>
        <v>112</v>
      </c>
      <c r="J35" s="30"/>
      <c r="K35" t="s">
        <v>86</v>
      </c>
      <c r="L35" t="s">
        <v>106</v>
      </c>
      <c r="M35" s="29">
        <v>17.289899999999999</v>
      </c>
      <c r="N35" t="s">
        <v>16</v>
      </c>
    </row>
    <row r="36" spans="1:14" x14ac:dyDescent="0.25">
      <c r="A36" t="s">
        <v>48</v>
      </c>
      <c r="B36" t="s">
        <v>27</v>
      </c>
      <c r="C36">
        <v>5</v>
      </c>
      <c r="D36" s="26">
        <v>1</v>
      </c>
      <c r="E36" s="29">
        <v>21.754899999999999</v>
      </c>
      <c r="F36" s="13">
        <f t="shared" si="0"/>
        <v>0.54387249999999998</v>
      </c>
      <c r="G36" t="s">
        <v>99</v>
      </c>
      <c r="H36" t="s">
        <v>87</v>
      </c>
      <c r="I36">
        <f t="shared" si="1"/>
        <v>126</v>
      </c>
      <c r="J36" s="30"/>
      <c r="K36" t="s">
        <v>87</v>
      </c>
      <c r="L36" t="s">
        <v>99</v>
      </c>
      <c r="M36" s="29">
        <v>21.754899999999999</v>
      </c>
      <c r="N36" t="s">
        <v>27</v>
      </c>
    </row>
    <row r="37" spans="1:14" x14ac:dyDescent="0.25">
      <c r="A37" t="s">
        <v>49</v>
      </c>
      <c r="B37" t="s">
        <v>27</v>
      </c>
      <c r="C37">
        <v>5</v>
      </c>
      <c r="D37" s="26">
        <v>1</v>
      </c>
      <c r="E37" s="29">
        <v>22.662600000000001</v>
      </c>
      <c r="F37" s="13">
        <f t="shared" si="0"/>
        <v>0.56656499999999999</v>
      </c>
      <c r="G37" t="s">
        <v>109</v>
      </c>
      <c r="H37" t="s">
        <v>88</v>
      </c>
      <c r="I37">
        <f t="shared" si="1"/>
        <v>129</v>
      </c>
      <c r="J37" s="30"/>
      <c r="K37" t="s">
        <v>88</v>
      </c>
      <c r="L37" t="s">
        <v>109</v>
      </c>
      <c r="M37" s="29">
        <v>22.662600000000001</v>
      </c>
      <c r="N37" t="s">
        <v>27</v>
      </c>
    </row>
    <row r="38" spans="1:14" x14ac:dyDescent="0.25">
      <c r="A38" t="s">
        <v>50</v>
      </c>
      <c r="B38" t="s">
        <v>27</v>
      </c>
      <c r="C38">
        <v>5</v>
      </c>
      <c r="D38" s="26">
        <v>1</v>
      </c>
      <c r="E38" s="29">
        <v>22.106999999999999</v>
      </c>
      <c r="F38" s="13">
        <f t="shared" si="0"/>
        <v>0.55267499999999992</v>
      </c>
      <c r="G38" t="s">
        <v>109</v>
      </c>
      <c r="H38" t="s">
        <v>89</v>
      </c>
      <c r="I38">
        <f t="shared" si="1"/>
        <v>129</v>
      </c>
      <c r="J38" s="30"/>
      <c r="K38" t="s">
        <v>89</v>
      </c>
      <c r="L38" t="s">
        <v>109</v>
      </c>
      <c r="M38" s="29">
        <v>22.106999999999999</v>
      </c>
      <c r="N38" t="s">
        <v>27</v>
      </c>
    </row>
    <row r="39" spans="1:14" x14ac:dyDescent="0.25">
      <c r="A39" t="s">
        <v>51</v>
      </c>
      <c r="B39" t="s">
        <v>27</v>
      </c>
      <c r="C39">
        <v>5</v>
      </c>
      <c r="D39" s="26">
        <v>1</v>
      </c>
      <c r="E39" s="29">
        <v>22.314599999999999</v>
      </c>
      <c r="F39" s="13">
        <f t="shared" si="0"/>
        <v>0.55786499999999994</v>
      </c>
      <c r="G39" t="s">
        <v>99</v>
      </c>
      <c r="H39" t="s">
        <v>90</v>
      </c>
      <c r="I39">
        <f t="shared" si="1"/>
        <v>126</v>
      </c>
      <c r="J39" s="30"/>
      <c r="K39" t="s">
        <v>90</v>
      </c>
      <c r="L39" t="s">
        <v>99</v>
      </c>
      <c r="M39" s="29">
        <v>22.314599999999999</v>
      </c>
      <c r="N39" t="s">
        <v>27</v>
      </c>
    </row>
    <row r="40" spans="1:14" x14ac:dyDescent="0.25">
      <c r="A40" t="s">
        <v>52</v>
      </c>
      <c r="B40" t="s">
        <v>27</v>
      </c>
      <c r="C40">
        <v>5</v>
      </c>
      <c r="D40" s="26">
        <v>1</v>
      </c>
      <c r="E40" s="29">
        <v>21.982800000000001</v>
      </c>
      <c r="F40" s="13">
        <f t="shared" si="0"/>
        <v>0.54957</v>
      </c>
      <c r="G40" t="s">
        <v>103</v>
      </c>
      <c r="H40" t="s">
        <v>91</v>
      </c>
      <c r="I40">
        <f t="shared" si="1"/>
        <v>125</v>
      </c>
      <c r="J40" s="30"/>
      <c r="K40" t="s">
        <v>91</v>
      </c>
      <c r="L40" t="s">
        <v>103</v>
      </c>
      <c r="M40" s="29">
        <v>21.982800000000001</v>
      </c>
      <c r="N40" t="s">
        <v>27</v>
      </c>
    </row>
    <row r="41" spans="1:14" x14ac:dyDescent="0.25">
      <c r="A41" t="s">
        <v>53</v>
      </c>
      <c r="B41" t="s">
        <v>24</v>
      </c>
      <c r="C41">
        <v>4</v>
      </c>
      <c r="D41" s="26">
        <v>1</v>
      </c>
      <c r="E41" s="29">
        <v>20.616499999999998</v>
      </c>
      <c r="F41" s="13">
        <f t="shared" si="0"/>
        <v>0.51541249999999994</v>
      </c>
      <c r="G41" t="s">
        <v>102</v>
      </c>
      <c r="H41" t="s">
        <v>92</v>
      </c>
      <c r="I41">
        <f t="shared" si="1"/>
        <v>132</v>
      </c>
      <c r="J41" s="30"/>
      <c r="K41" t="s">
        <v>92</v>
      </c>
      <c r="L41" t="s">
        <v>102</v>
      </c>
      <c r="M41" s="29">
        <v>20.616499999999998</v>
      </c>
      <c r="N41" t="s">
        <v>24</v>
      </c>
    </row>
    <row r="42" spans="1:14" ht="15.75" thickBot="1" x14ac:dyDescent="0.3">
      <c r="A42" s="9"/>
      <c r="E42" s="15" t="s">
        <v>9</v>
      </c>
      <c r="F42" s="16">
        <f>SUM(F8:F41)</f>
        <v>17.289047500000002</v>
      </c>
      <c r="H42" s="10"/>
    </row>
    <row r="43" spans="1:14" ht="15.75" thickBot="1" x14ac:dyDescent="0.3">
      <c r="A43" s="7" t="s">
        <v>10</v>
      </c>
      <c r="B43" s="8"/>
      <c r="C43" s="8"/>
      <c r="D43" s="8"/>
      <c r="E43" s="14"/>
      <c r="F43" s="14"/>
      <c r="G43" s="8"/>
      <c r="H43" s="8"/>
      <c r="I43" s="8"/>
      <c r="J43" s="8"/>
      <c r="K43" s="8"/>
      <c r="L43" s="8"/>
      <c r="M43" s="8"/>
    </row>
    <row r="44" spans="1:14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4" x14ac:dyDescent="0.25">
      <c r="A45" t="s">
        <v>113</v>
      </c>
    </row>
    <row r="46" spans="1:14" ht="15.75" thickBot="1" x14ac:dyDescent="0.3">
      <c r="F46" s="31"/>
    </row>
    <row r="47" spans="1:14" ht="15.75" thickBot="1" x14ac:dyDescent="0.3">
      <c r="A47" s="24" t="s">
        <v>11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4" ht="15.75" thickBot="1" x14ac:dyDescent="0.3">
      <c r="A48" s="25" t="s">
        <v>12</v>
      </c>
      <c r="B48" s="25" t="s">
        <v>3</v>
      </c>
      <c r="C48" s="39"/>
    </row>
    <row r="49" spans="1:6" x14ac:dyDescent="0.25">
      <c r="A49" t="s">
        <v>114</v>
      </c>
    </row>
    <row r="50" spans="1:6" ht="15.75" thickBot="1" x14ac:dyDescent="0.3"/>
    <row r="51" spans="1:6" ht="15.75" thickBot="1" x14ac:dyDescent="0.3">
      <c r="A51" s="7" t="s">
        <v>121</v>
      </c>
      <c r="B51" s="8" t="s">
        <v>124</v>
      </c>
      <c r="C51" s="8" t="s">
        <v>123</v>
      </c>
    </row>
    <row r="52" spans="1:6" x14ac:dyDescent="0.25">
      <c r="A52" s="27">
        <v>1</v>
      </c>
      <c r="B52" t="s">
        <v>122</v>
      </c>
      <c r="C52" t="s">
        <v>14</v>
      </c>
      <c r="F52" s="6">
        <v>25</v>
      </c>
    </row>
    <row r="53" spans="1:6" x14ac:dyDescent="0.25">
      <c r="A53" s="27">
        <v>2</v>
      </c>
      <c r="B53" t="s">
        <v>122</v>
      </c>
      <c r="C53" t="s">
        <v>30</v>
      </c>
      <c r="F53" s="6">
        <v>25</v>
      </c>
    </row>
    <row r="54" spans="1:6" x14ac:dyDescent="0.25">
      <c r="A54" s="27">
        <v>3</v>
      </c>
      <c r="B54" t="s">
        <v>122</v>
      </c>
      <c r="C54" t="s">
        <v>16</v>
      </c>
      <c r="F54" s="6">
        <v>25</v>
      </c>
    </row>
    <row r="55" spans="1:6" x14ac:dyDescent="0.25">
      <c r="A55" s="27">
        <v>4</v>
      </c>
      <c r="B55" t="s">
        <v>122</v>
      </c>
      <c r="C55" t="s">
        <v>24</v>
      </c>
      <c r="F55" s="6">
        <v>25</v>
      </c>
    </row>
    <row r="56" spans="1:6" x14ac:dyDescent="0.25">
      <c r="A56" s="27">
        <v>5</v>
      </c>
      <c r="B56" t="s">
        <v>122</v>
      </c>
      <c r="C56" t="s">
        <v>27</v>
      </c>
      <c r="F56" s="6">
        <v>25</v>
      </c>
    </row>
    <row r="57" spans="1:6" x14ac:dyDescent="0.25">
      <c r="A57" s="27"/>
      <c r="F57" s="31">
        <f>SUM(F52:F56)</f>
        <v>125</v>
      </c>
    </row>
    <row r="58" spans="1:6" x14ac:dyDescent="0.25">
      <c r="A58" s="27"/>
    </row>
    <row r="59" spans="1:6" x14ac:dyDescent="0.25">
      <c r="A59" s="27"/>
    </row>
    <row r="60" spans="1:6" x14ac:dyDescent="0.25">
      <c r="A60" s="27"/>
    </row>
    <row r="61" spans="1:6" x14ac:dyDescent="0.25">
      <c r="A61" s="27"/>
    </row>
    <row r="62" spans="1:6" x14ac:dyDescent="0.25">
      <c r="A62" s="27"/>
    </row>
    <row r="63" spans="1:6" x14ac:dyDescent="0.25">
      <c r="A63" s="27"/>
    </row>
    <row r="64" spans="1:6" x14ac:dyDescent="0.25">
      <c r="A64" s="27"/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  <row r="73" spans="1:1" x14ac:dyDescent="0.25">
      <c r="A73" s="27"/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  <row r="81" spans="1:1" x14ac:dyDescent="0.25">
      <c r="A81" s="27"/>
    </row>
    <row r="82" spans="1:1" x14ac:dyDescent="0.25">
      <c r="A82" s="27"/>
    </row>
    <row r="83" spans="1:1" x14ac:dyDescent="0.25">
      <c r="A83" s="27"/>
    </row>
    <row r="84" spans="1:1" x14ac:dyDescent="0.25">
      <c r="A84" s="27"/>
    </row>
    <row r="85" spans="1:1" x14ac:dyDescent="0.25">
      <c r="A85" s="27"/>
    </row>
    <row r="86" spans="1:1" x14ac:dyDescent="0.25">
      <c r="A86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E1F9-1F08-41CA-B375-8EBCDCB83165}">
  <dimension ref="A1:P40"/>
  <sheetViews>
    <sheetView workbookViewId="0">
      <selection activeCell="P38" sqref="N38:P41"/>
    </sheetView>
  </sheetViews>
  <sheetFormatPr defaultRowHeight="15" x14ac:dyDescent="0.25"/>
  <cols>
    <col min="1" max="1" width="17.28515625" bestFit="1" customWidth="1"/>
    <col min="2" max="2" width="4.140625" bestFit="1" customWidth="1"/>
    <col min="3" max="3" width="14.5703125" bestFit="1" customWidth="1"/>
    <col min="4" max="4" width="5.5703125" bestFit="1" customWidth="1"/>
    <col min="5" max="5" width="5.7109375" bestFit="1" customWidth="1"/>
    <col min="6" max="6" width="8" bestFit="1" customWidth="1"/>
    <col min="7" max="7" width="7" bestFit="1" customWidth="1"/>
    <col min="8" max="8" width="5.7109375" bestFit="1" customWidth="1"/>
    <col min="10" max="10" width="10.28515625" bestFit="1" customWidth="1"/>
    <col min="11" max="11" width="10.28515625" customWidth="1"/>
    <col min="12" max="12" width="7" bestFit="1" customWidth="1"/>
    <col min="14" max="14" width="14.85546875" bestFit="1" customWidth="1"/>
  </cols>
  <sheetData>
    <row r="1" spans="1:15" x14ac:dyDescent="0.25">
      <c r="A1" s="9" t="s">
        <v>131</v>
      </c>
      <c r="B1" s="9" t="s">
        <v>136</v>
      </c>
      <c r="C1" s="9" t="s">
        <v>126</v>
      </c>
      <c r="D1" s="9" t="s">
        <v>127</v>
      </c>
      <c r="E1" s="9" t="s">
        <v>129</v>
      </c>
      <c r="F1" s="9" t="s">
        <v>134</v>
      </c>
      <c r="G1" s="9" t="s">
        <v>132</v>
      </c>
      <c r="H1" s="9" t="s">
        <v>133</v>
      </c>
      <c r="I1" s="9" t="s">
        <v>124</v>
      </c>
      <c r="J1" s="9" t="s">
        <v>137</v>
      </c>
      <c r="K1" s="9"/>
      <c r="L1" s="9" t="s">
        <v>128</v>
      </c>
      <c r="M1" s="9" t="s">
        <v>126</v>
      </c>
      <c r="N1" s="9" t="s">
        <v>139</v>
      </c>
    </row>
    <row r="2" spans="1:15" x14ac:dyDescent="0.25">
      <c r="A2" t="s">
        <v>57</v>
      </c>
      <c r="B2">
        <v>1</v>
      </c>
      <c r="C2" s="40">
        <f t="shared" ref="C2:C37" si="0">VALUE(LEFT(M2,SEARCH("h",M2,1)-1)&amp; ":" &amp; IF(VALUE(MID(M2,SEARCH("h",M2)+1,SEARCH("m",M2)-SEARCH("h",M2)-1))&lt;10,"0"&amp;MID(M2,SEARCH("h",M2)+1,SEARCH("m",M2)-SEARCH("h",M2)-1),MID(M2,SEARCH("h",M2)+1,SEARCH("m",M2)-SEARCH("h",M2)-1)))</f>
        <v>8.5416666666666655E-2</v>
      </c>
      <c r="D2" s="29">
        <v>21.798100000000002</v>
      </c>
      <c r="E2" t="s">
        <v>130</v>
      </c>
      <c r="F2" t="s">
        <v>135</v>
      </c>
      <c r="G2">
        <v>0.4</v>
      </c>
      <c r="H2">
        <v>0.2</v>
      </c>
      <c r="I2" t="s">
        <v>122</v>
      </c>
      <c r="L2" t="s">
        <v>14</v>
      </c>
      <c r="M2" t="s">
        <v>93</v>
      </c>
      <c r="N2">
        <f t="shared" ref="N2:N37" si="1">LEFT(M2,SEARCH("h",M2,1)-1)*60+MID(M2,SEARCH("h",M2)+1,SEARCH("m",M2)-SEARCH("h",M2)-1)</f>
        <v>123</v>
      </c>
      <c r="O2" s="40"/>
    </row>
    <row r="3" spans="1:15" x14ac:dyDescent="0.25">
      <c r="A3" t="s">
        <v>59</v>
      </c>
      <c r="B3">
        <v>1</v>
      </c>
      <c r="C3" s="40">
        <f t="shared" si="0"/>
        <v>8.1250000000000003E-2</v>
      </c>
      <c r="D3" s="29">
        <v>20.700900000000001</v>
      </c>
      <c r="E3" t="s">
        <v>130</v>
      </c>
      <c r="F3" t="s">
        <v>135</v>
      </c>
      <c r="G3">
        <v>0.4</v>
      </c>
      <c r="H3">
        <v>0.2</v>
      </c>
      <c r="I3" t="s">
        <v>122</v>
      </c>
      <c r="L3" t="s">
        <v>14</v>
      </c>
      <c r="M3" t="s">
        <v>95</v>
      </c>
      <c r="N3">
        <f t="shared" si="1"/>
        <v>117</v>
      </c>
      <c r="O3" s="40"/>
    </row>
    <row r="4" spans="1:15" x14ac:dyDescent="0.25">
      <c r="A4" t="s">
        <v>61</v>
      </c>
      <c r="B4">
        <v>1</v>
      </c>
      <c r="C4" s="40">
        <f t="shared" si="0"/>
        <v>8.0555555555555561E-2</v>
      </c>
      <c r="D4" s="29">
        <v>20.691199999999998</v>
      </c>
      <c r="E4" t="s">
        <v>130</v>
      </c>
      <c r="F4" t="s">
        <v>135</v>
      </c>
      <c r="G4">
        <v>0.4</v>
      </c>
      <c r="H4">
        <v>0.2</v>
      </c>
      <c r="I4" t="s">
        <v>122</v>
      </c>
      <c r="L4" t="s">
        <v>14</v>
      </c>
      <c r="M4" t="s">
        <v>96</v>
      </c>
      <c r="N4">
        <f t="shared" si="1"/>
        <v>116</v>
      </c>
      <c r="O4" s="40"/>
    </row>
    <row r="5" spans="1:15" x14ac:dyDescent="0.25">
      <c r="A5" t="s">
        <v>63</v>
      </c>
      <c r="B5">
        <v>1</v>
      </c>
      <c r="C5" s="40">
        <f t="shared" si="0"/>
        <v>7.7083333333333337E-2</v>
      </c>
      <c r="D5" s="29">
        <v>20.3017</v>
      </c>
      <c r="E5" t="s">
        <v>130</v>
      </c>
      <c r="F5" t="s">
        <v>135</v>
      </c>
      <c r="G5">
        <v>0.4</v>
      </c>
      <c r="H5">
        <v>0.2</v>
      </c>
      <c r="I5" t="s">
        <v>122</v>
      </c>
      <c r="L5" t="s">
        <v>14</v>
      </c>
      <c r="M5" t="s">
        <v>94</v>
      </c>
      <c r="N5">
        <f t="shared" si="1"/>
        <v>111</v>
      </c>
      <c r="O5" s="40"/>
    </row>
    <row r="6" spans="1:15" x14ac:dyDescent="0.25">
      <c r="A6" t="s">
        <v>79</v>
      </c>
      <c r="B6">
        <v>1</v>
      </c>
      <c r="C6" s="40">
        <f t="shared" si="0"/>
        <v>7.7777777777777779E-2</v>
      </c>
      <c r="D6" s="29">
        <v>20.452200000000001</v>
      </c>
      <c r="E6" t="s">
        <v>130</v>
      </c>
      <c r="F6" t="s">
        <v>135</v>
      </c>
      <c r="G6">
        <v>0.4</v>
      </c>
      <c r="H6">
        <v>0.2</v>
      </c>
      <c r="I6" t="s">
        <v>122</v>
      </c>
      <c r="L6" t="s">
        <v>14</v>
      </c>
      <c r="M6" t="s">
        <v>106</v>
      </c>
      <c r="N6">
        <f t="shared" si="1"/>
        <v>112</v>
      </c>
      <c r="O6" s="40"/>
    </row>
    <row r="7" spans="1:15" x14ac:dyDescent="0.25">
      <c r="A7" t="s">
        <v>68</v>
      </c>
      <c r="B7">
        <v>1</v>
      </c>
      <c r="C7" s="40">
        <f t="shared" si="0"/>
        <v>9.3055555555555558E-2</v>
      </c>
      <c r="D7" s="29">
        <v>24.866</v>
      </c>
      <c r="E7" t="s">
        <v>130</v>
      </c>
      <c r="F7" t="s">
        <v>135</v>
      </c>
      <c r="G7">
        <v>0.4</v>
      </c>
      <c r="H7">
        <v>0.2</v>
      </c>
      <c r="I7" t="s">
        <v>122</v>
      </c>
      <c r="L7" t="s">
        <v>30</v>
      </c>
      <c r="M7" t="s">
        <v>101</v>
      </c>
      <c r="N7">
        <f t="shared" si="1"/>
        <v>134</v>
      </c>
      <c r="O7" s="40"/>
    </row>
    <row r="8" spans="1:15" x14ac:dyDescent="0.25">
      <c r="A8" t="s">
        <v>76</v>
      </c>
      <c r="B8">
        <v>1</v>
      </c>
      <c r="C8" s="40">
        <f t="shared" si="0"/>
        <v>9.5833333333333326E-2</v>
      </c>
      <c r="D8" s="29">
        <v>24.725899999999999</v>
      </c>
      <c r="E8" t="s">
        <v>130</v>
      </c>
      <c r="F8" t="s">
        <v>135</v>
      </c>
      <c r="G8">
        <v>0.4</v>
      </c>
      <c r="H8">
        <v>0.2</v>
      </c>
      <c r="I8" t="s">
        <v>122</v>
      </c>
      <c r="L8" t="s">
        <v>30</v>
      </c>
      <c r="M8" t="s">
        <v>105</v>
      </c>
      <c r="N8">
        <f t="shared" si="1"/>
        <v>138</v>
      </c>
      <c r="O8" s="40"/>
    </row>
    <row r="9" spans="1:15" x14ac:dyDescent="0.25">
      <c r="A9" t="s">
        <v>85</v>
      </c>
      <c r="B9">
        <v>1</v>
      </c>
      <c r="C9" s="40">
        <f t="shared" si="0"/>
        <v>9.2361111111111116E-2</v>
      </c>
      <c r="D9" s="29">
        <v>24.211600000000001</v>
      </c>
      <c r="E9" t="s">
        <v>130</v>
      </c>
      <c r="F9" t="s">
        <v>135</v>
      </c>
      <c r="G9">
        <v>0.4</v>
      </c>
      <c r="H9">
        <v>0.2</v>
      </c>
      <c r="I9" t="s">
        <v>122</v>
      </c>
      <c r="L9" t="s">
        <v>30</v>
      </c>
      <c r="M9" t="s">
        <v>100</v>
      </c>
      <c r="N9">
        <f t="shared" si="1"/>
        <v>133</v>
      </c>
      <c r="O9" s="40"/>
    </row>
    <row r="10" spans="1:15" x14ac:dyDescent="0.25">
      <c r="A10" t="s">
        <v>58</v>
      </c>
      <c r="B10">
        <v>1</v>
      </c>
      <c r="C10" s="40">
        <f t="shared" si="0"/>
        <v>7.7083333333333337E-2</v>
      </c>
      <c r="D10" s="29">
        <v>17.3127</v>
      </c>
      <c r="E10" t="s">
        <v>130</v>
      </c>
      <c r="F10" t="s">
        <v>135</v>
      </c>
      <c r="G10">
        <v>0.4</v>
      </c>
      <c r="H10">
        <v>0.2</v>
      </c>
      <c r="I10" t="s">
        <v>122</v>
      </c>
      <c r="L10" t="s">
        <v>16</v>
      </c>
      <c r="M10" t="s">
        <v>94</v>
      </c>
      <c r="N10">
        <f t="shared" si="1"/>
        <v>111</v>
      </c>
      <c r="O10" s="40"/>
    </row>
    <row r="11" spans="1:15" x14ac:dyDescent="0.25">
      <c r="A11" t="s">
        <v>60</v>
      </c>
      <c r="B11">
        <v>1</v>
      </c>
      <c r="C11" s="40">
        <f t="shared" si="0"/>
        <v>8.0555555555555561E-2</v>
      </c>
      <c r="D11" s="29">
        <v>19.228200000000001</v>
      </c>
      <c r="E11" t="s">
        <v>130</v>
      </c>
      <c r="F11" t="s">
        <v>135</v>
      </c>
      <c r="G11">
        <v>0.4</v>
      </c>
      <c r="H11">
        <v>0.2</v>
      </c>
      <c r="I11" t="s">
        <v>122</v>
      </c>
      <c r="L11" t="s">
        <v>16</v>
      </c>
      <c r="M11" t="s">
        <v>96</v>
      </c>
      <c r="N11">
        <f t="shared" si="1"/>
        <v>116</v>
      </c>
      <c r="O11" s="40"/>
    </row>
    <row r="12" spans="1:15" x14ac:dyDescent="0.25">
      <c r="A12" t="s">
        <v>62</v>
      </c>
      <c r="B12">
        <v>1</v>
      </c>
      <c r="C12" s="40">
        <f t="shared" si="0"/>
        <v>7.7083333333333337E-2</v>
      </c>
      <c r="D12" s="29">
        <v>17.3308</v>
      </c>
      <c r="E12" t="s">
        <v>130</v>
      </c>
      <c r="F12" t="s">
        <v>135</v>
      </c>
      <c r="G12">
        <v>0.4</v>
      </c>
      <c r="H12">
        <v>0.2</v>
      </c>
      <c r="I12" t="s">
        <v>122</v>
      </c>
      <c r="L12" t="s">
        <v>16</v>
      </c>
      <c r="M12" t="s">
        <v>94</v>
      </c>
      <c r="N12">
        <f t="shared" si="1"/>
        <v>111</v>
      </c>
      <c r="O12" s="40"/>
    </row>
    <row r="13" spans="1:15" x14ac:dyDescent="0.25">
      <c r="A13" t="s">
        <v>64</v>
      </c>
      <c r="B13">
        <v>1</v>
      </c>
      <c r="C13" s="40">
        <f t="shared" si="0"/>
        <v>7.5694444444444439E-2</v>
      </c>
      <c r="D13" s="29">
        <v>17.070399999999999</v>
      </c>
      <c r="E13" t="s">
        <v>130</v>
      </c>
      <c r="F13" t="s">
        <v>135</v>
      </c>
      <c r="G13">
        <v>0.4</v>
      </c>
      <c r="H13">
        <v>0.2</v>
      </c>
      <c r="I13" t="s">
        <v>122</v>
      </c>
      <c r="J13" t="s">
        <v>138</v>
      </c>
      <c r="L13" t="s">
        <v>16</v>
      </c>
      <c r="M13" t="s">
        <v>97</v>
      </c>
      <c r="N13">
        <f t="shared" si="1"/>
        <v>109</v>
      </c>
      <c r="O13" s="40"/>
    </row>
    <row r="14" spans="1:15" x14ac:dyDescent="0.25">
      <c r="A14" t="s">
        <v>65</v>
      </c>
      <c r="B14">
        <v>1</v>
      </c>
      <c r="C14" s="40">
        <f t="shared" si="0"/>
        <v>7.8472222222222221E-2</v>
      </c>
      <c r="D14" s="29">
        <v>17.3355</v>
      </c>
      <c r="E14" t="s">
        <v>130</v>
      </c>
      <c r="F14" t="s">
        <v>135</v>
      </c>
      <c r="G14">
        <v>0.4</v>
      </c>
      <c r="H14">
        <v>0.2</v>
      </c>
      <c r="I14" t="s">
        <v>122</v>
      </c>
      <c r="L14" t="s">
        <v>16</v>
      </c>
      <c r="M14" t="s">
        <v>98</v>
      </c>
      <c r="N14">
        <f t="shared" si="1"/>
        <v>113</v>
      </c>
      <c r="O14" s="40"/>
    </row>
    <row r="15" spans="1:15" x14ac:dyDescent="0.25">
      <c r="A15" t="s">
        <v>71</v>
      </c>
      <c r="B15">
        <v>1</v>
      </c>
      <c r="C15" s="40">
        <f t="shared" si="0"/>
        <v>8.1250000000000003E-2</v>
      </c>
      <c r="D15" s="29">
        <v>18.2607</v>
      </c>
      <c r="E15" t="s">
        <v>130</v>
      </c>
      <c r="F15" t="s">
        <v>135</v>
      </c>
      <c r="G15">
        <v>0.4</v>
      </c>
      <c r="H15">
        <v>0.2</v>
      </c>
      <c r="I15" t="s">
        <v>122</v>
      </c>
      <c r="J15" t="s">
        <v>138</v>
      </c>
      <c r="L15" t="s">
        <v>16</v>
      </c>
      <c r="M15" t="s">
        <v>95</v>
      </c>
      <c r="N15">
        <f t="shared" si="1"/>
        <v>117</v>
      </c>
      <c r="O15" s="40"/>
    </row>
    <row r="16" spans="1:15" x14ac:dyDescent="0.25">
      <c r="A16" t="s">
        <v>72</v>
      </c>
      <c r="B16">
        <v>1</v>
      </c>
      <c r="C16" s="40">
        <f t="shared" si="0"/>
        <v>7.7083333333333337E-2</v>
      </c>
      <c r="D16" s="29">
        <v>17.470099999999999</v>
      </c>
      <c r="E16" t="s">
        <v>130</v>
      </c>
      <c r="F16" t="s">
        <v>135</v>
      </c>
      <c r="G16">
        <v>0.4</v>
      </c>
      <c r="H16">
        <v>0.2</v>
      </c>
      <c r="I16" t="s">
        <v>122</v>
      </c>
      <c r="L16" t="s">
        <v>16</v>
      </c>
      <c r="M16" t="s">
        <v>94</v>
      </c>
      <c r="N16">
        <f t="shared" si="1"/>
        <v>111</v>
      </c>
      <c r="O16" s="40"/>
    </row>
    <row r="17" spans="1:15" x14ac:dyDescent="0.25">
      <c r="A17" t="s">
        <v>73</v>
      </c>
      <c r="B17">
        <v>1</v>
      </c>
      <c r="C17" s="40">
        <f t="shared" si="0"/>
        <v>7.8472222222222221E-2</v>
      </c>
      <c r="D17" s="29">
        <v>17.4861</v>
      </c>
      <c r="E17" t="s">
        <v>130</v>
      </c>
      <c r="F17" t="s">
        <v>135</v>
      </c>
      <c r="G17">
        <v>0.4</v>
      </c>
      <c r="H17">
        <v>0.2</v>
      </c>
      <c r="I17" t="s">
        <v>122</v>
      </c>
      <c r="L17" t="s">
        <v>16</v>
      </c>
      <c r="M17" t="s">
        <v>98</v>
      </c>
      <c r="N17">
        <f t="shared" si="1"/>
        <v>113</v>
      </c>
      <c r="O17" s="40"/>
    </row>
    <row r="18" spans="1:15" x14ac:dyDescent="0.25">
      <c r="A18" t="s">
        <v>77</v>
      </c>
      <c r="B18">
        <v>1</v>
      </c>
      <c r="C18" s="40">
        <f t="shared" si="0"/>
        <v>8.0555555555555561E-2</v>
      </c>
      <c r="D18" s="29">
        <v>18.308199999999999</v>
      </c>
      <c r="E18" t="s">
        <v>130</v>
      </c>
      <c r="F18" t="s">
        <v>135</v>
      </c>
      <c r="G18">
        <v>0.4</v>
      </c>
      <c r="H18">
        <v>0.2</v>
      </c>
      <c r="I18" t="s">
        <v>122</v>
      </c>
      <c r="L18" t="s">
        <v>16</v>
      </c>
      <c r="M18" t="s">
        <v>96</v>
      </c>
      <c r="N18">
        <f t="shared" si="1"/>
        <v>116</v>
      </c>
      <c r="O18" s="40"/>
    </row>
    <row r="19" spans="1:15" x14ac:dyDescent="0.25">
      <c r="A19" t="s">
        <v>78</v>
      </c>
      <c r="B19">
        <v>1</v>
      </c>
      <c r="C19" s="40">
        <f t="shared" si="0"/>
        <v>7.7083333333333337E-2</v>
      </c>
      <c r="D19" s="29">
        <v>17.466699999999999</v>
      </c>
      <c r="E19" t="s">
        <v>130</v>
      </c>
      <c r="F19" t="s">
        <v>135</v>
      </c>
      <c r="G19">
        <v>0.4</v>
      </c>
      <c r="H19">
        <v>0.2</v>
      </c>
      <c r="I19" t="s">
        <v>122</v>
      </c>
      <c r="L19" t="s">
        <v>16</v>
      </c>
      <c r="M19" t="s">
        <v>94</v>
      </c>
      <c r="N19">
        <f t="shared" si="1"/>
        <v>111</v>
      </c>
      <c r="O19" s="40"/>
    </row>
    <row r="20" spans="1:15" x14ac:dyDescent="0.25">
      <c r="A20" t="s">
        <v>82</v>
      </c>
      <c r="B20">
        <v>1</v>
      </c>
      <c r="C20" s="40">
        <f t="shared" si="0"/>
        <v>7.7777777777777779E-2</v>
      </c>
      <c r="D20" s="29">
        <v>17.444700000000001</v>
      </c>
      <c r="E20" t="s">
        <v>130</v>
      </c>
      <c r="F20" t="s">
        <v>135</v>
      </c>
      <c r="G20">
        <v>0.4</v>
      </c>
      <c r="H20">
        <v>0.2</v>
      </c>
      <c r="I20" t="s">
        <v>122</v>
      </c>
      <c r="L20" t="s">
        <v>16</v>
      </c>
      <c r="M20" t="s">
        <v>106</v>
      </c>
      <c r="N20">
        <f t="shared" si="1"/>
        <v>112</v>
      </c>
      <c r="O20" s="40"/>
    </row>
    <row r="21" spans="1:15" x14ac:dyDescent="0.25">
      <c r="A21" t="s">
        <v>84</v>
      </c>
      <c r="B21">
        <v>1</v>
      </c>
      <c r="C21" s="40">
        <f t="shared" si="0"/>
        <v>7.7083333333333337E-2</v>
      </c>
      <c r="D21" s="29">
        <v>17.308299999999999</v>
      </c>
      <c r="E21" t="s">
        <v>130</v>
      </c>
      <c r="F21" t="s">
        <v>135</v>
      </c>
      <c r="G21">
        <v>0.4</v>
      </c>
      <c r="H21">
        <v>0.2</v>
      </c>
      <c r="I21" t="s">
        <v>122</v>
      </c>
      <c r="L21" t="s">
        <v>16</v>
      </c>
      <c r="M21" t="s">
        <v>94</v>
      </c>
      <c r="N21">
        <f t="shared" si="1"/>
        <v>111</v>
      </c>
      <c r="O21" s="40"/>
    </row>
    <row r="22" spans="1:15" x14ac:dyDescent="0.25">
      <c r="A22" t="s">
        <v>86</v>
      </c>
      <c r="B22">
        <v>1</v>
      </c>
      <c r="C22" s="40">
        <f t="shared" si="0"/>
        <v>7.7777777777777779E-2</v>
      </c>
      <c r="D22" s="29">
        <v>17.289899999999999</v>
      </c>
      <c r="E22" t="s">
        <v>130</v>
      </c>
      <c r="F22" t="s">
        <v>135</v>
      </c>
      <c r="G22">
        <v>0.4</v>
      </c>
      <c r="H22">
        <v>0.2</v>
      </c>
      <c r="I22" t="s">
        <v>122</v>
      </c>
      <c r="L22" t="s">
        <v>16</v>
      </c>
      <c r="M22" t="s">
        <v>106</v>
      </c>
      <c r="N22">
        <f t="shared" si="1"/>
        <v>112</v>
      </c>
      <c r="O22" s="40"/>
    </row>
    <row r="23" spans="1:15" x14ac:dyDescent="0.25">
      <c r="A23" t="s">
        <v>67</v>
      </c>
      <c r="B23">
        <v>1</v>
      </c>
      <c r="C23" s="40">
        <f t="shared" si="0"/>
        <v>9.2361111111111116E-2</v>
      </c>
      <c r="D23" s="29">
        <v>20.9239</v>
      </c>
      <c r="E23" t="s">
        <v>130</v>
      </c>
      <c r="F23" t="s">
        <v>135</v>
      </c>
      <c r="G23">
        <v>0.4</v>
      </c>
      <c r="H23">
        <v>0.2</v>
      </c>
      <c r="I23" t="s">
        <v>122</v>
      </c>
      <c r="L23" t="s">
        <v>24</v>
      </c>
      <c r="M23" t="s">
        <v>100</v>
      </c>
      <c r="N23">
        <f t="shared" si="1"/>
        <v>133</v>
      </c>
      <c r="O23" s="40"/>
    </row>
    <row r="24" spans="1:15" x14ac:dyDescent="0.25">
      <c r="A24" t="s">
        <v>70</v>
      </c>
      <c r="B24">
        <v>1</v>
      </c>
      <c r="C24" s="40">
        <f t="shared" si="0"/>
        <v>8.6805555555555566E-2</v>
      </c>
      <c r="D24" s="29">
        <v>19.968299999999999</v>
      </c>
      <c r="E24" t="s">
        <v>130</v>
      </c>
      <c r="F24" t="s">
        <v>135</v>
      </c>
      <c r="G24">
        <v>0.4</v>
      </c>
      <c r="H24">
        <v>0.2</v>
      </c>
      <c r="I24" t="s">
        <v>122</v>
      </c>
      <c r="L24" t="s">
        <v>24</v>
      </c>
      <c r="M24" t="s">
        <v>103</v>
      </c>
      <c r="N24">
        <f t="shared" si="1"/>
        <v>125</v>
      </c>
      <c r="O24" s="40"/>
    </row>
    <row r="25" spans="1:15" x14ac:dyDescent="0.25">
      <c r="A25" t="s">
        <v>69</v>
      </c>
      <c r="B25">
        <v>1</v>
      </c>
      <c r="C25" s="40">
        <f t="shared" si="0"/>
        <v>9.1666666666666674E-2</v>
      </c>
      <c r="D25" s="29">
        <v>20.9877</v>
      </c>
      <c r="E25" t="s">
        <v>130</v>
      </c>
      <c r="F25" t="s">
        <v>135</v>
      </c>
      <c r="G25">
        <v>0.4</v>
      </c>
      <c r="H25">
        <v>0.2</v>
      </c>
      <c r="I25" t="s">
        <v>122</v>
      </c>
      <c r="L25" t="s">
        <v>24</v>
      </c>
      <c r="M25" t="s">
        <v>102</v>
      </c>
      <c r="N25">
        <f t="shared" si="1"/>
        <v>132</v>
      </c>
      <c r="O25" s="40"/>
    </row>
    <row r="26" spans="1:15" x14ac:dyDescent="0.25">
      <c r="A26" t="s">
        <v>80</v>
      </c>
      <c r="B26">
        <v>1</v>
      </c>
      <c r="C26" s="40">
        <f t="shared" si="0"/>
        <v>9.3055555555555558E-2</v>
      </c>
      <c r="D26" s="29">
        <v>20.925899999999999</v>
      </c>
      <c r="E26" t="s">
        <v>130</v>
      </c>
      <c r="F26" t="s">
        <v>135</v>
      </c>
      <c r="G26">
        <v>0.4</v>
      </c>
      <c r="H26">
        <v>0.2</v>
      </c>
      <c r="I26" t="s">
        <v>122</v>
      </c>
      <c r="L26" t="s">
        <v>24</v>
      </c>
      <c r="M26" t="s">
        <v>101</v>
      </c>
      <c r="N26">
        <f t="shared" si="1"/>
        <v>134</v>
      </c>
      <c r="O26" s="40"/>
    </row>
    <row r="27" spans="1:15" x14ac:dyDescent="0.25">
      <c r="A27" t="s">
        <v>83</v>
      </c>
      <c r="B27">
        <v>1</v>
      </c>
      <c r="C27" s="40">
        <f t="shared" si="0"/>
        <v>9.4444444444444442E-2</v>
      </c>
      <c r="D27" s="29">
        <v>21.153600000000001</v>
      </c>
      <c r="E27" t="s">
        <v>130</v>
      </c>
      <c r="F27" t="s">
        <v>135</v>
      </c>
      <c r="G27">
        <v>0.4</v>
      </c>
      <c r="H27">
        <v>0.2</v>
      </c>
      <c r="I27" t="s">
        <v>122</v>
      </c>
      <c r="L27" t="s">
        <v>24</v>
      </c>
      <c r="M27" t="s">
        <v>108</v>
      </c>
      <c r="N27">
        <f t="shared" si="1"/>
        <v>136</v>
      </c>
      <c r="O27" s="40"/>
    </row>
    <row r="28" spans="1:15" x14ac:dyDescent="0.25">
      <c r="A28" t="s">
        <v>92</v>
      </c>
      <c r="B28">
        <v>1</v>
      </c>
      <c r="C28" s="40">
        <f t="shared" si="0"/>
        <v>9.1666666666666674E-2</v>
      </c>
      <c r="D28" s="29">
        <v>20.616499999999998</v>
      </c>
      <c r="E28" t="s">
        <v>130</v>
      </c>
      <c r="F28" t="s">
        <v>135</v>
      </c>
      <c r="G28">
        <v>0.4</v>
      </c>
      <c r="H28">
        <v>0.2</v>
      </c>
      <c r="I28" t="s">
        <v>122</v>
      </c>
      <c r="L28" t="s">
        <v>24</v>
      </c>
      <c r="M28" t="s">
        <v>102</v>
      </c>
      <c r="N28">
        <f t="shared" si="1"/>
        <v>132</v>
      </c>
      <c r="O28" s="40"/>
    </row>
    <row r="29" spans="1:15" x14ac:dyDescent="0.25">
      <c r="A29" t="s">
        <v>66</v>
      </c>
      <c r="B29">
        <v>1</v>
      </c>
      <c r="C29" s="40">
        <f t="shared" si="0"/>
        <v>8.7500000000000008E-2</v>
      </c>
      <c r="D29" s="29">
        <v>21.779599999999999</v>
      </c>
      <c r="E29" t="s">
        <v>130</v>
      </c>
      <c r="F29" t="s">
        <v>135</v>
      </c>
      <c r="G29">
        <v>0.4</v>
      </c>
      <c r="H29">
        <v>0.2</v>
      </c>
      <c r="I29" t="s">
        <v>122</v>
      </c>
      <c r="L29" t="s">
        <v>27</v>
      </c>
      <c r="M29" t="s">
        <v>99</v>
      </c>
      <c r="N29">
        <f t="shared" si="1"/>
        <v>126</v>
      </c>
      <c r="O29" s="40"/>
    </row>
    <row r="30" spans="1:15" x14ac:dyDescent="0.25">
      <c r="A30" t="s">
        <v>74</v>
      </c>
      <c r="B30">
        <v>1</v>
      </c>
      <c r="C30" s="40">
        <f t="shared" si="0"/>
        <v>8.6111111111111124E-2</v>
      </c>
      <c r="D30" s="29">
        <v>21.290199999999999</v>
      </c>
      <c r="E30" t="s">
        <v>130</v>
      </c>
      <c r="F30" t="s">
        <v>135</v>
      </c>
      <c r="G30">
        <v>0.4</v>
      </c>
      <c r="H30">
        <v>0.2</v>
      </c>
      <c r="I30" t="s">
        <v>122</v>
      </c>
      <c r="L30" t="s">
        <v>27</v>
      </c>
      <c r="M30" t="s">
        <v>104</v>
      </c>
      <c r="N30">
        <f t="shared" si="1"/>
        <v>124</v>
      </c>
      <c r="O30" s="40"/>
    </row>
    <row r="31" spans="1:15" x14ac:dyDescent="0.25">
      <c r="A31" t="s">
        <v>75</v>
      </c>
      <c r="B31">
        <v>1</v>
      </c>
      <c r="C31" s="40">
        <f t="shared" si="0"/>
        <v>8.5416666666666655E-2</v>
      </c>
      <c r="D31" s="29">
        <v>21.793700000000001</v>
      </c>
      <c r="E31" t="s">
        <v>130</v>
      </c>
      <c r="F31" t="s">
        <v>135</v>
      </c>
      <c r="G31">
        <v>0.4</v>
      </c>
      <c r="H31">
        <v>0.2</v>
      </c>
      <c r="I31" t="s">
        <v>122</v>
      </c>
      <c r="J31" t="s">
        <v>138</v>
      </c>
      <c r="L31" t="s">
        <v>27</v>
      </c>
      <c r="M31" t="s">
        <v>93</v>
      </c>
      <c r="N31">
        <f t="shared" si="1"/>
        <v>123</v>
      </c>
      <c r="O31" s="40"/>
    </row>
    <row r="32" spans="1:15" x14ac:dyDescent="0.25">
      <c r="A32" t="s">
        <v>81</v>
      </c>
      <c r="B32">
        <v>1</v>
      </c>
      <c r="C32" s="40">
        <f t="shared" si="0"/>
        <v>9.8611111111111108E-2</v>
      </c>
      <c r="D32" s="29">
        <v>23.351500000000001</v>
      </c>
      <c r="E32" t="s">
        <v>130</v>
      </c>
      <c r="F32" t="s">
        <v>135</v>
      </c>
      <c r="G32">
        <v>0.4</v>
      </c>
      <c r="H32">
        <v>0.2</v>
      </c>
      <c r="I32" t="s">
        <v>122</v>
      </c>
      <c r="L32" t="s">
        <v>27</v>
      </c>
      <c r="M32" t="s">
        <v>107</v>
      </c>
      <c r="N32">
        <f t="shared" si="1"/>
        <v>142</v>
      </c>
      <c r="O32" s="40"/>
    </row>
    <row r="33" spans="1:16" x14ac:dyDescent="0.25">
      <c r="A33" t="s">
        <v>87</v>
      </c>
      <c r="B33">
        <v>1</v>
      </c>
      <c r="C33" s="40">
        <f t="shared" si="0"/>
        <v>8.7500000000000008E-2</v>
      </c>
      <c r="D33" s="29">
        <v>21.754899999999999</v>
      </c>
      <c r="E33" t="s">
        <v>130</v>
      </c>
      <c r="F33" t="s">
        <v>135</v>
      </c>
      <c r="G33">
        <v>0.4</v>
      </c>
      <c r="H33">
        <v>0.2</v>
      </c>
      <c r="I33" t="s">
        <v>122</v>
      </c>
      <c r="L33" t="s">
        <v>27</v>
      </c>
      <c r="M33" t="s">
        <v>99</v>
      </c>
      <c r="N33">
        <f t="shared" si="1"/>
        <v>126</v>
      </c>
      <c r="O33" s="40"/>
    </row>
    <row r="34" spans="1:16" x14ac:dyDescent="0.25">
      <c r="A34" t="s">
        <v>88</v>
      </c>
      <c r="B34">
        <v>1</v>
      </c>
      <c r="C34" s="40">
        <f t="shared" si="0"/>
        <v>8.9583333333333334E-2</v>
      </c>
      <c r="D34" s="29">
        <v>22.662600000000001</v>
      </c>
      <c r="E34" t="s">
        <v>130</v>
      </c>
      <c r="F34" t="s">
        <v>135</v>
      </c>
      <c r="G34">
        <v>0.4</v>
      </c>
      <c r="H34">
        <v>0.2</v>
      </c>
      <c r="I34" t="s">
        <v>122</v>
      </c>
      <c r="L34" t="s">
        <v>27</v>
      </c>
      <c r="M34" t="s">
        <v>109</v>
      </c>
      <c r="N34">
        <f t="shared" si="1"/>
        <v>129</v>
      </c>
      <c r="O34" s="40"/>
    </row>
    <row r="35" spans="1:16" x14ac:dyDescent="0.25">
      <c r="A35" t="s">
        <v>89</v>
      </c>
      <c r="B35">
        <v>1</v>
      </c>
      <c r="C35" s="40">
        <f t="shared" si="0"/>
        <v>8.9583333333333334E-2</v>
      </c>
      <c r="D35" s="29">
        <v>22.106999999999999</v>
      </c>
      <c r="E35" t="s">
        <v>130</v>
      </c>
      <c r="F35" t="s">
        <v>135</v>
      </c>
      <c r="G35">
        <v>0.4</v>
      </c>
      <c r="H35">
        <v>0.2</v>
      </c>
      <c r="I35" t="s">
        <v>122</v>
      </c>
      <c r="L35" t="s">
        <v>27</v>
      </c>
      <c r="M35" t="s">
        <v>109</v>
      </c>
      <c r="N35">
        <f t="shared" si="1"/>
        <v>129</v>
      </c>
      <c r="O35" s="40"/>
    </row>
    <row r="36" spans="1:16" x14ac:dyDescent="0.25">
      <c r="A36" t="s">
        <v>90</v>
      </c>
      <c r="B36">
        <v>1</v>
      </c>
      <c r="C36" s="40">
        <f t="shared" si="0"/>
        <v>8.7500000000000008E-2</v>
      </c>
      <c r="D36" s="29">
        <v>22.314599999999999</v>
      </c>
      <c r="E36" t="s">
        <v>130</v>
      </c>
      <c r="F36" t="s">
        <v>135</v>
      </c>
      <c r="G36">
        <v>0.4</v>
      </c>
      <c r="H36">
        <v>0.2</v>
      </c>
      <c r="I36" t="s">
        <v>122</v>
      </c>
      <c r="L36" t="s">
        <v>27</v>
      </c>
      <c r="M36" t="s">
        <v>99</v>
      </c>
      <c r="N36">
        <f t="shared" si="1"/>
        <v>126</v>
      </c>
      <c r="O36" s="40"/>
    </row>
    <row r="37" spans="1:16" x14ac:dyDescent="0.25">
      <c r="A37" t="s">
        <v>91</v>
      </c>
      <c r="B37">
        <v>1</v>
      </c>
      <c r="C37" s="40">
        <f t="shared" si="0"/>
        <v>8.6805555555555566E-2</v>
      </c>
      <c r="D37" s="29">
        <v>21.982800000000001</v>
      </c>
      <c r="E37" t="s">
        <v>130</v>
      </c>
      <c r="F37" t="s">
        <v>135</v>
      </c>
      <c r="G37">
        <v>0.4</v>
      </c>
      <c r="H37">
        <v>0.2</v>
      </c>
      <c r="I37" t="s">
        <v>122</v>
      </c>
      <c r="L37" t="s">
        <v>27</v>
      </c>
      <c r="M37" t="s">
        <v>103</v>
      </c>
      <c r="N37">
        <f t="shared" si="1"/>
        <v>125</v>
      </c>
      <c r="O37" s="40"/>
    </row>
    <row r="38" spans="1:16" x14ac:dyDescent="0.25">
      <c r="C38" s="40"/>
      <c r="D38" s="29"/>
    </row>
    <row r="39" spans="1:16" x14ac:dyDescent="0.25">
      <c r="C39" s="40"/>
      <c r="D39" s="29"/>
    </row>
    <row r="40" spans="1:16" x14ac:dyDescent="0.25"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</sheetData>
  <sortState xmlns:xlrd2="http://schemas.microsoft.com/office/spreadsheetml/2017/richdata2" ref="A2:N37">
    <sortCondition ref="L2:L37"/>
    <sortCondition ref="A2:A37"/>
  </sortState>
  <phoneticPr fontId="11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F74C-E9C8-4250-8DCA-8426149CE3C2}">
  <dimension ref="A1:D7"/>
  <sheetViews>
    <sheetView workbookViewId="0">
      <selection activeCell="J8" sqref="J8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0.5703125" bestFit="1" customWidth="1"/>
    <col min="4" max="4" width="23.28515625" bestFit="1" customWidth="1"/>
    <col min="5" max="37" width="3" bestFit="1" customWidth="1"/>
    <col min="38" max="38" width="11.28515625" bestFit="1" customWidth="1"/>
  </cols>
  <sheetData>
    <row r="1" spans="1:4" x14ac:dyDescent="0.25">
      <c r="A1" s="33" t="s">
        <v>115</v>
      </c>
      <c r="B1" t="s">
        <v>117</v>
      </c>
      <c r="C1" t="s">
        <v>118</v>
      </c>
      <c r="D1" t="s">
        <v>119</v>
      </c>
    </row>
    <row r="2" spans="1:4" x14ac:dyDescent="0.25">
      <c r="A2" s="34" t="s">
        <v>14</v>
      </c>
      <c r="B2" s="29">
        <v>100.71280000000002</v>
      </c>
      <c r="C2" s="29">
        <v>577</v>
      </c>
      <c r="D2" s="29">
        <v>5</v>
      </c>
    </row>
    <row r="3" spans="1:4" x14ac:dyDescent="0.25">
      <c r="A3" s="34" t="s">
        <v>30</v>
      </c>
      <c r="B3" s="29">
        <v>69.925200000000004</v>
      </c>
      <c r="C3" s="29">
        <v>403</v>
      </c>
      <c r="D3" s="29">
        <v>3</v>
      </c>
    </row>
    <row r="4" spans="1:4" x14ac:dyDescent="0.25">
      <c r="A4" s="34" t="s">
        <v>16</v>
      </c>
      <c r="B4" s="29">
        <v>236.98769999999999</v>
      </c>
      <c r="C4" s="29">
        <v>1478</v>
      </c>
      <c r="D4" s="29">
        <v>13</v>
      </c>
    </row>
    <row r="5" spans="1:4" x14ac:dyDescent="0.25">
      <c r="A5" s="34" t="s">
        <v>24</v>
      </c>
      <c r="B5" s="29">
        <v>124.86579999999999</v>
      </c>
      <c r="C5" s="29">
        <v>774</v>
      </c>
      <c r="D5" s="29">
        <v>6</v>
      </c>
    </row>
    <row r="6" spans="1:4" x14ac:dyDescent="0.25">
      <c r="A6" s="34" t="s">
        <v>27</v>
      </c>
      <c r="B6" s="29">
        <v>198.18119999999999</v>
      </c>
      <c r="C6" s="29">
        <v>1157</v>
      </c>
      <c r="D6" s="29">
        <v>9</v>
      </c>
    </row>
    <row r="7" spans="1:4" x14ac:dyDescent="0.25">
      <c r="A7" s="34" t="s">
        <v>116</v>
      </c>
      <c r="B7" s="29">
        <v>730.67270000000008</v>
      </c>
      <c r="C7" s="29">
        <v>4389</v>
      </c>
      <c r="D7" s="29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3DPrints</vt:lpstr>
      <vt:lpstr>FilamentColor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2022-05-26T20:32:21Z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