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uch Switch/Round Touch 60 Switch/Documentation/Working_Documents/"/>
    </mc:Choice>
  </mc:AlternateContent>
  <xr:revisionPtr revIDLastSave="290" documentId="11_DC0E2523FAFE28515E8D5C5A1D4A6B02C3B15AFA" xr6:coauthVersionLast="47" xr6:coauthVersionMax="47" xr10:uidLastSave="{728626DB-CC8B-4F62-AA95-CE1206232EAF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I8" i="1" s="1"/>
  <c r="G5" i="1"/>
  <c r="J5" i="1" s="1"/>
  <c r="G6" i="1"/>
  <c r="J6" i="1" s="1"/>
  <c r="G7" i="1"/>
  <c r="J7" i="1" s="1"/>
  <c r="G9" i="1"/>
  <c r="J9" i="1" s="1"/>
  <c r="G11" i="1"/>
  <c r="J11" i="1" s="1"/>
  <c r="G10" i="1"/>
  <c r="J10" i="1" s="1"/>
  <c r="H5" i="1"/>
  <c r="I5" i="1" s="1"/>
  <c r="H6" i="1"/>
  <c r="I6" i="1" s="1"/>
  <c r="H7" i="1"/>
  <c r="I7" i="1" s="1"/>
  <c r="H9" i="1"/>
  <c r="I9" i="1" s="1"/>
  <c r="H11" i="1"/>
  <c r="I11" i="1" s="1"/>
  <c r="H10" i="1"/>
  <c r="I10" i="1" s="1"/>
  <c r="J2" i="1" l="1"/>
  <c r="K2" i="1"/>
  <c r="L2" i="1"/>
  <c r="I15" i="1"/>
  <c r="I14" i="1"/>
  <c r="I2" i="1" l="1"/>
</calcChain>
</file>

<file path=xl/sharedStrings.xml><?xml version="1.0" encoding="utf-8"?>
<sst xmlns="http://schemas.openxmlformats.org/spreadsheetml/2006/main" count="94" uniqueCount="66">
  <si>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</si>
  <si>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</si>
  <si>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</si>
  <si>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</si>
  <si>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</si>
  <si>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</si>
  <si>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</si>
  <si>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</si>
  <si>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</si>
  <si>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</si>
  <si>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</si>
  <si>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</si>
  <si>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</si>
  <si>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</si>
  <si>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</si>
  <si>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</si>
  <si>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</si>
  <si>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</si>
  <si>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</si>
  <si>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</si>
  <si>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</si>
  <si>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</si>
  <si>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</si>
  <si>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</si>
  <si>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</si>
  <si>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</si>
  <si>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</si>
  <si>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</si>
  <si>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</si>
  <si>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</si>
  <si>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</si>
  <si>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Case</t>
  </si>
  <si>
    <t>Touch Switch by Ebcore - Thingiverse</t>
  </si>
  <si>
    <t>Touch Sensor</t>
  </si>
  <si>
    <t xml:space="preserve">100 Ohm Resistor </t>
  </si>
  <si>
    <t>Optocoupler</t>
  </si>
  <si>
    <t>3.5 mm Male Cable</t>
  </si>
  <si>
    <t>Zip Ties</t>
  </si>
  <si>
    <t xml:space="preserve">Power Supply </t>
  </si>
  <si>
    <t>Amazon.com: Aideepen 10PCS TTP223 Capacitive Touch Switch Button Self-Lock Module : Industrial &amp; Scientific</t>
  </si>
  <si>
    <t>EDGELEC 100pcs 100 ohm Resistor 1/4w (0.25 Watt) ±1% Tolerance Metal Film Fixed Resistor, Multiple Values of Resistance Optional: Amazon.com: Industrial &amp; Scientific</t>
  </si>
  <si>
    <t>Amazon.com: WMYCONGCONG 50 PCS PC817C Optocoupler 2.54mm Pitch DIP-4 Mounting Photo Coupler for Arduino : Industrial &amp; Scientific</t>
  </si>
  <si>
    <t>Amazon.com: Fancasee (10 Pack Replacement 3.5mm Male Plug to Bare Wire Open End TS 2 Pole Mono 1/8" 3.5mm Plug Jack Connector Audio Cable Repair : Electronics</t>
  </si>
  <si>
    <t>DC Male Cable</t>
  </si>
  <si>
    <t>Amazon.com: DC Power Cable 12V 5A Plugs Male Female Connectors for CCTV Security Camera Pigtail Power Adapter Connectors (5.5mm x 2.1mm, 10 Pairs ) : Electronics</t>
  </si>
  <si>
    <t>Amazon.com: TR Industrial Multi-Purpose UV Resistant Black Cable Ties, 4 inches, 100 Pack : Everything Else</t>
  </si>
  <si>
    <t>Amazon.com: Facmogu 2 Pack DC 5V 2A Power Adapter, AC 100-240V to DC 5V 2A 10W Power Supply Transformers, 5.5 x 2.5mm DC Jack Also Compatible with 5.5x2.1mm Socket : Electronics</t>
  </si>
  <si>
    <t>Not required</t>
  </si>
  <si>
    <t>Hot Glue Gun / Hot Glue</t>
  </si>
  <si>
    <t>Soldering Iron / Solder</t>
  </si>
  <si>
    <t>Last Updated: 2023-01-30</t>
  </si>
  <si>
    <t>NFR25H0001000JR500 Vishay / BC Components | Mouser Canada</t>
  </si>
  <si>
    <t>E6P003</t>
  </si>
  <si>
    <t>PC817C</t>
  </si>
  <si>
    <t>PS2565-1-V-A Renesas Electronics | Mouser Canada</t>
  </si>
  <si>
    <t>PS2565-1-V-A</t>
  </si>
  <si>
    <t>NFR25H0001000JR500</t>
  </si>
  <si>
    <t>US-CAB-45</t>
  </si>
  <si>
    <t>NA</t>
  </si>
  <si>
    <t>Round Touch 60 Switch</t>
  </si>
  <si>
    <t xml:space="preserve">https://www.amazon.ca/dp/B01D1D0FLG?_encoding=UTF8&amp;psc=1&amp;ref_=cm_sw_r_cp_ud_dp_QGGJ142876K1KE94305V </t>
  </si>
  <si>
    <t xml:space="preserve">https://www.amazon.ca/dp/B0B429K3VN?ref_=cm_sw_r_cp_ud_dp_Z8F8DY6MMHFM11J52DES </t>
  </si>
  <si>
    <t>DC Cable Male to Female - cut in half</t>
  </si>
  <si>
    <t xml:space="preserve">https://www.digikey.ca/en/products/detail/adafruit-industries-llc/327/6827037 </t>
  </si>
  <si>
    <t xml:space="preserve">https://www.amazon.ca/dp/B0B3MN43C5?_encoding=UTF8&amp;psc=1&amp;ref_=cm_sw_r_cp_ud_dp_5JVVVC76WPC272491VS9 </t>
  </si>
  <si>
    <t xml:space="preserve">https://www.amazon.ca/dp/B08722QC75?_encoding=UTF8&amp;psc=1&amp;ref_=cm_sw_r_cp_ud_dp_K4SNYG36DGHQZTGWG1EY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</si>
</sst>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8"/>
      <color rgb="FF0F1111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9" borderId="0" xfId="0" applyNumberFormat="1" applyFill="1"/>
    <xf numFmtId="44" fontId="0" fillId="8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44" fontId="3" fillId="6" borderId="11" xfId="0" applyNumberFormat="1" applyFont="1" applyFill="1" applyBorder="1"/>
    <xf numFmtId="0" fontId="0" fillId="0" borderId="8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11" fillId="0" borderId="0" xfId="0" applyFont="1"/>
    <xf numFmtId="0" fontId="12" fillId="0" borderId="0" xfId="0" applyFont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  <xf numFmtId="0" fontId="13" fillId="0" borderId="0" xfId="0" applyFont="1"/>
    <xf numFmtId="8" fontId="13" fillId="0" borderId="0" xfId="0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22QC75/ref=ppx_yo_dt_b_search_asin_title?ie=UTF8&amp;th=1" TargetMode="External"/><Relationship Id="rId13" Type="http://schemas.openxmlformats.org/officeDocument/2006/relationships/hyperlink" Target="https://www.digikey.ca/en/products/detail/adafruit-industries-llc/327/6827037" TargetMode="External"/><Relationship Id="rId3" Type="http://schemas.openxmlformats.org/officeDocument/2006/relationships/hyperlink" Target="https://www.amazon.com/gp/product/B07QKDSCSM/ref=ppx_yo_dt_b_search_asin_title?ie=UTF8&amp;th=1" TargetMode="External"/><Relationship Id="rId7" Type="http://schemas.openxmlformats.org/officeDocument/2006/relationships/hyperlink" Target="https://www.amazon.com/TR-Industrial-TR88301-Multi-Purpose-Cable/dp/B01018DB2E/ref=sr_1_4?crid=2F6Y517DKVSVH&amp;keywords=zip%2Bties%2Bsmall&amp;qid=1668401320&amp;sprefix=zip%2Bties%2Bsmall%2Caps%2C125&amp;sr=8-4&amp;th=1" TargetMode="External"/><Relationship Id="rId12" Type="http://schemas.openxmlformats.org/officeDocument/2006/relationships/hyperlink" Target="https://www.amazon.ca/dp/B0B429K3VN?ref_=cm_sw_r_cp_ud_dp_Z8F8DY6MMHFM11J52DES" TargetMode="External"/><Relationship Id="rId2" Type="http://schemas.openxmlformats.org/officeDocument/2006/relationships/hyperlink" Target="https://www.amazon.com/gp/product/B01LWKFS7L/ref=ppx_yo_dt_b_search_asin_title?ie=UTF8&amp;psc=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5628657" TargetMode="External"/><Relationship Id="rId6" Type="http://schemas.openxmlformats.org/officeDocument/2006/relationships/hyperlink" Target="https://www.amazon.com/gp/product/B07C7VSRBG/ref=ppx_yo_dt_b_search_asin_title?ie=UTF8&amp;psc=1" TargetMode="External"/><Relationship Id="rId11" Type="http://schemas.openxmlformats.org/officeDocument/2006/relationships/hyperlink" Target="https://www.amazon.ca/dp/B01D1D0FLG?_encoding=UTF8&amp;psc=1&amp;ref_=cm_sw_r_cp_ud_dp_QGGJ142876K1KE94305V" TargetMode="External"/><Relationship Id="rId5" Type="http://schemas.openxmlformats.org/officeDocument/2006/relationships/hyperlink" Target="https://www.amazon.com/gp/product/B082VVPTN6/ref=ppx_yo_dt_b_search_asin_title?ie=UTF8&amp;psc=1" TargetMode="External"/><Relationship Id="rId15" Type="http://schemas.openxmlformats.org/officeDocument/2006/relationships/hyperlink" Target="https://www.amazon.ca/dp/B08722QC75?_encoding=UTF8&amp;psc=1&amp;ref_=cm_sw_r_cp_ud_dp_K4SNYG36DGHQZTGWG1EY" TargetMode="External"/><Relationship Id="rId10" Type="http://schemas.openxmlformats.org/officeDocument/2006/relationships/hyperlink" Target="https://www.mouser.ca/ProductDetail/Renesas-Electronics/PS2565-1-V-A?qs=qSfuJ%252Bfl%2Fd4lKIOVtP5dvA%3D%3D" TargetMode="External"/><Relationship Id="rId4" Type="http://schemas.openxmlformats.org/officeDocument/2006/relationships/hyperlink" Target="https://www.amazon.com/gp/product/B0833TN6VZ/ref=ppx_yo_dt_b_search_asin_title?ie=UTF8&amp;psc=1" TargetMode="External"/><Relationship Id="rId9" Type="http://schemas.openxmlformats.org/officeDocument/2006/relationships/hyperlink" Target="https://www.mouser.ca/ProductDetail/Vishay-BC-Components/NFR25H0001000JR500?qs=H30XFsNYD%2FEWxhcyLyBucg%3D%3D" TargetMode="External"/><Relationship Id="rId14" Type="http://schemas.openxmlformats.org/officeDocument/2006/relationships/hyperlink" Target="https://www.amazon.ca/dp/B0B3MN43C5?_encoding=UTF8&amp;psc=1&amp;ref_=cm_sw_r_cp_ud_dp_5JVVVC76WPC272491VS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B34" sqref="B34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59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50</v>
      </c>
      <c r="I2" s="24">
        <f>SUM(I5:I11,I14:I15)</f>
        <v>10.326600000000001</v>
      </c>
      <c r="J2" s="5">
        <f>SUM(J5:J11)</f>
        <v>70.429999999999993</v>
      </c>
      <c r="K2" s="16">
        <f>SUM(H14:H15)/60</f>
        <v>3.4333333333333331</v>
      </c>
      <c r="L2" s="6">
        <f>SUM(E14:E15)</f>
        <v>22</v>
      </c>
    </row>
    <row r="3" spans="1:14" ht="16.2" thickBot="1" x14ac:dyDescent="0.35">
      <c r="A3" s="36" t="s">
        <v>5</v>
      </c>
      <c r="B3" s="37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33</v>
      </c>
      <c r="C5" t="s">
        <v>18</v>
      </c>
      <c r="D5">
        <v>1</v>
      </c>
      <c r="E5">
        <v>10</v>
      </c>
      <c r="F5" s="9">
        <v>9.99</v>
      </c>
      <c r="G5" s="21">
        <f>IF(E5&gt;0,ROUNDUP(D5/E5,0),0)</f>
        <v>1</v>
      </c>
      <c r="H5" s="14">
        <f t="shared" ref="H5:H10" si="0">IF(E5&gt;0,F5/E5,0)</f>
        <v>0.999</v>
      </c>
      <c r="I5" s="14">
        <f t="shared" ref="I5:I10" si="1">H5*D5</f>
        <v>0.999</v>
      </c>
      <c r="J5" s="22">
        <f t="shared" ref="J5:J10" si="2">G5*F5</f>
        <v>9.99</v>
      </c>
      <c r="K5" s="8" t="s">
        <v>39</v>
      </c>
    </row>
    <row r="6" spans="1:14" x14ac:dyDescent="0.3">
      <c r="A6" t="s">
        <v>52</v>
      </c>
      <c r="B6" t="s">
        <v>34</v>
      </c>
      <c r="C6" t="s">
        <v>18</v>
      </c>
      <c r="D6">
        <v>1</v>
      </c>
      <c r="E6">
        <v>100</v>
      </c>
      <c r="F6" s="9">
        <v>4.99</v>
      </c>
      <c r="G6" s="21">
        <f t="shared" ref="G6:G10" si="3">IF(E6&gt;0,ROUNDUP(D6/E6,0),0)</f>
        <v>1</v>
      </c>
      <c r="H6" s="14">
        <f t="shared" si="0"/>
        <v>4.99E-2</v>
      </c>
      <c r="I6" s="14">
        <f t="shared" si="1"/>
        <v>4.99E-2</v>
      </c>
      <c r="J6" s="22">
        <f t="shared" si="2"/>
        <v>4.99</v>
      </c>
      <c r="K6" s="8" t="s">
        <v>40</v>
      </c>
    </row>
    <row r="7" spans="1:14" x14ac:dyDescent="0.3">
      <c r="A7" t="s">
        <v>53</v>
      </c>
      <c r="B7" t="s">
        <v>35</v>
      </c>
      <c r="C7" t="s">
        <v>18</v>
      </c>
      <c r="D7">
        <v>1</v>
      </c>
      <c r="E7">
        <v>50</v>
      </c>
      <c r="F7" s="9">
        <v>8.99</v>
      </c>
      <c r="G7" s="21">
        <f t="shared" si="3"/>
        <v>1</v>
      </c>
      <c r="H7" s="14">
        <f t="shared" si="0"/>
        <v>0.17980000000000002</v>
      </c>
      <c r="I7" s="14">
        <f t="shared" si="1"/>
        <v>0.17980000000000002</v>
      </c>
      <c r="J7" s="22">
        <f t="shared" si="2"/>
        <v>8.99</v>
      </c>
      <c r="K7" s="8" t="s">
        <v>41</v>
      </c>
    </row>
    <row r="8" spans="1:14" x14ac:dyDescent="0.3">
      <c r="A8" t="s">
        <v>58</v>
      </c>
      <c r="B8" t="s">
        <v>43</v>
      </c>
      <c r="C8" t="s">
        <v>18</v>
      </c>
      <c r="D8">
        <v>1</v>
      </c>
      <c r="E8">
        <v>10</v>
      </c>
      <c r="F8" s="9">
        <v>14.99</v>
      </c>
      <c r="G8" s="21">
        <v>1</v>
      </c>
      <c r="H8" s="14">
        <f t="shared" si="0"/>
        <v>1.4990000000000001</v>
      </c>
      <c r="I8" s="14">
        <f t="shared" si="1"/>
        <v>1.4990000000000001</v>
      </c>
      <c r="J8" s="22">
        <f t="shared" si="2"/>
        <v>14.99</v>
      </c>
      <c r="K8" s="8" t="s">
        <v>44</v>
      </c>
    </row>
    <row r="9" spans="1:14" x14ac:dyDescent="0.3">
      <c r="A9" s="35" t="s">
        <v>57</v>
      </c>
      <c r="B9" t="s">
        <v>36</v>
      </c>
      <c r="C9" t="s">
        <v>18</v>
      </c>
      <c r="D9">
        <v>1</v>
      </c>
      <c r="E9">
        <v>10</v>
      </c>
      <c r="F9" s="32">
        <v>14.99</v>
      </c>
      <c r="G9" s="21">
        <f t="shared" si="3"/>
        <v>1</v>
      </c>
      <c r="H9" s="14">
        <f t="shared" si="0"/>
        <v>1.4990000000000001</v>
      </c>
      <c r="I9" s="14">
        <f t="shared" si="1"/>
        <v>1.4990000000000001</v>
      </c>
      <c r="J9" s="22">
        <f t="shared" si="2"/>
        <v>14.99</v>
      </c>
      <c r="K9" s="8" t="s">
        <v>42</v>
      </c>
    </row>
    <row r="10" spans="1:14" x14ac:dyDescent="0.3">
      <c r="B10" t="s">
        <v>38</v>
      </c>
      <c r="C10" t="s">
        <v>18</v>
      </c>
      <c r="D10">
        <v>1</v>
      </c>
      <c r="E10">
        <v>2</v>
      </c>
      <c r="F10" s="32">
        <v>10.99</v>
      </c>
      <c r="G10" s="21">
        <f t="shared" si="3"/>
        <v>1</v>
      </c>
      <c r="H10" s="14">
        <f t="shared" si="0"/>
        <v>5.4950000000000001</v>
      </c>
      <c r="I10" s="14">
        <f t="shared" si="1"/>
        <v>5.4950000000000001</v>
      </c>
      <c r="J10" s="22">
        <f t="shared" si="2"/>
        <v>10.99</v>
      </c>
      <c r="K10" s="8" t="s">
        <v>46</v>
      </c>
    </row>
    <row r="11" spans="1:14" ht="15" thickBot="1" x14ac:dyDescent="0.35">
      <c r="B11" t="s">
        <v>37</v>
      </c>
      <c r="C11" t="s">
        <v>17</v>
      </c>
      <c r="D11">
        <v>1</v>
      </c>
      <c r="E11">
        <v>100</v>
      </c>
      <c r="F11" s="32">
        <v>5.49</v>
      </c>
      <c r="G11" s="21">
        <f>IF(E11&gt;0,ROUNDUP(D11/E11,0),0)</f>
        <v>1</v>
      </c>
      <c r="H11" s="14">
        <f>IF(E11&gt;0,F11/E11,0)</f>
        <v>5.4900000000000004E-2</v>
      </c>
      <c r="I11" s="14">
        <f>H11*D11</f>
        <v>5.4900000000000004E-2</v>
      </c>
      <c r="J11" s="22">
        <f>G11*F11</f>
        <v>5.49</v>
      </c>
      <c r="K11" s="8" t="s">
        <v>45</v>
      </c>
    </row>
    <row r="12" spans="1:14" ht="15" thickBot="1" x14ac:dyDescent="0.35">
      <c r="A12" s="38" t="s">
        <v>19</v>
      </c>
      <c r="B12" s="39"/>
      <c r="C12" s="25">
        <v>25</v>
      </c>
      <c r="F12" s="9"/>
      <c r="G12" s="9"/>
      <c r="H12" s="15"/>
      <c r="I12" s="15"/>
      <c r="N12" s="8"/>
    </row>
    <row r="13" spans="1:14" ht="15" thickBot="1" x14ac:dyDescent="0.35">
      <c r="A13" t="s">
        <v>6</v>
      </c>
      <c r="B13" s="7" t="s">
        <v>20</v>
      </c>
      <c r="C13" s="17" t="s">
        <v>21</v>
      </c>
      <c r="D13" s="7" t="s">
        <v>9</v>
      </c>
      <c r="E13" s="7" t="s">
        <v>22</v>
      </c>
      <c r="F13" s="23" t="s">
        <v>23</v>
      </c>
      <c r="G13" s="7"/>
      <c r="H13" s="7" t="s">
        <v>24</v>
      </c>
      <c r="I13" s="13" t="s">
        <v>25</v>
      </c>
      <c r="K13" s="7" t="s">
        <v>16</v>
      </c>
    </row>
    <row r="14" spans="1:14" x14ac:dyDescent="0.3">
      <c r="B14" t="s">
        <v>31</v>
      </c>
      <c r="C14" t="s">
        <v>26</v>
      </c>
      <c r="D14">
        <v>1</v>
      </c>
      <c r="E14">
        <v>22</v>
      </c>
      <c r="F14">
        <v>206</v>
      </c>
      <c r="H14">
        <v>206</v>
      </c>
      <c r="I14" s="14">
        <f>(E14/1000)*$C$12</f>
        <v>0.54999999999999993</v>
      </c>
      <c r="K14" s="8" t="s">
        <v>32</v>
      </c>
    </row>
    <row r="15" spans="1:14" ht="15" thickBot="1" x14ac:dyDescent="0.35">
      <c r="I15" s="14">
        <f>(E15/1000)*$C$12</f>
        <v>0</v>
      </c>
    </row>
    <row r="16" spans="1:14" ht="15" thickBot="1" x14ac:dyDescent="0.35">
      <c r="A16" s="40" t="s">
        <v>27</v>
      </c>
      <c r="B16" s="41"/>
      <c r="I16" s="20"/>
    </row>
    <row r="17" spans="1:17" ht="15" thickBot="1" x14ac:dyDescent="0.35">
      <c r="A17" s="26" t="s">
        <v>6</v>
      </c>
      <c r="B17" s="27" t="s">
        <v>20</v>
      </c>
      <c r="C17" s="28"/>
      <c r="D17" s="28" t="s">
        <v>9</v>
      </c>
      <c r="E17" s="28"/>
      <c r="F17" s="28"/>
      <c r="G17" s="28"/>
      <c r="H17" s="28"/>
      <c r="I17" s="29"/>
      <c r="J17" s="28"/>
      <c r="K17" s="30"/>
    </row>
    <row r="18" spans="1:17" ht="15" thickBot="1" x14ac:dyDescent="0.35">
      <c r="B18" t="s">
        <v>47</v>
      </c>
      <c r="I18" s="20"/>
    </row>
    <row r="19" spans="1:17" ht="15" thickBot="1" x14ac:dyDescent="0.35">
      <c r="A19" s="38" t="s">
        <v>28</v>
      </c>
      <c r="B19" s="3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7" x14ac:dyDescent="0.3">
      <c r="B20" t="s">
        <v>49</v>
      </c>
    </row>
    <row r="21" spans="1:17" x14ac:dyDescent="0.3">
      <c r="B21" t="s">
        <v>48</v>
      </c>
    </row>
    <row r="22" spans="1:17" ht="15" thickBot="1" x14ac:dyDescent="0.35"/>
    <row r="23" spans="1:17" ht="15" thickBot="1" x14ac:dyDescent="0.35">
      <c r="A23" s="42" t="s">
        <v>29</v>
      </c>
      <c r="B23" s="4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7" ht="15" thickBot="1" x14ac:dyDescent="0.35">
      <c r="A24" s="18" t="s">
        <v>6</v>
      </c>
      <c r="B24" s="31" t="s">
        <v>30</v>
      </c>
      <c r="C24" s="7" t="s">
        <v>8</v>
      </c>
      <c r="D24" s="18"/>
      <c r="E24" s="7" t="s">
        <v>10</v>
      </c>
      <c r="F24" s="7" t="s">
        <v>11</v>
      </c>
      <c r="G24" s="7"/>
      <c r="H24" s="18" t="s">
        <v>16</v>
      </c>
      <c r="I24" s="18"/>
      <c r="J24" s="18"/>
      <c r="K24" s="18"/>
    </row>
    <row r="25" spans="1:17" x14ac:dyDescent="0.3">
      <c r="A25" s="44"/>
      <c r="B25" s="44" t="s">
        <v>33</v>
      </c>
      <c r="C25" s="44" t="s">
        <v>18</v>
      </c>
      <c r="D25" s="44"/>
      <c r="E25" s="44">
        <v>20</v>
      </c>
      <c r="F25" s="45">
        <v>12.99</v>
      </c>
      <c r="G25" s="44"/>
      <c r="H25" s="8" t="s">
        <v>60</v>
      </c>
      <c r="I25" s="44"/>
      <c r="J25" s="44"/>
      <c r="K25" s="44"/>
      <c r="L25" s="44"/>
      <c r="M25" s="44"/>
      <c r="N25" s="44"/>
      <c r="O25" s="44"/>
    </row>
    <row r="26" spans="1:17" x14ac:dyDescent="0.3">
      <c r="A26" s="34" t="s">
        <v>56</v>
      </c>
      <c r="B26" t="s">
        <v>34</v>
      </c>
      <c r="C26" t="s">
        <v>18</v>
      </c>
      <c r="E26">
        <v>1</v>
      </c>
      <c r="F26" s="33">
        <v>0.62</v>
      </c>
      <c r="H26" s="8" t="s">
        <v>51</v>
      </c>
    </row>
    <row r="27" spans="1:17" x14ac:dyDescent="0.3">
      <c r="A27" s="34" t="s">
        <v>55</v>
      </c>
      <c r="B27" t="s">
        <v>35</v>
      </c>
      <c r="C27" t="s">
        <v>18</v>
      </c>
      <c r="E27">
        <v>1</v>
      </c>
      <c r="F27" s="33">
        <v>2.0099999999999998</v>
      </c>
      <c r="H27" s="8" t="s">
        <v>54</v>
      </c>
    </row>
    <row r="28" spans="1:17" x14ac:dyDescent="0.3">
      <c r="B28" s="44" t="s">
        <v>43</v>
      </c>
      <c r="C28" s="44" t="s">
        <v>18</v>
      </c>
      <c r="D28" s="44"/>
      <c r="E28" s="44">
        <v>10</v>
      </c>
      <c r="F28" s="45">
        <v>14.99</v>
      </c>
      <c r="G28" s="44"/>
      <c r="H28" s="8" t="s">
        <v>61</v>
      </c>
      <c r="I28" s="44"/>
      <c r="J28" s="44"/>
    </row>
    <row r="29" spans="1:17" x14ac:dyDescent="0.3">
      <c r="B29" s="44" t="s">
        <v>62</v>
      </c>
      <c r="C29" s="44" t="s">
        <v>18</v>
      </c>
      <c r="D29" s="44"/>
      <c r="E29" s="44">
        <v>1</v>
      </c>
      <c r="F29" s="45">
        <v>4.34</v>
      </c>
      <c r="G29" s="44"/>
      <c r="H29" s="8" t="s">
        <v>63</v>
      </c>
      <c r="I29" s="44"/>
      <c r="J29" s="44"/>
    </row>
    <row r="30" spans="1:17" x14ac:dyDescent="0.3">
      <c r="B30" s="44" t="s">
        <v>36</v>
      </c>
      <c r="C30" s="44"/>
      <c r="D30" s="44"/>
      <c r="E30" s="44">
        <v>4</v>
      </c>
      <c r="F30" s="45">
        <v>13.99</v>
      </c>
      <c r="G30" s="44"/>
      <c r="H30" s="8" t="s">
        <v>64</v>
      </c>
      <c r="I30" s="44"/>
      <c r="J30" s="44"/>
      <c r="M30" s="44"/>
      <c r="N30" s="44"/>
      <c r="O30" s="44"/>
      <c r="P30" s="44"/>
      <c r="Q30" s="44"/>
    </row>
    <row r="31" spans="1:17" x14ac:dyDescent="0.3">
      <c r="B31" s="44" t="s">
        <v>38</v>
      </c>
      <c r="C31" s="44" t="s">
        <v>18</v>
      </c>
      <c r="D31" s="44"/>
      <c r="E31" s="44">
        <v>2</v>
      </c>
      <c r="F31" s="45">
        <v>17.989999999999998</v>
      </c>
      <c r="G31" s="44"/>
      <c r="H31" s="8" t="s">
        <v>65</v>
      </c>
      <c r="I31" s="44"/>
      <c r="J31" s="44"/>
      <c r="M31" s="44"/>
      <c r="N31" s="44"/>
      <c r="O31" s="44"/>
      <c r="P31" s="44"/>
      <c r="Q31" s="44"/>
    </row>
    <row r="32" spans="1:17" x14ac:dyDescent="0.3">
      <c r="C32" s="44"/>
      <c r="M32" s="44"/>
      <c r="N32" s="44"/>
      <c r="O32" s="44"/>
      <c r="P32" s="44"/>
      <c r="Q32" s="44"/>
    </row>
    <row r="33" spans="3:17" x14ac:dyDescent="0.3">
      <c r="C33" s="44"/>
      <c r="M33" s="44"/>
      <c r="N33" s="44"/>
      <c r="O33" s="44"/>
      <c r="P33" s="44"/>
      <c r="Q33" s="44"/>
    </row>
  </sheetData>
  <mergeCells count="5">
    <mergeCell ref="A3:B3"/>
    <mergeCell ref="A12:B12"/>
    <mergeCell ref="A16:B16"/>
    <mergeCell ref="A19:B19"/>
    <mergeCell ref="A23:B23"/>
  </mergeCells>
  <hyperlinks>
    <hyperlink ref="K14" r:id="rId1" display="https://www.thingiverse.com/thing:5628657" xr:uid="{A768F4D7-1182-402E-96E9-E15F53A4BE40}"/>
    <hyperlink ref="K5" r:id="rId2" display="https://www.amazon.com/gp/product/B01LWKFS7L/ref=ppx_yo_dt_b_search_asin_title?ie=UTF8&amp;psc=1" xr:uid="{A3D7A907-DB4F-43C1-99ED-382D85C62AC5}"/>
    <hyperlink ref="K6" r:id="rId3" display="https://www.amazon.com/gp/product/B07QKDSCSM/ref=ppx_yo_dt_b_search_asin_title?ie=UTF8&amp;th=1" xr:uid="{A68675EA-A17B-4DCD-ABAE-0CAD72BB491D}"/>
    <hyperlink ref="K7" r:id="rId4" display="https://www.amazon.com/gp/product/B0833TN6VZ/ref=ppx_yo_dt_b_search_asin_title?ie=UTF8&amp;psc=1" xr:uid="{3F17C92C-2F3F-40B7-969B-3AC416B9FC3C}"/>
    <hyperlink ref="K9" r:id="rId5" display="https://www.amazon.com/gp/product/B082VVPTN6/ref=ppx_yo_dt_b_search_asin_title?ie=UTF8&amp;psc=1" xr:uid="{DCCEC83D-0E0B-4E4F-B8F9-E6C9125D2950}"/>
    <hyperlink ref="K8" r:id="rId6" display="https://www.amazon.com/gp/product/B07C7VSRBG/ref=ppx_yo_dt_b_search_asin_title?ie=UTF8&amp;psc=1" xr:uid="{D0730CEC-151D-404B-B4C0-5836A7EB550F}"/>
    <hyperlink ref="K11" r:id="rId7" display="https://www.amazon.com/TR-Industrial-TR88301-Multi-Purpose-Cable/dp/B01018DB2E/ref=sr_1_4?crid=2F6Y517DKVSVH&amp;keywords=zip%2Bties%2Bsmall&amp;qid=1668401320&amp;sprefix=zip%2Bties%2Bsmall%2Caps%2C125&amp;sr=8-4&amp;th=1" xr:uid="{E0C05DB5-522D-4FD7-AA94-A9A4393ED2F4}"/>
    <hyperlink ref="K10" r:id="rId8" display="https://www.amazon.com/gp/product/B08722QC75/ref=ppx_yo_dt_b_search_asin_title?ie=UTF8&amp;th=1" xr:uid="{542316AA-2374-4F86-936F-111F8EB8DBE1}"/>
    <hyperlink ref="H26" r:id="rId9" display="https://www.mouser.ca/ProductDetail/Vishay-BC-Components/NFR25H0001000JR500?qs=H30XFsNYD%2FEWxhcyLyBucg%3D%3D" xr:uid="{9C413C4E-9345-47DD-BDF8-B855D0ECD44A}"/>
    <hyperlink ref="H27" r:id="rId10" display="https://www.mouser.ca/ProductDetail/Renesas-Electronics/PS2565-1-V-A?qs=qSfuJ%252Bfl%2Fd4lKIOVtP5dvA%3D%3D" xr:uid="{837B99F4-2535-4DB6-A0E9-40844513A443}"/>
    <hyperlink ref="H25" r:id="rId11" display="https://www.amazon.ca/dp/B01D1D0FLG?_encoding=UTF8&amp;psc=1&amp;ref_=cm_sw_r_cp_ud_dp_QGGJ142876K1KE94305V" xr:uid="{AE530BCE-FF34-4D0C-91F6-18F0CB6E3F71}"/>
    <hyperlink ref="H28" r:id="rId12" display="https://www.amazon.ca/dp/B0B429K3VN?ref_=cm_sw_r_cp_ud_dp_Z8F8DY6MMHFM11J52DES" xr:uid="{0F796EAC-EF13-4140-8691-8FB61483694F}"/>
    <hyperlink ref="H29" r:id="rId13" display="https://www.digikey.ca/en/products/detail/adafruit-industries-llc/327/6827037" xr:uid="{9DA1EE00-3E5C-4B19-802E-1D17934436B8}"/>
    <hyperlink ref="H30" r:id="rId14" display="https://www.amazon.ca/dp/B0B3MN43C5?_encoding=UTF8&amp;psc=1&amp;ref_=cm_sw_r_cp_ud_dp_5JVVVC76WPC272491VS9" xr:uid="{6546DC9B-41A5-4135-96E6-2AFCFDD3209C}"/>
    <hyperlink ref="H31" r:id="rId15" display="https://www.amazon.ca/dp/B08722QC75?_encoding=UTF8&amp;psc=1&amp;ref_=cm_sw_r_cp_ud_dp_K4SNYG36DGHQZTGWG1EY" xr:uid="{9116E4DF-E553-4B79-95C4-E79AD974CCA1}"/>
  </hyperlinks>
  <pageMargins left="0.7" right="0.7" top="0.75" bottom="0.75" header="0.3" footer="0.3"/>
  <pageSetup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2023-03-16T16:20:42Z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