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Team/Shared Documents/Server/3 AT Library/Published/Spinning Light Wand Toy Adaption/GitHub/Spinning-Light-Wand-Adaptation/Documentation/Working_Documents/"/>
    </mc:Choice>
  </mc:AlternateContent>
  <xr:revisionPtr revIDLastSave="75" documentId="13_ncr:1_{72F83CE0-3C65-426F-AC7C-5194C01AC1D1}" xr6:coauthVersionLast="47" xr6:coauthVersionMax="47" xr10:uidLastSave="{9196B132-FB92-4A4C-9431-71C58E1AB4D5}"/>
  <bookViews>
    <workbookView xWindow="3825" yWindow="1530" windowWidth="21600" windowHeight="11385" xr2:uid="{00000000-000D-0000-FFFF-FFFF00000000}"/>
  </bookViews>
  <sheets>
    <sheet name="Spinning_Light_Wand_Adaptation_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1" l="1"/>
  <c r="F28" i="1"/>
  <c r="G31" i="1"/>
  <c r="H31" i="1" s="1"/>
  <c r="G32" i="1"/>
  <c r="H32" i="1" s="1"/>
  <c r="G33" i="1"/>
  <c r="H33" i="1" s="1"/>
  <c r="F37" i="1"/>
  <c r="F38" i="1"/>
  <c r="G7" i="1"/>
  <c r="H7" i="1" s="1"/>
  <c r="F39" i="1" l="1"/>
  <c r="D28" i="1" s="1"/>
  <c r="G8" i="1"/>
  <c r="H8" i="1" s="1"/>
  <c r="G6" i="1"/>
  <c r="E2" i="1" l="1"/>
  <c r="F2" i="1"/>
  <c r="F13" i="1"/>
  <c r="F12" i="1"/>
  <c r="F14" i="1" l="1"/>
  <c r="H6" i="1"/>
  <c r="G5" i="1"/>
  <c r="H5" i="1" s="1"/>
  <c r="D2" i="1" l="1"/>
</calcChain>
</file>

<file path=xl/sharedStrings.xml><?xml version="1.0" encoding="utf-8"?>
<sst xmlns="http://schemas.openxmlformats.org/spreadsheetml/2006/main" count="91" uniqueCount="51">
  <si>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</si>
  <si>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</si>
  <si>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</si>
  <si>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</si>
  <si>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Pkg Quantity</t>
  </si>
  <si>
    <t>Price per package</t>
  </si>
  <si>
    <t>Price per Unit</t>
  </si>
  <si>
    <t>Price for qty needed</t>
  </si>
  <si>
    <t>Link</t>
  </si>
  <si>
    <t>Part</t>
  </si>
  <si>
    <t>TOTAL Mass (g)</t>
  </si>
  <si>
    <t>Estimated Price</t>
  </si>
  <si>
    <t>Print Time (Min)</t>
  </si>
  <si>
    <t>Total Print Cost:</t>
  </si>
  <si>
    <t>Tools for Assembly</t>
  </si>
  <si>
    <t>Alternatives (if there are other sources for some parts link them below)</t>
  </si>
  <si>
    <t>Part and description</t>
  </si>
  <si>
    <t>https://www.walmart.ca/en/ip/spinning-light-wand-yellowblue/6000201173987</t>
  </si>
  <si>
    <t>Spinning Light Wand Toy</t>
  </si>
  <si>
    <t>ID</t>
  </si>
  <si>
    <t>Commercial Parts</t>
  </si>
  <si>
    <t>#0 Phillips Screwdriver</t>
  </si>
  <si>
    <t>Soldering Iron</t>
  </si>
  <si>
    <t>Hot glue gun</t>
  </si>
  <si>
    <t>SKU 6000201173988</t>
  </si>
  <si>
    <t>3D Printed Parts                                                                                     ESTIMATED PRICING USING 1 KG ROLL COST:</t>
  </si>
  <si>
    <t>Model</t>
  </si>
  <si>
    <t>Base.stl</t>
  </si>
  <si>
    <t>Spinning Light Wand Adaptation</t>
  </si>
  <si>
    <t>3.5 mm Mono Jack</t>
  </si>
  <si>
    <t>QTY</t>
  </si>
  <si>
    <t>https://www.digikey.ca/en/products/detail/cui-devices/SJ1-3513/738683</t>
  </si>
  <si>
    <t>https://www.digikey.ca/en/products/detail/schurter-inc/4832-2211/2646631</t>
  </si>
  <si>
    <t>Shurter 4832.2211</t>
  </si>
  <si>
    <t>Base</t>
  </si>
  <si>
    <t>Jack Cover</t>
  </si>
  <si>
    <t>Jack_Cover.stl</t>
  </si>
  <si>
    <t>#4 1/2" screws</t>
  </si>
  <si>
    <t>Non-slip circles</t>
  </si>
  <si>
    <t>Bought at dollarama</t>
  </si>
  <si>
    <t>https://www.amazon.ca/Prime-Line-9018940-Self-Tapping-Phillips-Plated/dp/B074ZXK788/ref=sr_1_5?crid=14G1P3UFJ8KQI&amp;keywords=%234%2B1%2F2%22%2Bscrews&amp;qid=1654019462&amp;refinements=p_36%3A-1000&amp;rnid=12035759011&amp;sprefix=4%2B1%2F2%2Bscrews%2Caps%2C90&amp;sr=8-5&amp;th=1</t>
  </si>
  <si>
    <t>Can likely buy screws in smaller quanities at local hardware store. They typically have a #0 Robertson head</t>
  </si>
  <si>
    <t>#0 Robertson Screwdriver (depending on which screws you get)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</si>
  <si>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V1.1 (V1.0 BOM found below)</t>
    </r>
  </si>
  <si>
    <t>1/2" Hex Nuts</t>
  </si>
  <si>
    <t xml:space="preserve">https://www.homedepot.ca/product/paulin-1-2-13-inch-finished-hex-nut-zinc-plated-grade-5-unc/1000123718			</t>
  </si>
  <si>
    <t>Base Bottom Cover</t>
  </si>
  <si>
    <t>Base_Bottom_Cover.stl</t>
  </si>
  <si>
    <t>Flat head screw driver</t>
  </si>
  <si>
    <t>Super Glue</t>
  </si>
  <si>
    <t>June,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</si>
</sst>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F11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0" fillId="5" borderId="3" xfId="0" applyFill="1" applyBorder="1"/>
    <xf numFmtId="0" fontId="3" fillId="0" borderId="0" xfId="0" applyFont="1"/>
    <xf numFmtId="4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5" xfId="0" applyFill="1" applyBorder="1"/>
    <xf numFmtId="44" fontId="0" fillId="6" borderId="4" xfId="1" applyFont="1" applyFill="1" applyBorder="1"/>
    <xf numFmtId="0" fontId="0" fillId="6" borderId="4" xfId="0" applyFill="1" applyBorder="1"/>
    <xf numFmtId="0" fontId="0" fillId="5" borderId="6" xfId="0" applyFill="1" applyBorder="1"/>
    <xf numFmtId="0" fontId="3" fillId="6" borderId="4" xfId="0" applyFont="1" applyFill="1" applyBorder="1"/>
    <xf numFmtId="44" fontId="3" fillId="6" borderId="4" xfId="0" applyNumberFormat="1" applyFont="1" applyFill="1" applyBorder="1"/>
    <xf numFmtId="44" fontId="0" fillId="7" borderId="0" xfId="1" applyFont="1" applyFill="1" applyBorder="1"/>
    <xf numFmtId="2" fontId="10" fillId="3" borderId="0" xfId="3" applyNumberFormat="1" applyFont="1"/>
    <xf numFmtId="0" fontId="3" fillId="5" borderId="7" xfId="0" applyFont="1" applyFill="1" applyBorder="1"/>
    <xf numFmtId="0" fontId="0" fillId="5" borderId="8" xfId="0" applyFill="1" applyBorder="1"/>
    <xf numFmtId="44" fontId="0" fillId="8" borderId="9" xfId="1" applyFont="1" applyFill="1" applyBorder="1"/>
    <xf numFmtId="0" fontId="0" fillId="5" borderId="10" xfId="0" applyFill="1" applyBorder="1"/>
    <xf numFmtId="0" fontId="0" fillId="8" borderId="1" xfId="0" applyFill="1" applyBorder="1"/>
    <xf numFmtId="8" fontId="0" fillId="0" borderId="0" xfId="0" applyNumberFormat="1"/>
    <xf numFmtId="0" fontId="11" fillId="0" borderId="0" xfId="0" applyFont="1" applyAlignment="1">
      <alignment horizontal="left"/>
    </xf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omedepot.ca/product/paulin-1-2-13-inch-finished-hex-nut-zinc-plated-grade-5-unc/1000123718" TargetMode="External"/><Relationship Id="rId3" Type="http://schemas.openxmlformats.org/officeDocument/2006/relationships/hyperlink" Target="https://www.digikey.ca/en/products/detail/schurter-inc/4832-2211/2646631" TargetMode="External"/><Relationship Id="rId7" Type="http://schemas.openxmlformats.org/officeDocument/2006/relationships/hyperlink" Target="https://www.digikey.ca/en/products/detail/schurter-inc/4832-2211/2646631" TargetMode="External"/><Relationship Id="rId2" Type="http://schemas.openxmlformats.org/officeDocument/2006/relationships/hyperlink" Target="https://www.digikey.ca/en/products/detail/cui-devices/SJ1-3513/738683" TargetMode="External"/><Relationship Id="rId1" Type="http://schemas.openxmlformats.org/officeDocument/2006/relationships/hyperlink" Target="https://www.walmart.ca/en/ip/spinning-light-wand-yellowblue/6000201173987" TargetMode="External"/><Relationship Id="rId6" Type="http://schemas.openxmlformats.org/officeDocument/2006/relationships/hyperlink" Target="https://www.digikey.ca/en/products/detail/cui-devices/SJ1-3513/738683" TargetMode="External"/><Relationship Id="rId5" Type="http://schemas.openxmlformats.org/officeDocument/2006/relationships/hyperlink" Target="https://www.walmart.ca/en/ip/spinning-light-wand-yellowblue/6000201173987" TargetMode="External"/><Relationship Id="rId4" Type="http://schemas.openxmlformats.org/officeDocument/2006/relationships/hyperlink" Target="https://www.amazon.ca/Prime-Line-9018940-Self-Tapping-Phillips-Plated/dp/B074ZXK788/ref=sr_1_5?crid=14G1P3UFJ8KQI&amp;keywords=%234%2B1%2F2%22%2Bscrews&amp;qid=1654019462&amp;refinements=p_36%3A-1000&amp;rnid=12035759011&amp;sprefix=4%2B1%2F2%2Bscrews%2Caps%2C90&amp;sr=8-5&amp;th=1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"/>
  <sheetViews>
    <sheetView tabSelected="1" topLeftCell="B16" workbookViewId="0">
      <selection activeCell="C25" sqref="C25"/>
    </sheetView>
  </sheetViews>
  <sheetFormatPr defaultRowHeight="15" x14ac:dyDescent="0.25"/>
  <cols>
    <col min="1" max="1" width="2.85546875" bestFit="1" customWidth="1"/>
    <col min="2" max="2" width="89.42578125" bestFit="1" customWidth="1"/>
    <col min="3" max="3" width="27" customWidth="1"/>
    <col min="4" max="4" width="15.85546875" customWidth="1"/>
    <col min="5" max="5" width="18.85546875" customWidth="1"/>
    <col min="6" max="6" width="18.7109375" customWidth="1"/>
    <col min="7" max="7" width="15.140625" customWidth="1"/>
    <col min="8" max="8" width="20.42578125" customWidth="1"/>
    <col min="9" max="9" width="7.7109375" customWidth="1"/>
    <col min="10" max="10" width="17.42578125" bestFit="1" customWidth="1"/>
    <col min="11" max="11" width="17.7109375" bestFit="1" customWidth="1"/>
    <col min="12" max="12" width="12.28515625" bestFit="1" customWidth="1"/>
    <col min="13" max="13" width="89.85546875" bestFit="1" customWidth="1"/>
  </cols>
  <sheetData>
    <row r="1" spans="1:13" ht="35.25" x14ac:dyDescent="0.5">
      <c r="B1" s="1" t="s">
        <v>28</v>
      </c>
      <c r="D1" s="2" t="s">
        <v>0</v>
      </c>
      <c r="E1" s="3" t="s">
        <v>1</v>
      </c>
      <c r="F1" s="4" t="s">
        <v>2</v>
      </c>
    </row>
    <row r="2" spans="1:13" ht="18.75" x14ac:dyDescent="0.3">
      <c r="B2" s="14" t="s">
        <v>43</v>
      </c>
      <c r="C2" s="12" t="s">
        <v>50</v>
      </c>
      <c r="D2" s="5">
        <f>SUM(H5:H10)+F14</f>
        <v>9.1218000000000004</v>
      </c>
      <c r="E2" s="23">
        <f>SUM(G12:G13)/60</f>
        <v>2.5833333333333335</v>
      </c>
      <c r="F2" s="6">
        <f>SUM(E12:E13)</f>
        <v>37</v>
      </c>
    </row>
    <row r="3" spans="1:13" ht="16.5" thickBot="1" x14ac:dyDescent="0.3">
      <c r="A3" t="s">
        <v>19</v>
      </c>
      <c r="B3" s="15" t="s">
        <v>20</v>
      </c>
    </row>
    <row r="4" spans="1:13" ht="15.75" thickBot="1" x14ac:dyDescent="0.3">
      <c r="B4" s="7"/>
      <c r="C4" s="7" t="s">
        <v>26</v>
      </c>
      <c r="D4" s="7" t="s">
        <v>30</v>
      </c>
      <c r="E4" s="7" t="s">
        <v>4</v>
      </c>
      <c r="F4" s="7" t="s">
        <v>5</v>
      </c>
      <c r="G4" s="16" t="s">
        <v>6</v>
      </c>
      <c r="H4" s="16" t="s">
        <v>7</v>
      </c>
      <c r="I4" s="7"/>
      <c r="J4" s="7" t="s">
        <v>8</v>
      </c>
      <c r="K4" s="7"/>
      <c r="L4" s="7"/>
    </row>
    <row r="5" spans="1:13" x14ac:dyDescent="0.25">
      <c r="A5">
        <v>1</v>
      </c>
      <c r="B5" t="s">
        <v>18</v>
      </c>
      <c r="C5" t="s">
        <v>24</v>
      </c>
      <c r="D5">
        <v>1</v>
      </c>
      <c r="E5">
        <v>1</v>
      </c>
      <c r="F5" s="9">
        <v>5</v>
      </c>
      <c r="G5" s="17">
        <f>F5/E5</f>
        <v>5</v>
      </c>
      <c r="H5" s="17">
        <f>G5*D5</f>
        <v>5</v>
      </c>
      <c r="J5" s="8" t="s">
        <v>17</v>
      </c>
    </row>
    <row r="6" spans="1:13" x14ac:dyDescent="0.25">
      <c r="A6">
        <v>2</v>
      </c>
      <c r="B6" t="s">
        <v>29</v>
      </c>
      <c r="C6" t="s">
        <v>33</v>
      </c>
      <c r="D6">
        <v>1</v>
      </c>
      <c r="E6">
        <v>1</v>
      </c>
      <c r="F6" s="9">
        <v>2.02</v>
      </c>
      <c r="G6" s="17">
        <f>F6/E6</f>
        <v>2.02</v>
      </c>
      <c r="H6" s="17">
        <f>G6*D6</f>
        <v>2.02</v>
      </c>
      <c r="J6" s="8" t="s">
        <v>32</v>
      </c>
    </row>
    <row r="7" spans="1:13" x14ac:dyDescent="0.25">
      <c r="A7">
        <v>3</v>
      </c>
      <c r="B7" t="s">
        <v>37</v>
      </c>
      <c r="C7" s="30">
        <v>9018940</v>
      </c>
      <c r="D7">
        <v>8</v>
      </c>
      <c r="E7">
        <v>75</v>
      </c>
      <c r="F7" s="9">
        <v>8.2200000000000006</v>
      </c>
      <c r="G7" s="17">
        <f>F7/E7</f>
        <v>0.1096</v>
      </c>
      <c r="H7" s="17">
        <f>G7*D7</f>
        <v>0.87680000000000002</v>
      </c>
      <c r="J7" s="8" t="s">
        <v>40</v>
      </c>
    </row>
    <row r="8" spans="1:13" x14ac:dyDescent="0.25">
      <c r="A8">
        <v>4</v>
      </c>
      <c r="B8" t="s">
        <v>38</v>
      </c>
      <c r="D8">
        <v>4</v>
      </c>
      <c r="E8">
        <v>20</v>
      </c>
      <c r="F8" s="29">
        <v>1.5</v>
      </c>
      <c r="G8" s="17">
        <f>F8/E8</f>
        <v>7.4999999999999997E-2</v>
      </c>
      <c r="H8" s="17">
        <f t="shared" ref="H8" si="0">G8*D8</f>
        <v>0.3</v>
      </c>
      <c r="J8" t="s">
        <v>39</v>
      </c>
    </row>
    <row r="9" spans="1:13" ht="15.75" thickBot="1" x14ac:dyDescent="0.3">
      <c r="G9" s="17"/>
      <c r="H9" s="18"/>
    </row>
    <row r="10" spans="1:13" ht="15.75" thickBot="1" x14ac:dyDescent="0.3">
      <c r="B10" s="24" t="s">
        <v>25</v>
      </c>
      <c r="C10" s="26">
        <v>25</v>
      </c>
      <c r="F10" s="9"/>
      <c r="G10" s="22"/>
      <c r="H10" s="22"/>
      <c r="M10" s="8"/>
    </row>
    <row r="11" spans="1:13" ht="15.75" thickBot="1" x14ac:dyDescent="0.3">
      <c r="B11" s="7" t="s">
        <v>9</v>
      </c>
      <c r="C11" s="25"/>
      <c r="D11" s="7" t="s">
        <v>30</v>
      </c>
      <c r="E11" s="7" t="s">
        <v>10</v>
      </c>
      <c r="F11" s="16" t="s">
        <v>11</v>
      </c>
      <c r="G11" s="7" t="s">
        <v>12</v>
      </c>
      <c r="H11" s="7" t="s">
        <v>8</v>
      </c>
    </row>
    <row r="12" spans="1:13" x14ac:dyDescent="0.25">
      <c r="A12">
        <v>5</v>
      </c>
      <c r="B12" t="s">
        <v>34</v>
      </c>
      <c r="C12" t="s">
        <v>27</v>
      </c>
      <c r="D12">
        <v>1</v>
      </c>
      <c r="E12">
        <v>29</v>
      </c>
      <c r="F12" s="17">
        <f>(E12/1000)*$C$10</f>
        <v>0.72500000000000009</v>
      </c>
      <c r="G12">
        <v>112</v>
      </c>
      <c r="H12" s="8"/>
    </row>
    <row r="13" spans="1:13" x14ac:dyDescent="0.25">
      <c r="A13">
        <v>6</v>
      </c>
      <c r="B13" t="s">
        <v>35</v>
      </c>
      <c r="C13" t="s">
        <v>36</v>
      </c>
      <c r="D13">
        <v>1</v>
      </c>
      <c r="E13">
        <v>8</v>
      </c>
      <c r="F13" s="17">
        <f t="shared" ref="F13" si="1">(E13/1000)*$C$10</f>
        <v>0.2</v>
      </c>
      <c r="G13">
        <v>43</v>
      </c>
      <c r="H13" s="8"/>
    </row>
    <row r="14" spans="1:13" ht="15.75" thickBot="1" x14ac:dyDescent="0.3">
      <c r="B14" s="12"/>
      <c r="E14" s="20" t="s">
        <v>13</v>
      </c>
      <c r="F14" s="21">
        <f>SUM(F12:F13)</f>
        <v>0.92500000000000004</v>
      </c>
      <c r="H14" s="13"/>
    </row>
    <row r="15" spans="1:13" ht="15.75" thickBot="1" x14ac:dyDescent="0.3">
      <c r="B15" s="10" t="s">
        <v>14</v>
      </c>
      <c r="C15" s="11"/>
      <c r="D15" s="11"/>
      <c r="E15" s="19"/>
      <c r="F15" s="19"/>
      <c r="G15" s="11"/>
      <c r="H15" s="11"/>
      <c r="I15" s="11"/>
      <c r="J15" s="11"/>
      <c r="K15" s="11"/>
      <c r="L15" s="11"/>
      <c r="M15" s="11"/>
    </row>
    <row r="16" spans="1:13" x14ac:dyDescent="0.25">
      <c r="B16" t="s">
        <v>21</v>
      </c>
    </row>
    <row r="17" spans="2:13" x14ac:dyDescent="0.25">
      <c r="B17" t="s">
        <v>42</v>
      </c>
    </row>
    <row r="18" spans="2:13" x14ac:dyDescent="0.25">
      <c r="B18" t="s">
        <v>22</v>
      </c>
    </row>
    <row r="19" spans="2:13" x14ac:dyDescent="0.25">
      <c r="B19" t="s">
        <v>23</v>
      </c>
    </row>
    <row r="20" spans="2:13" ht="15.75" thickBot="1" x14ac:dyDescent="0.3"/>
    <row r="21" spans="2:13" ht="15.75" thickBot="1" x14ac:dyDescent="0.3">
      <c r="B21" s="27" t="s">
        <v>15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</row>
    <row r="22" spans="2:13" ht="15.75" thickBot="1" x14ac:dyDescent="0.3">
      <c r="B22" s="28" t="s">
        <v>16</v>
      </c>
      <c r="C22" s="28" t="s">
        <v>8</v>
      </c>
    </row>
    <row r="23" spans="2:13" x14ac:dyDescent="0.25">
      <c r="B23" t="s">
        <v>29</v>
      </c>
      <c r="C23" s="8" t="s">
        <v>31</v>
      </c>
    </row>
    <row r="24" spans="2:13" x14ac:dyDescent="0.25">
      <c r="B24" t="s">
        <v>41</v>
      </c>
    </row>
    <row r="27" spans="2:13" ht="35.25" x14ac:dyDescent="0.5">
      <c r="B27" s="1"/>
      <c r="D27" s="2" t="s">
        <v>0</v>
      </c>
      <c r="E27" s="3" t="s">
        <v>1</v>
      </c>
      <c r="F27" s="4" t="s">
        <v>2</v>
      </c>
    </row>
    <row r="28" spans="2:13" ht="19.5" thickBot="1" x14ac:dyDescent="0.35">
      <c r="B28" s="14" t="s">
        <v>3</v>
      </c>
      <c r="C28" s="12"/>
      <c r="D28" s="5">
        <f>SUM(H31:H35)+F39</f>
        <v>9.73</v>
      </c>
      <c r="E28" s="23">
        <f>SUM(G37:G38)/60</f>
        <v>6.1333333333333337</v>
      </c>
      <c r="F28" s="6">
        <f>SUM(E37:E38)</f>
        <v>62</v>
      </c>
    </row>
    <row r="29" spans="2:13" ht="16.5" thickBot="1" x14ac:dyDescent="0.3">
      <c r="B29" s="15" t="s">
        <v>20</v>
      </c>
    </row>
    <row r="30" spans="2:13" ht="15.75" thickBot="1" x14ac:dyDescent="0.3">
      <c r="B30" s="7"/>
      <c r="C30" s="7" t="s">
        <v>26</v>
      </c>
      <c r="D30" s="7" t="s">
        <v>30</v>
      </c>
      <c r="E30" s="7" t="s">
        <v>4</v>
      </c>
      <c r="F30" s="7" t="s">
        <v>5</v>
      </c>
      <c r="G30" s="16" t="s">
        <v>6</v>
      </c>
      <c r="H30" s="16" t="s">
        <v>7</v>
      </c>
      <c r="I30" s="7"/>
      <c r="J30" s="7" t="s">
        <v>8</v>
      </c>
      <c r="K30" s="7"/>
      <c r="L30" s="7"/>
    </row>
    <row r="31" spans="2:13" x14ac:dyDescent="0.25">
      <c r="B31" t="s">
        <v>18</v>
      </c>
      <c r="C31" t="s">
        <v>24</v>
      </c>
      <c r="D31">
        <v>1</v>
      </c>
      <c r="E31">
        <v>1</v>
      </c>
      <c r="F31" s="9">
        <v>5</v>
      </c>
      <c r="G31" s="17">
        <f>F31/E31</f>
        <v>5</v>
      </c>
      <c r="H31" s="17">
        <f>G31*D31</f>
        <v>5</v>
      </c>
      <c r="J31" s="8" t="s">
        <v>17</v>
      </c>
    </row>
    <row r="32" spans="2:13" x14ac:dyDescent="0.25">
      <c r="B32" t="s">
        <v>29</v>
      </c>
      <c r="C32" t="s">
        <v>33</v>
      </c>
      <c r="D32">
        <v>1</v>
      </c>
      <c r="E32">
        <v>1</v>
      </c>
      <c r="F32" s="9">
        <v>2.02</v>
      </c>
      <c r="G32" s="17">
        <f>F32/E32</f>
        <v>2.02</v>
      </c>
      <c r="H32" s="17">
        <f>G32*D32</f>
        <v>2.02</v>
      </c>
      <c r="J32" s="8" t="s">
        <v>32</v>
      </c>
    </row>
    <row r="33" spans="2:13" x14ac:dyDescent="0.25">
      <c r="B33" t="s">
        <v>44</v>
      </c>
      <c r="C33" s="30"/>
      <c r="D33">
        <v>2</v>
      </c>
      <c r="E33">
        <v>1</v>
      </c>
      <c r="F33" s="9">
        <v>0.57999999999999996</v>
      </c>
      <c r="G33" s="17">
        <f>F33/E33</f>
        <v>0.57999999999999996</v>
      </c>
      <c r="H33" s="17">
        <f>G33*D33</f>
        <v>1.1599999999999999</v>
      </c>
      <c r="J33" s="8" t="s">
        <v>45</v>
      </c>
    </row>
    <row r="34" spans="2:13" ht="15.75" thickBot="1" x14ac:dyDescent="0.3">
      <c r="G34" s="17"/>
      <c r="H34" s="18"/>
    </row>
    <row r="35" spans="2:13" ht="15.75" thickBot="1" x14ac:dyDescent="0.3">
      <c r="B35" s="24" t="s">
        <v>25</v>
      </c>
      <c r="C35" s="26">
        <v>25</v>
      </c>
      <c r="F35" s="9"/>
      <c r="G35" s="22"/>
      <c r="H35" s="22"/>
      <c r="M35" s="8"/>
    </row>
    <row r="36" spans="2:13" ht="15.75" thickBot="1" x14ac:dyDescent="0.3">
      <c r="B36" s="7" t="s">
        <v>9</v>
      </c>
      <c r="C36" s="25"/>
      <c r="D36" s="7" t="s">
        <v>30</v>
      </c>
      <c r="E36" s="7" t="s">
        <v>10</v>
      </c>
      <c r="F36" s="16" t="s">
        <v>11</v>
      </c>
      <c r="G36" s="7" t="s">
        <v>12</v>
      </c>
      <c r="H36" s="7" t="s">
        <v>8</v>
      </c>
    </row>
    <row r="37" spans="2:13" x14ac:dyDescent="0.25">
      <c r="B37" t="s">
        <v>34</v>
      </c>
      <c r="C37" t="s">
        <v>27</v>
      </c>
      <c r="D37">
        <v>1</v>
      </c>
      <c r="E37">
        <v>53</v>
      </c>
      <c r="F37" s="17">
        <f>(E37/1000)*$C$10</f>
        <v>1.325</v>
      </c>
      <c r="G37">
        <v>320</v>
      </c>
      <c r="H37" s="8"/>
    </row>
    <row r="38" spans="2:13" x14ac:dyDescent="0.25">
      <c r="B38" t="s">
        <v>46</v>
      </c>
      <c r="C38" t="s">
        <v>47</v>
      </c>
      <c r="D38">
        <v>1</v>
      </c>
      <c r="E38">
        <v>9</v>
      </c>
      <c r="F38" s="17">
        <f t="shared" ref="F38" si="2">(E38/1000)*$C$10</f>
        <v>0.22499999999999998</v>
      </c>
      <c r="G38">
        <v>48</v>
      </c>
      <c r="H38" s="8"/>
    </row>
    <row r="39" spans="2:13" ht="15.75" thickBot="1" x14ac:dyDescent="0.3">
      <c r="B39" s="12"/>
      <c r="E39" s="20" t="s">
        <v>13</v>
      </c>
      <c r="F39" s="21">
        <f>SUM(F37:F38)</f>
        <v>1.5499999999999998</v>
      </c>
      <c r="H39" s="13"/>
    </row>
    <row r="40" spans="2:13" ht="15.75" thickBot="1" x14ac:dyDescent="0.3">
      <c r="B40" s="10" t="s">
        <v>14</v>
      </c>
      <c r="C40" s="11"/>
      <c r="D40" s="11"/>
      <c r="E40" s="19"/>
      <c r="F40" s="19"/>
      <c r="G40" s="11"/>
      <c r="H40" s="11"/>
      <c r="I40" s="11"/>
      <c r="J40" s="11"/>
      <c r="K40" s="11"/>
      <c r="L40" s="11"/>
      <c r="M40" s="11"/>
    </row>
    <row r="41" spans="2:13" x14ac:dyDescent="0.25">
      <c r="B41" t="s">
        <v>21</v>
      </c>
    </row>
    <row r="42" spans="2:13" x14ac:dyDescent="0.25">
      <c r="B42" t="s">
        <v>48</v>
      </c>
    </row>
    <row r="43" spans="2:13" x14ac:dyDescent="0.25">
      <c r="B43" t="s">
        <v>22</v>
      </c>
    </row>
    <row r="44" spans="2:13" x14ac:dyDescent="0.25">
      <c r="B44" t="s">
        <v>23</v>
      </c>
    </row>
    <row r="45" spans="2:13" x14ac:dyDescent="0.25">
      <c r="B45" t="s">
        <v>49</v>
      </c>
    </row>
    <row r="46" spans="2:13" ht="15.75" thickBot="1" x14ac:dyDescent="0.3"/>
    <row r="47" spans="2:13" ht="15.75" thickBot="1" x14ac:dyDescent="0.3">
      <c r="B47" s="27" t="s">
        <v>15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</row>
    <row r="48" spans="2:13" ht="15.75" thickBot="1" x14ac:dyDescent="0.3">
      <c r="B48" s="28" t="s">
        <v>16</v>
      </c>
      <c r="C48" s="28" t="s">
        <v>8</v>
      </c>
    </row>
    <row r="49" spans="2:3" x14ac:dyDescent="0.25">
      <c r="B49" t="s">
        <v>29</v>
      </c>
      <c r="C49" s="8" t="s">
        <v>31</v>
      </c>
    </row>
  </sheetData>
  <hyperlinks>
    <hyperlink ref="J5" r:id="rId1" xr:uid="{57C83C38-FF34-4AC5-ADBD-4564F5A963CF}"/>
    <hyperlink ref="C23" r:id="rId2" xr:uid="{59196A6A-AF86-4938-A36A-7E6CD2618EC2}"/>
    <hyperlink ref="J6" r:id="rId3" xr:uid="{F42DEA00-EA4C-4487-8BB7-E32DA4C7AA8F}"/>
    <hyperlink ref="J7" r:id="rId4" xr:uid="{963DFCEA-9E32-4444-89EC-52AA8787B21E}"/>
    <hyperlink ref="J31" r:id="rId5" xr:uid="{50222458-ED3E-432B-90F0-DB10EF2AFDA6}"/>
    <hyperlink ref="C49" r:id="rId6" xr:uid="{0DCC1063-3ED8-4214-AC66-A5801FFC97EA}"/>
    <hyperlink ref="J32" r:id="rId7" xr:uid="{35A7411B-B2AD-461F-B4E1-C4B9CA4E42FF}"/>
    <hyperlink ref="J33" r:id="rId8" xr:uid="{EE7B5348-02F7-48C1-BB04-63D5399EE3BF}"/>
  </hyperlinks>
  <pageMargins left="0.7" right="0.7" top="0.75" bottom="0.75" header="0.3" footer="0.3"/>
  <pageSetup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6CAEA290209545A9F8681F83603874" ma:contentTypeVersion="16" ma:contentTypeDescription="Create a new document." ma:contentTypeScope="" ma:versionID="d27786a72e09a52c769a64d5f7eeaa24">
  <xsd:schema xmlns:xsd="http://www.w3.org/2001/XMLSchema" xmlns:xs="http://www.w3.org/2001/XMLSchema" xmlns:p="http://schemas.microsoft.com/office/2006/metadata/properties" xmlns:ns2="8cf100d1-0775-4feb-8634-62999c4541bc" xmlns:ns3="38b325e6-602c-452a-8617-173bf47082c5" targetNamespace="http://schemas.microsoft.com/office/2006/metadata/properties" ma:root="true" ma:fieldsID="03ae89856d271009074f70b56337b48d" ns2:_="" ns3:_="">
    <xsd:import namespace="8cf100d1-0775-4feb-8634-62999c4541bc"/>
    <xsd:import namespace="38b325e6-602c-452a-8617-173bf47082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00d1-0775-4feb-8634-62999c4541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325e6-602c-452a-8617-173bf47082c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a4f962d-b49e-4e9c-aab6-6f9508495272}" ma:internalName="TaxCatchAll" ma:showField="CatchAllData" ma:web="38b325e6-602c-452a-8617-173bf47082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8b325e6-602c-452a-8617-173bf47082c5" xsi:nil="true"/>
    <lcf76f155ced4ddcb4097134ff3c332f xmlns="8cf100d1-0775-4feb-8634-62999c4541b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868C064-C52A-42A1-93EE-52D6EB82F06D}"/>
</file>

<file path=customXml/itemProps3.xml><?xml version="1.0" encoding="utf-8"?>
<ds:datastoreItem xmlns:ds="http://schemas.openxmlformats.org/officeDocument/2006/customXml" ds:itemID="{E4958292-C6C4-482B-887A-6CF9FB19AB74}">
  <ds:schemaRefs>
    <ds:schemaRef ds:uri="http://schemas.microsoft.com/office/infopath/2007/PartnerControls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purl.org/dc/elements/1.1/"/>
    <ds:schemaRef ds:uri="38b325e6-602c-452a-8617-173bf47082c5"/>
    <ds:schemaRef ds:uri="8cf100d1-0775-4feb-8634-62999c4541bc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Spinning_Light_Wand_Adaptation_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Kerilyn Kennedy</cp:lastModifiedBy>
  <cp:revision/>
  <dcterms:created xsi:type="dcterms:W3CDTF">2021-04-20T01:54:08Z</dcterms:created>
  <dcterms:modified xsi:type="dcterms:W3CDTF">2022-06-22T00:31:32Z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