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Cirque Glidepoint Joystick/Documentation/Working_Documents/"/>
    </mc:Choice>
  </mc:AlternateContent>
  <xr:revisionPtr revIDLastSave="222" documentId="11_DC0E2523FAFE28515E8D5C5A1D4A6B02C3B15AFA" xr6:coauthVersionLast="47" xr6:coauthVersionMax="47" xr10:uidLastSave="{2A102836-F8F6-46FE-8FB3-9B0A4B98CD4C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I19" i="1"/>
  <c r="G6" i="1"/>
  <c r="J6" i="1" s="1"/>
  <c r="G7" i="1"/>
  <c r="J7" i="1" s="1"/>
  <c r="G8" i="1"/>
  <c r="G9" i="1"/>
  <c r="J9" i="1" s="1"/>
  <c r="G10" i="1"/>
  <c r="G11" i="1"/>
  <c r="J11" i="1" s="1"/>
  <c r="G5" i="1"/>
  <c r="J5" i="1" s="1"/>
  <c r="H6" i="1"/>
  <c r="I6" i="1" s="1"/>
  <c r="H7" i="1"/>
  <c r="I7" i="1" s="1"/>
  <c r="H8" i="1"/>
  <c r="H9" i="1"/>
  <c r="I9" i="1" s="1"/>
  <c r="H10" i="1"/>
  <c r="I10" i="1" s="1"/>
  <c r="H11" i="1"/>
  <c r="I11" i="1" s="1"/>
  <c r="H5" i="1"/>
  <c r="I8" i="1"/>
  <c r="J8" i="1"/>
  <c r="J10" i="1"/>
  <c r="I2" i="1" l="1"/>
  <c r="J2" i="1"/>
  <c r="K2" i="1"/>
  <c r="L2" i="1"/>
  <c r="I15" i="1"/>
  <c r="I16" i="1"/>
  <c r="I17" i="1"/>
  <c r="I18" i="1"/>
  <c r="I14" i="1"/>
  <c r="I5" i="1" l="1"/>
</calcChain>
</file>

<file path=xl/sharedStrings.xml><?xml version="1.0" encoding="utf-8"?>
<sst xmlns="http://schemas.openxmlformats.org/spreadsheetml/2006/main" count="58" uniqueCount="48">
  <si>
    <t>Unit Cost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</si>
  <si>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</si>
  <si>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</si>
  <si>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</si>
  <si>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</si>
  <si>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</t>
  </si>
  <si>
    <t>ID</t>
  </si>
  <si>
    <t>Part Name</t>
  </si>
  <si>
    <t>Part Type</t>
  </si>
  <si>
    <t>QTY</t>
  </si>
  <si>
    <t>QTY/PKG</t>
  </si>
  <si>
    <t>$/PKG</t>
  </si>
  <si>
    <t>PKG QTY</t>
  </si>
  <si>
    <t>$/Unit</t>
  </si>
  <si>
    <t>Extended</t>
  </si>
  <si>
    <t>Total</t>
  </si>
  <si>
    <t>Link</t>
  </si>
  <si>
    <t>TM035035-2024-003</t>
  </si>
  <si>
    <t>Cirque Capacitive Touch Sensor 35 mm</t>
  </si>
  <si>
    <t>Electrical</t>
  </si>
  <si>
    <t>https://www.mouser.ca/ProductDetail/355-TM0350352024-003</t>
  </si>
  <si>
    <t>https://www.mouser.ca/ProductDetail/485-4600</t>
  </si>
  <si>
    <t>SC-2CAK010M</t>
  </si>
  <si>
    <t>USB Cable (C Male / A Male)</t>
  </si>
  <si>
    <t>https://www.mouser.ca/ProductDetail/530-SC-2CAK010M</t>
  </si>
  <si>
    <t>3D Printed Parts                           ESTIMATED PRICING USING 1KG ROLL COST:</t>
  </si>
  <si>
    <t>Part</t>
  </si>
  <si>
    <t>Material</t>
  </si>
  <si>
    <t>Mass (g) / Unit</t>
  </si>
  <si>
    <t>Time / Unit</t>
  </si>
  <si>
    <t>Print Time (Min)</t>
  </si>
  <si>
    <t>Estimated Price</t>
  </si>
  <si>
    <t>Enclosure Top</t>
  </si>
  <si>
    <t>PLA</t>
  </si>
  <si>
    <t>Enclosure Bottom</t>
  </si>
  <si>
    <t>Custom Printed Circuit Board (PCB)</t>
  </si>
  <si>
    <t>Tools for Assembly</t>
  </si>
  <si>
    <t>3D Printer</t>
  </si>
  <si>
    <t>Soldering Iron</t>
  </si>
  <si>
    <t xml:space="preserve">Solder </t>
  </si>
  <si>
    <t>Wire Strippers</t>
  </si>
  <si>
    <t>Flush Cutters</t>
  </si>
  <si>
    <t>Alternatives (if there are other sources for some parts link them below)</t>
  </si>
  <si>
    <t>Part and description</t>
  </si>
  <si>
    <t>Adafruit QT PY - SAMD21</t>
  </si>
  <si>
    <t>Microcontroller</t>
  </si>
  <si>
    <t>Last Updated: August 8, 2023</t>
  </si>
  <si>
    <t>Touchpad Joystick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</si>
</sst>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3" fillId="0" borderId="0" xfId="0" applyFont="1"/>
    <xf numFmtId="0" fontId="8" fillId="0" borderId="0" xfId="0" applyFont="1"/>
    <xf numFmtId="0" fontId="0" fillId="5" borderId="4" xfId="0" applyFill="1" applyBorder="1"/>
    <xf numFmtId="164" fontId="0" fillId="6" borderId="3" xfId="1" applyFont="1" applyFill="1" applyBorder="1"/>
    <xf numFmtId="0" fontId="3" fillId="6" borderId="3" xfId="0" applyFont="1" applyFill="1" applyBorder="1"/>
    <xf numFmtId="164" fontId="0" fillId="7" borderId="0" xfId="1" applyFont="1" applyFill="1" applyBorder="1"/>
    <xf numFmtId="2" fontId="10" fillId="3" borderId="0" xfId="3" applyNumberFormat="1" applyFont="1"/>
    <xf numFmtId="0" fontId="0" fillId="5" borderId="6" xfId="0" applyFill="1" applyBorder="1"/>
    <xf numFmtId="0" fontId="0" fillId="0" borderId="7" xfId="0" applyBorder="1"/>
    <xf numFmtId="0" fontId="0" fillId="8" borderId="1" xfId="0" applyFill="1" applyBorder="1"/>
    <xf numFmtId="0" fontId="0" fillId="9" borderId="0" xfId="0" applyFill="1"/>
    <xf numFmtId="164" fontId="3" fillId="6" borderId="0" xfId="0" applyNumberFormat="1" applyFont="1" applyFill="1"/>
    <xf numFmtId="1" fontId="0" fillId="0" borderId="0" xfId="1" applyNumberFormat="1" applyFont="1"/>
    <xf numFmtId="164" fontId="0" fillId="0" borderId="0" xfId="0" applyNumberFormat="1"/>
    <xf numFmtId="0" fontId="0" fillId="5" borderId="8" xfId="0" applyFill="1" applyBorder="1"/>
    <xf numFmtId="164" fontId="0" fillId="6" borderId="9" xfId="1" applyFont="1" applyFill="1" applyBorder="1"/>
    <xf numFmtId="164" fontId="0" fillId="9" borderId="0" xfId="0" applyNumberFormat="1" applyFill="1"/>
    <xf numFmtId="164" fontId="0" fillId="8" borderId="10" xfId="1" applyFont="1" applyFill="1" applyBorder="1"/>
    <xf numFmtId="0" fontId="0" fillId="0" borderId="5" xfId="0" applyBorder="1"/>
    <xf numFmtId="0" fontId="3" fillId="0" borderId="13" xfId="0" applyFont="1" applyBorder="1"/>
    <xf numFmtId="0" fontId="0" fillId="0" borderId="13" xfId="0" applyBorder="1"/>
    <xf numFmtId="164" fontId="3" fillId="6" borderId="13" xfId="0" applyNumberFormat="1" applyFont="1" applyFill="1" applyBorder="1"/>
    <xf numFmtId="0" fontId="0" fillId="0" borderId="10" xfId="0" applyBorder="1"/>
    <xf numFmtId="0" fontId="0" fillId="8" borderId="6" xfId="0" applyFill="1" applyBorder="1"/>
    <xf numFmtId="0" fontId="11" fillId="0" borderId="0" xfId="0" applyFont="1"/>
    <xf numFmtId="0" fontId="7" fillId="5" borderId="5" xfId="0" applyFont="1" applyFill="1" applyBorder="1"/>
    <xf numFmtId="0" fontId="7" fillId="5" borderId="10" xfId="0" applyFont="1" applyFill="1" applyBorder="1"/>
    <xf numFmtId="0" fontId="3" fillId="5" borderId="5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5" borderId="12" xfId="0" applyFont="1" applyFill="1" applyBorder="1"/>
    <xf numFmtId="0" fontId="0" fillId="5" borderId="5" xfId="0" applyFill="1" applyBorder="1"/>
    <xf numFmtId="0" fontId="0" fillId="5" borderId="10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ProductDetail/530-SC-2CAK010M" TargetMode="External"/><Relationship Id="rId2" Type="http://schemas.openxmlformats.org/officeDocument/2006/relationships/hyperlink" Target="https://www.mouser.ca/ProductDetail/485-4600" TargetMode="External"/><Relationship Id="rId1" Type="http://schemas.openxmlformats.org/officeDocument/2006/relationships/hyperlink" Target="https://www.mouser.ca/ProductDetail/355-TM0350352024-003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A2" sqref="A2"/>
    </sheetView>
  </sheetViews>
  <sheetFormatPr defaultRowHeight="14.4" x14ac:dyDescent="0.3"/>
  <cols>
    <col min="2" max="2" width="58.109375" customWidth="1"/>
    <col min="3" max="3" width="37.33203125" bestFit="1" customWidth="1"/>
    <col min="4" max="4" width="4.44140625" bestFit="1" customWidth="1"/>
    <col min="5" max="5" width="13.88671875" bestFit="1" customWidth="1"/>
    <col min="6" max="6" width="10.88671875" bestFit="1" customWidth="1"/>
    <col min="7" max="7" width="8.44140625" bestFit="1" customWidth="1"/>
    <col min="8" max="8" width="15.5546875" bestFit="1" customWidth="1"/>
    <col min="9" max="9" width="14.88671875" bestFit="1" customWidth="1"/>
    <col min="10" max="10" width="9.6640625" bestFit="1" customWidth="1"/>
    <col min="11" max="11" width="17.44140625" bestFit="1" customWidth="1"/>
    <col min="12" max="12" width="17.6640625" bestFit="1" customWidth="1"/>
    <col min="13" max="13" width="12.33203125" bestFit="1" customWidth="1"/>
    <col min="14" max="14" width="89.88671875" bestFit="1" customWidth="1"/>
  </cols>
  <sheetData>
    <row r="1" spans="1:14" ht="34.799999999999997" x14ac:dyDescent="0.55000000000000004">
      <c r="A1" s="1" t="s">
        <v>47</v>
      </c>
      <c r="I1" s="21" t="s">
        <v>0</v>
      </c>
      <c r="J1" s="2" t="s">
        <v>1</v>
      </c>
      <c r="K1" s="3" t="s">
        <v>2</v>
      </c>
      <c r="L1" s="4" t="s">
        <v>3</v>
      </c>
    </row>
    <row r="2" spans="1:14" ht="18.600000000000001" thickBot="1" x14ac:dyDescent="0.4">
      <c r="A2" s="12" t="s">
        <v>4</v>
      </c>
      <c r="C2" s="11" t="s">
        <v>46</v>
      </c>
      <c r="I2" s="27">
        <f>SUM(I5:I11,I14:I19)</f>
        <v>31.995000000000001</v>
      </c>
      <c r="J2" s="5">
        <f>SUM(J5:J12)+SUM(I14:I15)</f>
        <v>31.995000000000001</v>
      </c>
      <c r="K2" s="17">
        <f>SUM(H14:H18)/60</f>
        <v>1</v>
      </c>
      <c r="L2" s="6">
        <f>SUM(E14:E18)</f>
        <v>7</v>
      </c>
    </row>
    <row r="3" spans="1:14" ht="16.2" thickBot="1" x14ac:dyDescent="0.35">
      <c r="A3" s="36" t="s">
        <v>5</v>
      </c>
      <c r="B3" s="37"/>
    </row>
    <row r="4" spans="1:14" ht="15" thickBot="1" x14ac:dyDescent="0.35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16</v>
      </c>
      <c r="L4" s="7"/>
      <c r="M4" s="7"/>
    </row>
    <row r="5" spans="1:14" x14ac:dyDescent="0.3">
      <c r="A5" s="35" t="s">
        <v>17</v>
      </c>
      <c r="B5" t="s">
        <v>18</v>
      </c>
      <c r="C5" t="s">
        <v>19</v>
      </c>
      <c r="D5">
        <v>1</v>
      </c>
      <c r="E5">
        <v>1</v>
      </c>
      <c r="F5" s="9">
        <v>12.14</v>
      </c>
      <c r="G5" s="23">
        <f>IF(E5&gt;0,ROUNDUP(D5/E5,0),0)</f>
        <v>1</v>
      </c>
      <c r="H5" s="26">
        <f>IF(E5&gt;0,F5/E5,0)</f>
        <v>12.14</v>
      </c>
      <c r="I5" s="26">
        <f>H5*D5</f>
        <v>12.14</v>
      </c>
      <c r="J5" s="24">
        <f>G5*F5</f>
        <v>12.14</v>
      </c>
      <c r="K5" s="8" t="s">
        <v>20</v>
      </c>
    </row>
    <row r="6" spans="1:14" x14ac:dyDescent="0.3">
      <c r="A6">
        <v>4600</v>
      </c>
      <c r="B6" t="s">
        <v>44</v>
      </c>
      <c r="C6" t="s">
        <v>45</v>
      </c>
      <c r="D6">
        <v>1</v>
      </c>
      <c r="E6">
        <v>1</v>
      </c>
      <c r="F6" s="9">
        <v>10.35</v>
      </c>
      <c r="G6" s="23">
        <f t="shared" ref="G6:G11" si="0">IF(E6&gt;0,ROUNDUP(D6/E6,0),0)</f>
        <v>1</v>
      </c>
      <c r="H6" s="14">
        <f t="shared" ref="H6:H11" si="1">IF(E6&gt;0,F6/E6,0)</f>
        <v>10.35</v>
      </c>
      <c r="I6" s="14">
        <f t="shared" ref="I6:I11" si="2">H6*D6</f>
        <v>10.35</v>
      </c>
      <c r="J6" s="24">
        <f t="shared" ref="J6:J11" si="3">G6*F6</f>
        <v>10.35</v>
      </c>
      <c r="K6" s="8" t="s">
        <v>21</v>
      </c>
    </row>
    <row r="7" spans="1:14" x14ac:dyDescent="0.3">
      <c r="A7" t="s">
        <v>22</v>
      </c>
      <c r="B7" t="s">
        <v>23</v>
      </c>
      <c r="C7" t="s">
        <v>19</v>
      </c>
      <c r="D7">
        <v>1</v>
      </c>
      <c r="E7">
        <v>1</v>
      </c>
      <c r="F7" s="9">
        <v>9.33</v>
      </c>
      <c r="G7" s="23">
        <f t="shared" si="0"/>
        <v>1</v>
      </c>
      <c r="H7" s="14">
        <f t="shared" si="1"/>
        <v>9.33</v>
      </c>
      <c r="I7" s="14">
        <f t="shared" si="2"/>
        <v>9.33</v>
      </c>
      <c r="J7" s="24">
        <f t="shared" si="3"/>
        <v>9.33</v>
      </c>
      <c r="K7" s="8" t="s">
        <v>24</v>
      </c>
    </row>
    <row r="8" spans="1:14" x14ac:dyDescent="0.3">
      <c r="G8" s="23">
        <f t="shared" si="0"/>
        <v>0</v>
      </c>
      <c r="H8" s="14">
        <f t="shared" si="1"/>
        <v>0</v>
      </c>
      <c r="I8" s="14">
        <f t="shared" si="2"/>
        <v>0</v>
      </c>
      <c r="J8" s="24">
        <f t="shared" si="3"/>
        <v>0</v>
      </c>
    </row>
    <row r="9" spans="1:14" x14ac:dyDescent="0.3">
      <c r="G9" s="23">
        <f t="shared" si="0"/>
        <v>0</v>
      </c>
      <c r="H9" s="14">
        <f t="shared" si="1"/>
        <v>0</v>
      </c>
      <c r="I9" s="14">
        <f t="shared" si="2"/>
        <v>0</v>
      </c>
      <c r="J9" s="24">
        <f t="shared" si="3"/>
        <v>0</v>
      </c>
    </row>
    <row r="10" spans="1:14" x14ac:dyDescent="0.3">
      <c r="G10" s="23">
        <f t="shared" si="0"/>
        <v>0</v>
      </c>
      <c r="H10" s="14">
        <f t="shared" si="1"/>
        <v>0</v>
      </c>
      <c r="I10" s="14">
        <f t="shared" si="2"/>
        <v>0</v>
      </c>
      <c r="J10" s="24">
        <f t="shared" si="3"/>
        <v>0</v>
      </c>
    </row>
    <row r="11" spans="1:14" ht="15" thickBot="1" x14ac:dyDescent="0.35">
      <c r="C11" s="19"/>
      <c r="G11" s="23">
        <f t="shared" si="0"/>
        <v>0</v>
      </c>
      <c r="H11" s="14">
        <f t="shared" si="1"/>
        <v>0</v>
      </c>
      <c r="I11" s="14">
        <f t="shared" si="2"/>
        <v>0</v>
      </c>
      <c r="J11" s="24">
        <f t="shared" si="3"/>
        <v>0</v>
      </c>
    </row>
    <row r="12" spans="1:14" ht="15" thickBot="1" x14ac:dyDescent="0.35">
      <c r="A12" s="38" t="s">
        <v>25</v>
      </c>
      <c r="B12" s="39"/>
      <c r="C12" s="28">
        <v>25</v>
      </c>
      <c r="F12" s="9"/>
      <c r="G12" s="9"/>
      <c r="H12" s="16"/>
      <c r="I12" s="16"/>
      <c r="N12" s="8"/>
    </row>
    <row r="13" spans="1:14" ht="15" thickBot="1" x14ac:dyDescent="0.35">
      <c r="A13" t="s">
        <v>6</v>
      </c>
      <c r="B13" s="7" t="s">
        <v>26</v>
      </c>
      <c r="C13" s="18" t="s">
        <v>27</v>
      </c>
      <c r="D13" s="7" t="s">
        <v>9</v>
      </c>
      <c r="E13" s="7" t="s">
        <v>28</v>
      </c>
      <c r="F13" s="25" t="s">
        <v>29</v>
      </c>
      <c r="G13" s="7"/>
      <c r="H13" s="7" t="s">
        <v>30</v>
      </c>
      <c r="I13" s="13" t="s">
        <v>31</v>
      </c>
      <c r="K13" s="7" t="s">
        <v>16</v>
      </c>
    </row>
    <row r="14" spans="1:14" x14ac:dyDescent="0.3">
      <c r="B14" t="s">
        <v>32</v>
      </c>
      <c r="C14" t="s">
        <v>33</v>
      </c>
      <c r="D14">
        <v>1</v>
      </c>
      <c r="E14">
        <v>2</v>
      </c>
      <c r="F14">
        <v>20</v>
      </c>
      <c r="H14">
        <f>F14*D14</f>
        <v>20</v>
      </c>
      <c r="I14" s="14">
        <f t="shared" ref="I14:I19" si="4">(E14/1000)*$C$12</f>
        <v>0.05</v>
      </c>
    </row>
    <row r="15" spans="1:14" x14ac:dyDescent="0.3">
      <c r="B15" t="s">
        <v>34</v>
      </c>
      <c r="C15" t="s">
        <v>33</v>
      </c>
      <c r="D15">
        <v>1</v>
      </c>
      <c r="E15">
        <v>5</v>
      </c>
      <c r="F15">
        <v>40</v>
      </c>
      <c r="H15">
        <f>F15*D15</f>
        <v>40</v>
      </c>
      <c r="I15" s="14">
        <f t="shared" si="4"/>
        <v>0.125</v>
      </c>
    </row>
    <row r="16" spans="1:14" x14ac:dyDescent="0.3">
      <c r="I16" s="14">
        <f t="shared" si="4"/>
        <v>0</v>
      </c>
    </row>
    <row r="17" spans="1:14" x14ac:dyDescent="0.3">
      <c r="I17" s="14">
        <f t="shared" si="4"/>
        <v>0</v>
      </c>
    </row>
    <row r="18" spans="1:14" x14ac:dyDescent="0.3">
      <c r="H18" s="15"/>
      <c r="I18" s="14">
        <f t="shared" si="4"/>
        <v>0</v>
      </c>
    </row>
    <row r="19" spans="1:14" ht="15" thickBot="1" x14ac:dyDescent="0.35">
      <c r="B19" s="11"/>
      <c r="I19" s="14">
        <f t="shared" si="4"/>
        <v>0</v>
      </c>
    </row>
    <row r="20" spans="1:14" ht="15" thickBot="1" x14ac:dyDescent="0.35">
      <c r="A20" s="40" t="s">
        <v>35</v>
      </c>
      <c r="B20" s="41"/>
      <c r="I20" s="22"/>
    </row>
    <row r="21" spans="1:14" ht="15" thickBot="1" x14ac:dyDescent="0.35">
      <c r="A21" s="29" t="s">
        <v>6</v>
      </c>
      <c r="B21" s="30" t="s">
        <v>26</v>
      </c>
      <c r="C21" s="31"/>
      <c r="D21" s="31" t="s">
        <v>9</v>
      </c>
      <c r="E21" s="31"/>
      <c r="F21" s="31"/>
      <c r="G21" s="31"/>
      <c r="H21" s="31"/>
      <c r="I21" s="32"/>
      <c r="J21" s="31"/>
      <c r="K21" s="33"/>
    </row>
    <row r="22" spans="1:14" ht="15" thickBot="1" x14ac:dyDescent="0.35">
      <c r="B22" s="11"/>
      <c r="I22" s="22"/>
    </row>
    <row r="23" spans="1:14" ht="15" thickBot="1" x14ac:dyDescent="0.35">
      <c r="A23" s="38" t="s">
        <v>36</v>
      </c>
      <c r="B23" s="3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3">
      <c r="B24" t="s">
        <v>37</v>
      </c>
    </row>
    <row r="25" spans="1:14" x14ac:dyDescent="0.3">
      <c r="B25" t="s">
        <v>38</v>
      </c>
    </row>
    <row r="26" spans="1:14" x14ac:dyDescent="0.3">
      <c r="B26" t="s">
        <v>39</v>
      </c>
    </row>
    <row r="27" spans="1:14" x14ac:dyDescent="0.3">
      <c r="B27" t="s">
        <v>40</v>
      </c>
    </row>
    <row r="28" spans="1:14" x14ac:dyDescent="0.3">
      <c r="B28" t="s">
        <v>41</v>
      </c>
    </row>
    <row r="29" spans="1:14" ht="15" thickBot="1" x14ac:dyDescent="0.35"/>
    <row r="30" spans="1:14" ht="15" thickBot="1" x14ac:dyDescent="0.35">
      <c r="A30" s="42" t="s">
        <v>42</v>
      </c>
      <c r="B30" s="43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5" thickBot="1" x14ac:dyDescent="0.35">
      <c r="A31" s="20" t="s">
        <v>6</v>
      </c>
      <c r="B31" s="34" t="s">
        <v>43</v>
      </c>
      <c r="C31" s="20"/>
      <c r="D31" s="20"/>
      <c r="E31" s="20"/>
      <c r="F31" s="20"/>
      <c r="G31" s="20"/>
      <c r="H31" s="20"/>
      <c r="I31" s="20"/>
      <c r="J31" s="20"/>
      <c r="K31" s="20" t="s">
        <v>16</v>
      </c>
    </row>
  </sheetData>
  <mergeCells count="5">
    <mergeCell ref="A3:B3"/>
    <mergeCell ref="A12:B12"/>
    <mergeCell ref="A20:B20"/>
    <mergeCell ref="A23:B23"/>
    <mergeCell ref="A30:B30"/>
  </mergeCells>
  <hyperlinks>
    <hyperlink ref="K5" r:id="rId1" xr:uid="{E6F0A734-4EE9-4E2F-94E5-55E35506AB05}"/>
    <hyperlink ref="K6" r:id="rId2" xr:uid="{F0390EC8-7B43-4D5F-A70D-453577CBE453}"/>
    <hyperlink ref="K7" r:id="rId3" xr:uid="{0BEE2F83-008E-4FFA-8617-0D3DCAB63DB2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7" ma:contentTypeDescription="Create a new document." ma:contentTypeScope="" ma:versionID="49f115c7a3c264b4caa7c4a2a9dfe641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a7fbddefd9ea5d4063088c640fc30473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496FF4F-0027-4411-8CB6-E7313AE5F6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Stephen Moyer</cp:lastModifiedBy>
  <cp:revision/>
  <dcterms:created xsi:type="dcterms:W3CDTF">2021-04-20T01:54:08Z</dcterms:created>
  <dcterms:modified xsi:type="dcterms:W3CDTF">2023-08-18T20:26:03Z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