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Wearable Clap Switch/Wearable-Clap-Switch/Documentation/Working_Documents/"/>
    </mc:Choice>
  </mc:AlternateContent>
  <xr:revisionPtr revIDLastSave="372" documentId="11_DC0E2523FAFE28515E8D5C5A1D4A6B02C3B15AFA" xr6:coauthVersionLast="47" xr6:coauthVersionMax="47" xr10:uidLastSave="{036A9955-42FC-40D2-9272-BD1CC420258E}"/>
  <bookViews>
    <workbookView xWindow="-19320" yWindow="-120" windowWidth="19440" windowHeight="15600" xr2:uid="{00000000-000D-0000-FFFF-FFFF00000000}"/>
  </bookViews>
  <sheets>
    <sheet name="Final BOM" sheetId="6" r:id="rId1"/>
    <sheet name="BOM Concept 1" sheetId="1" r:id="rId2"/>
    <sheet name="BOM Concept 2" sheetId="2" r:id="rId3"/>
    <sheet name="BOM Concept 3" sheetId="4" r:id="rId4"/>
    <sheet name="BOM Concept 4" sheetId="3" r:id="rId5"/>
    <sheet name="BOM Concept 5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G11" i="6" s="1"/>
  <c r="E22" i="6"/>
  <c r="F13" i="6"/>
  <c r="G13" i="6" s="1"/>
  <c r="F12" i="6"/>
  <c r="G12" i="6" s="1"/>
  <c r="F6" i="6"/>
  <c r="G6" i="6" s="1"/>
  <c r="E21" i="6"/>
  <c r="E20" i="6"/>
  <c r="E19" i="6"/>
  <c r="E18" i="6"/>
  <c r="E17" i="6"/>
  <c r="F14" i="6"/>
  <c r="G14" i="6" s="1"/>
  <c r="F10" i="6"/>
  <c r="G10" i="6" s="1"/>
  <c r="F9" i="6"/>
  <c r="G9" i="6" s="1"/>
  <c r="F8" i="6"/>
  <c r="G8" i="6" s="1"/>
  <c r="F7" i="6"/>
  <c r="G7" i="6" s="1"/>
  <c r="F5" i="6"/>
  <c r="G5" i="6" s="1"/>
  <c r="E2" i="6"/>
  <c r="D2" i="6"/>
  <c r="F11" i="3"/>
  <c r="G11" i="3" s="1"/>
  <c r="F10" i="1"/>
  <c r="G10" i="1" s="1"/>
  <c r="F10" i="2"/>
  <c r="G10" i="2" s="1"/>
  <c r="F11" i="4"/>
  <c r="G11" i="4" s="1"/>
  <c r="F10" i="5"/>
  <c r="G10" i="5" s="1"/>
  <c r="F12" i="3"/>
  <c r="G12" i="3" s="1"/>
  <c r="F5" i="3"/>
  <c r="G5" i="3" s="1"/>
  <c r="F11" i="2"/>
  <c r="G11" i="2" s="1"/>
  <c r="F7" i="2"/>
  <c r="G7" i="2" s="1"/>
  <c r="F5" i="2"/>
  <c r="G5" i="2" s="1"/>
  <c r="F12" i="1"/>
  <c r="G12" i="1" s="1"/>
  <c r="E19" i="3"/>
  <c r="E18" i="3"/>
  <c r="E17" i="3"/>
  <c r="E16" i="3"/>
  <c r="E15" i="3"/>
  <c r="E20" i="3" s="1"/>
  <c r="F10" i="3"/>
  <c r="G10" i="3" s="1"/>
  <c r="F9" i="3"/>
  <c r="G9" i="3" s="1"/>
  <c r="F8" i="3"/>
  <c r="G8" i="3" s="1"/>
  <c r="F7" i="3"/>
  <c r="G7" i="3" s="1"/>
  <c r="F6" i="3"/>
  <c r="G6" i="3" s="1"/>
  <c r="E2" i="3"/>
  <c r="D2" i="3"/>
  <c r="E18" i="5"/>
  <c r="E17" i="5"/>
  <c r="E16" i="5"/>
  <c r="E15" i="5"/>
  <c r="E14" i="5"/>
  <c r="E13" i="5"/>
  <c r="F9" i="5"/>
  <c r="G9" i="5" s="1"/>
  <c r="F8" i="5"/>
  <c r="G8" i="5" s="1"/>
  <c r="F7" i="5"/>
  <c r="G7" i="5" s="1"/>
  <c r="F6" i="5"/>
  <c r="G6" i="5" s="1"/>
  <c r="F5" i="5"/>
  <c r="G5" i="5" s="1"/>
  <c r="E2" i="5"/>
  <c r="D2" i="5"/>
  <c r="E18" i="4"/>
  <c r="E17" i="4"/>
  <c r="E16" i="4"/>
  <c r="E15" i="4"/>
  <c r="E14" i="4"/>
  <c r="E19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E2" i="4"/>
  <c r="D2" i="4"/>
  <c r="E18" i="2"/>
  <c r="E17" i="2"/>
  <c r="E16" i="2"/>
  <c r="E15" i="2"/>
  <c r="E14" i="2"/>
  <c r="F9" i="2"/>
  <c r="G9" i="2" s="1"/>
  <c r="F8" i="2"/>
  <c r="G8" i="2" s="1"/>
  <c r="F6" i="2"/>
  <c r="G6" i="2" s="1"/>
  <c r="E2" i="2"/>
  <c r="D2" i="2"/>
  <c r="F8" i="1"/>
  <c r="G8" i="1" s="1"/>
  <c r="F9" i="1"/>
  <c r="G9" i="1" s="1"/>
  <c r="F11" i="1"/>
  <c r="G11" i="1" s="1"/>
  <c r="F7" i="1"/>
  <c r="G7" i="1" s="1"/>
  <c r="E23" i="6" l="1"/>
  <c r="C2" i="6" s="1"/>
  <c r="E19" i="2"/>
  <c r="C2" i="2" s="1"/>
  <c r="C2" i="3"/>
  <c r="C2" i="5"/>
  <c r="C2" i="4"/>
  <c r="D2" i="1"/>
  <c r="E2" i="1"/>
  <c r="E18" i="1"/>
  <c r="E19" i="1"/>
  <c r="E20" i="1"/>
  <c r="E21" i="1"/>
  <c r="E17" i="1"/>
  <c r="E22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<sst xmlns="http://schemas.openxmlformats.org/spreadsheetml/2006/main" count="322" uniqueCount="83">
  <si>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</si>
  <si>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</si>
  <si>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</si>
  <si>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</si>
  <si>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10/18/2022</t>
  </si>
  <si>
    <t>Commercial Parts:</t>
  </si>
  <si>
    <t>Part type (Electrical. Mechanical, Sanitization, etc)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</si>
  <si>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</si>
  <si>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</si>
  <si>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</si>
  <si>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</si>
  <si>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</si>
  <si>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</si>
  <si>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</si>
  <si>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Electrical</t>
  </si>
  <si>
    <t>Circuit Playground Bluefruit</t>
  </si>
  <si>
    <t>https://www.digikey.ca/en/products/detail/adafruit-industries-llc/4333/11201431</t>
  </si>
  <si>
    <t>ItsyBitsy nrf52840 Express</t>
  </si>
  <si>
    <t>https://www.adafruit.com/product/4481</t>
  </si>
  <si>
    <t>Battery backpack</t>
  </si>
  <si>
    <t>https://www.adafruit.com/product/2124</t>
  </si>
  <si>
    <t>150 mAh LiPo Battery</t>
  </si>
  <si>
    <t>https://www.adafruit.com/product/1317</t>
  </si>
  <si>
    <t>10kOhm Potentiometer</t>
  </si>
  <si>
    <t>https://www.adafruit.com/product/562</t>
  </si>
  <si>
    <t>Mini Toggle Switch</t>
  </si>
  <si>
    <t>https://www.adafruit.com/product/3221</t>
  </si>
  <si>
    <t>Slide switch</t>
  </si>
  <si>
    <t>https://www.digikey.ca/en/products/detail/nkk-switches/ss12sdp2/1014829</t>
  </si>
  <si>
    <t>LiPo Charge Circuit</t>
  </si>
  <si>
    <t>https://www.digikey.ca/en/products/detail/adafruit-industries-llc/1904/5054545</t>
  </si>
  <si>
    <t>3.5 mm mono jack</t>
  </si>
  <si>
    <t>https://www.digikey.ca/en/products/detail/switchcraft-inc/35RAPC2AV/772080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</si>
  <si>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</si>
  <si>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</si>
  <si>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</si>
  <si>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</si>
  <si>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</si>
  <si>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</si>
  <si>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Transmitter_Lid.stl</t>
  </si>
  <si>
    <t>Transmitter Lid</t>
  </si>
  <si>
    <t>Transmitter_Base.stl</t>
  </si>
  <si>
    <t>Transmitter Base</t>
  </si>
  <si>
    <t>Receiver_Lid.stl</t>
  </si>
  <si>
    <t>Receiver Lid</t>
  </si>
  <si>
    <t>Receiver_Base.stl</t>
  </si>
  <si>
    <t>Receiver Base</t>
  </si>
  <si>
    <t>Transmitter_Cover.stl</t>
  </si>
  <si>
    <t>Transmitter Sliding Cover</t>
  </si>
  <si>
    <t>Transmitter_Button.stl</t>
  </si>
  <si>
    <t>Transmitter Button</t>
  </si>
  <si>
    <t>Total Print Cost:</t>
  </si>
  <si>
    <t>Tools for Assembly</t>
  </si>
  <si>
    <t>Soldering Iron</t>
  </si>
  <si>
    <t>Alternatives (if there are other sources for some parts link them below)</t>
  </si>
  <si>
    <t>Part and description</t>
  </si>
  <si>
    <t>Device: Wearable Bluetooth Controller</t>
  </si>
  <si>
    <t>Part type (Electrical. Mechanical, Sanitization, ect)</t>
  </si>
  <si>
    <t>Battery Backpack</t>
  </si>
  <si>
    <t>Triple Axis Accelerometer</t>
  </si>
  <si>
    <t>https://www.adafruit.com/product/2019</t>
  </si>
  <si>
    <t>150 mAh LiPo Battery</t>
  </si>
  <si>
    <t>10K Ohm Potentiometer</t>
  </si>
  <si>
    <t>5V Relay</t>
  </si>
  <si>
    <t>https://www.amazon.ca/gp/product/B07DN8WTKX/ref=ppx_yo_dt_b_asin_title_o01_s00?ie=UTF8&amp;psc=1</t>
  </si>
  <si>
    <t>Feather nrf52840 Express</t>
  </si>
  <si>
    <t>https://www.digikey.ca/en/products/detail/adafruit-industries-llc/4062/9843410</t>
  </si>
  <si>
    <t>Accelerometer featherwing</t>
  </si>
  <si>
    <t>https://www.digikey.ca/en/products/detail/adafruit-industries-llc/4147/9955494</t>
  </si>
  <si>
    <t>150mAh LiPo Battery</t>
  </si>
  <si>
    <t>adafruit.com/product/562</t>
  </si>
  <si>
    <t>Non Latching Relay Featherwing</t>
  </si>
  <si>
    <t>https://www.digikey.ca/en/products/detail/adafruit-industries-llc/2895/5979891</t>
  </si>
  <si>
    <t>Wearable Bluetooth Controller</t>
  </si>
  <si>
    <t xml:space="preserve">SEEEDuino Xiao </t>
  </si>
  <si>
    <t>https://www.digikey.ca/en/products/detail/seeed-technology-co-ltd/102010388/13572076</t>
  </si>
  <si>
    <t>Wireless switch and reciever</t>
  </si>
  <si>
    <t>https://www.amazon.ca/gp/product/B0762HH45G/ref=ppx_yo_dt_b_asin_title_o01_s00?ie=UTF8&amp;psc=1</t>
  </si>
  <si>
    <t>Electret Microphone</t>
  </si>
  <si>
    <t>https://www.adafruit.com/product/1063</t>
  </si>
  <si>
    <t>https://www.amazon.ca/gp/product/B07F7WBY7Y/ref=ppx_yo_dt_b_asin_title_o02_s01?ie=UTF8&amp;psc=1</t>
  </si>
  <si>
    <t>Protoboard</t>
  </si>
  <si>
    <t>Wearable Clap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</si>
</sst>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0" applyNumberFormat="1"/>
    <xf numFmtId="44" fontId="0" fillId="7" borderId="12" xfId="1" applyFont="1" applyFill="1" applyBorder="1"/>
    <xf numFmtId="44" fontId="0" fillId="7" borderId="4" xfId="1" applyFont="1" applyFill="1" applyBorder="1"/>
    <xf numFmtId="44" fontId="0" fillId="6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562" TargetMode="External"/><Relationship Id="rId3" Type="http://schemas.openxmlformats.org/officeDocument/2006/relationships/hyperlink" Target="https://www.adafruit.com/product/1317" TargetMode="External"/><Relationship Id="rId7" Type="http://schemas.openxmlformats.org/officeDocument/2006/relationships/hyperlink" Target="https://www.digikey.ca/en/products/detail/switchcraft-inc/35RAPC2AV/772080" TargetMode="External"/><Relationship Id="rId2" Type="http://schemas.openxmlformats.org/officeDocument/2006/relationships/hyperlink" Target="https://www.adafruit.com/product/2124" TargetMode="External"/><Relationship Id="rId1" Type="http://schemas.openxmlformats.org/officeDocument/2006/relationships/hyperlink" Target="https://www.adafruit.com/product/4481" TargetMode="External"/><Relationship Id="rId6" Type="http://schemas.openxmlformats.org/officeDocument/2006/relationships/hyperlink" Target="https://www.digikey.ca/en/products/detail/adafruit-industries-llc/1904/5054545" TargetMode="External"/><Relationship Id="rId5" Type="http://schemas.openxmlformats.org/officeDocument/2006/relationships/hyperlink" Target="https://www.digikey.ca/en/products/detail/nkk-switches/ss12sdp2/1014829" TargetMode="External"/><Relationship Id="rId4" Type="http://schemas.openxmlformats.org/officeDocument/2006/relationships/hyperlink" Target="https://www.adafruit.com/product/322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witchcraft-inc/35RAPC2AV/772080" TargetMode="External"/><Relationship Id="rId3" Type="http://schemas.openxmlformats.org/officeDocument/2006/relationships/hyperlink" Target="https://www.amazon.ca/gp/product/B07DN8WTKX/ref=ppx_yo_dt_b_asin_title_o01_s00?ie=UTF8&amp;psc=1" TargetMode="External"/><Relationship Id="rId7" Type="http://schemas.openxmlformats.org/officeDocument/2006/relationships/hyperlink" Target="https://www.adafruit.com/product/4481" TargetMode="External"/><Relationship Id="rId2" Type="http://schemas.openxmlformats.org/officeDocument/2006/relationships/hyperlink" Target="https://www.adafruit.com/product/3221" TargetMode="External"/><Relationship Id="rId1" Type="http://schemas.openxmlformats.org/officeDocument/2006/relationships/hyperlink" Target="https://www.adafruit.com/product/2124" TargetMode="External"/><Relationship Id="rId6" Type="http://schemas.openxmlformats.org/officeDocument/2006/relationships/hyperlink" Target="https://www.adafruit.com/product/2019" TargetMode="External"/><Relationship Id="rId5" Type="http://schemas.openxmlformats.org/officeDocument/2006/relationships/hyperlink" Target="https://www.adafruit.com/product/1317" TargetMode="External"/><Relationship Id="rId4" Type="http://schemas.openxmlformats.org/officeDocument/2006/relationships/hyperlink" Target="https://www.adafruit.com/product/3221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a/en/products/detail/adafruit-industries-llc/4062/984341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mazon.ca/gp/product/B0762HH45G/ref=ppx_yo_dt_b_asin_title_o01_s00?ie=UTF8&amp;psc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a/gp/product/B07DN8WTKX/ref=ppx_yo_dt_b_asin_title_o01_s00?ie=UTF8&amp;psc=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a/en/products/detail/adafruit-industries-llc/4062/98434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D2B9-0D70-4B8E-9205-8465F42CEB47}">
  <dimension ref="A1:J32"/>
  <sheetViews>
    <sheetView tabSelected="1" workbookViewId="0">
      <selection activeCell="A7" sqref="A7"/>
    </sheetView>
  </sheetViews>
  <sheetFormatPr defaultRowHeight="15" x14ac:dyDescent="0.25"/>
  <cols>
    <col min="1" max="1" width="94.5703125" bestFit="1" customWidth="1"/>
    <col min="2" max="2" width="23.42578125" bestFit="1" customWidth="1"/>
    <col min="3" max="3" width="14.85546875" bestFit="1" customWidth="1"/>
    <col min="4" max="4" width="17.7109375" bestFit="1" customWidth="1"/>
    <col min="5" max="5" width="15.5703125" bestFit="1" customWidth="1"/>
    <col min="6" max="6" width="14" bestFit="1" customWidth="1"/>
    <col min="7" max="7" width="17.5703125" bestFit="1" customWidth="1"/>
    <col min="8" max="8" width="10" customWidth="1"/>
    <col min="9" max="9" width="69.28515625" bestFit="1" customWidth="1"/>
  </cols>
  <sheetData>
    <row r="1" spans="1:10" ht="34.5" x14ac:dyDescent="0.45">
      <c r="A1" s="1" t="s">
        <v>82</v>
      </c>
      <c r="C1" s="2" t="s">
        <v>0</v>
      </c>
      <c r="D1" s="3" t="s">
        <v>1</v>
      </c>
      <c r="E1" s="4" t="s">
        <v>2</v>
      </c>
    </row>
    <row r="2" spans="1:10" ht="19.5" thickBot="1" x14ac:dyDescent="0.35">
      <c r="A2" s="14" t="s">
        <v>3</v>
      </c>
      <c r="B2" s="12" t="s">
        <v>4</v>
      </c>
      <c r="C2" s="5">
        <f>SUM(G5:G15)+E23</f>
        <v>113.34730000000002</v>
      </c>
      <c r="D2" s="22">
        <f>SUM(F17:F21)/60</f>
        <v>11.8</v>
      </c>
      <c r="E2" s="6">
        <f>SUM(D17:D21)</f>
        <v>89.5</v>
      </c>
    </row>
    <row r="3" spans="1:10" ht="16.5" thickBot="1" x14ac:dyDescent="0.3">
      <c r="A3" s="15" t="s">
        <v>5</v>
      </c>
    </row>
    <row r="4" spans="1:10" ht="15.75" thickBot="1" x14ac:dyDescent="0.3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16" t="s">
        <v>11</v>
      </c>
      <c r="G4" s="16" t="s">
        <v>12</v>
      </c>
      <c r="H4" s="7"/>
      <c r="I4" s="7" t="s">
        <v>13</v>
      </c>
      <c r="J4" s="7"/>
    </row>
    <row r="5" spans="1:10" x14ac:dyDescent="0.25">
      <c r="A5" t="s">
        <v>14</v>
      </c>
      <c r="B5" t="s">
        <v>15</v>
      </c>
      <c r="C5">
        <v>1</v>
      </c>
      <c r="D5">
        <v>1</v>
      </c>
      <c r="E5" s="9">
        <v>39.31</v>
      </c>
      <c r="F5" s="17">
        <f>E5/D5</f>
        <v>39.31</v>
      </c>
      <c r="G5" s="17">
        <f>F5*C5</f>
        <v>39.31</v>
      </c>
      <c r="I5" s="8" t="s">
        <v>16</v>
      </c>
    </row>
    <row r="6" spans="1:10" x14ac:dyDescent="0.25">
      <c r="A6" t="s">
        <v>14</v>
      </c>
      <c r="B6" t="s">
        <v>17</v>
      </c>
      <c r="C6">
        <v>1</v>
      </c>
      <c r="D6">
        <v>1</v>
      </c>
      <c r="E6" s="9">
        <v>27.46</v>
      </c>
      <c r="F6" s="17">
        <f>E6/D6</f>
        <v>27.46</v>
      </c>
      <c r="G6" s="17">
        <f>F6*C6</f>
        <v>27.46</v>
      </c>
      <c r="I6" s="8" t="s">
        <v>18</v>
      </c>
    </row>
    <row r="7" spans="1:10" x14ac:dyDescent="0.25">
      <c r="A7" t="s">
        <v>14</v>
      </c>
      <c r="B7" t="s">
        <v>19</v>
      </c>
      <c r="C7">
        <v>1</v>
      </c>
      <c r="D7">
        <v>1</v>
      </c>
      <c r="E7" s="9">
        <v>6.81</v>
      </c>
      <c r="F7" s="17">
        <f>E7/D7</f>
        <v>6.81</v>
      </c>
      <c r="G7" s="17">
        <f>F7*C7</f>
        <v>6.81</v>
      </c>
      <c r="I7" s="8" t="s">
        <v>20</v>
      </c>
    </row>
    <row r="8" spans="1:10" x14ac:dyDescent="0.25">
      <c r="A8" t="s">
        <v>14</v>
      </c>
      <c r="B8" t="s">
        <v>21</v>
      </c>
      <c r="C8">
        <v>2</v>
      </c>
      <c r="D8">
        <v>1</v>
      </c>
      <c r="E8" s="29">
        <v>8.19</v>
      </c>
      <c r="F8" s="17">
        <f t="shared" ref="F8:F14" si="0">E8/D8</f>
        <v>8.19</v>
      </c>
      <c r="G8" s="17">
        <f t="shared" ref="G8:G14" si="1">F8*C8</f>
        <v>16.38</v>
      </c>
      <c r="I8" s="8" t="s">
        <v>22</v>
      </c>
    </row>
    <row r="9" spans="1:10" x14ac:dyDescent="0.25">
      <c r="A9" t="s">
        <v>14</v>
      </c>
      <c r="B9" t="s">
        <v>23</v>
      </c>
      <c r="C9">
        <v>2</v>
      </c>
      <c r="D9">
        <v>1</v>
      </c>
      <c r="E9" s="29">
        <v>1.31</v>
      </c>
      <c r="F9" s="17">
        <f t="shared" si="0"/>
        <v>1.31</v>
      </c>
      <c r="G9" s="17">
        <f t="shared" si="1"/>
        <v>2.62</v>
      </c>
      <c r="I9" s="8" t="s">
        <v>24</v>
      </c>
    </row>
    <row r="10" spans="1:10" x14ac:dyDescent="0.25">
      <c r="A10" t="s">
        <v>14</v>
      </c>
      <c r="B10" t="s">
        <v>25</v>
      </c>
      <c r="C10">
        <v>2</v>
      </c>
      <c r="D10">
        <v>1</v>
      </c>
      <c r="E10" s="29">
        <v>1.31</v>
      </c>
      <c r="F10" s="17">
        <f t="shared" si="0"/>
        <v>1.31</v>
      </c>
      <c r="G10" s="17">
        <f t="shared" si="1"/>
        <v>2.62</v>
      </c>
      <c r="I10" s="8" t="s">
        <v>26</v>
      </c>
    </row>
    <row r="11" spans="1:10" x14ac:dyDescent="0.25">
      <c r="A11" t="s">
        <v>14</v>
      </c>
      <c r="B11" t="s">
        <v>81</v>
      </c>
      <c r="C11">
        <v>1</v>
      </c>
      <c r="D11">
        <v>50</v>
      </c>
      <c r="E11" s="29">
        <v>19.989999999999998</v>
      </c>
      <c r="F11" s="17">
        <f t="shared" si="0"/>
        <v>0.39979999999999999</v>
      </c>
      <c r="G11" s="17">
        <f t="shared" si="1"/>
        <v>0.39979999999999999</v>
      </c>
      <c r="I11" s="8" t="s">
        <v>80</v>
      </c>
    </row>
    <row r="12" spans="1:10" x14ac:dyDescent="0.25">
      <c r="A12" t="s">
        <v>14</v>
      </c>
      <c r="B12" t="s">
        <v>27</v>
      </c>
      <c r="C12">
        <v>1</v>
      </c>
      <c r="D12">
        <v>1</v>
      </c>
      <c r="E12" s="29">
        <v>2.75</v>
      </c>
      <c r="F12" s="17">
        <f t="shared" si="0"/>
        <v>2.75</v>
      </c>
      <c r="G12" s="17">
        <f t="shared" si="1"/>
        <v>2.75</v>
      </c>
      <c r="I12" s="8" t="s">
        <v>28</v>
      </c>
    </row>
    <row r="13" spans="1:10" x14ac:dyDescent="0.25">
      <c r="A13" t="s">
        <v>14</v>
      </c>
      <c r="B13" t="s">
        <v>29</v>
      </c>
      <c r="C13">
        <v>1</v>
      </c>
      <c r="D13">
        <v>1</v>
      </c>
      <c r="E13" s="29">
        <v>10.23</v>
      </c>
      <c r="F13" s="17">
        <f t="shared" si="0"/>
        <v>10.23</v>
      </c>
      <c r="G13" s="17">
        <f t="shared" si="1"/>
        <v>10.23</v>
      </c>
      <c r="I13" s="8" t="s">
        <v>30</v>
      </c>
    </row>
    <row r="14" spans="1:10" ht="15.75" thickBot="1" x14ac:dyDescent="0.3">
      <c r="A14" t="s">
        <v>14</v>
      </c>
      <c r="B14" s="25" t="s">
        <v>31</v>
      </c>
      <c r="C14">
        <v>1</v>
      </c>
      <c r="D14">
        <v>1</v>
      </c>
      <c r="E14" s="29">
        <v>2.5299999999999998</v>
      </c>
      <c r="F14" s="17">
        <f t="shared" si="0"/>
        <v>2.5299999999999998</v>
      </c>
      <c r="G14" s="17">
        <f t="shared" si="1"/>
        <v>2.5299999999999998</v>
      </c>
      <c r="I14" s="8" t="s">
        <v>32</v>
      </c>
    </row>
    <row r="15" spans="1:10" ht="15.75" thickBot="1" x14ac:dyDescent="0.3">
      <c r="A15" s="23" t="s">
        <v>33</v>
      </c>
      <c r="B15" s="26">
        <v>25</v>
      </c>
      <c r="E15" s="9"/>
      <c r="F15" s="30"/>
      <c r="G15" s="31"/>
    </row>
    <row r="16" spans="1:10" ht="15.75" thickBot="1" x14ac:dyDescent="0.3">
      <c r="A16" s="7" t="s">
        <v>34</v>
      </c>
      <c r="B16" s="24" t="s">
        <v>35</v>
      </c>
      <c r="C16" s="7" t="s">
        <v>8</v>
      </c>
      <c r="D16" s="7" t="s">
        <v>36</v>
      </c>
      <c r="E16" s="16" t="s">
        <v>37</v>
      </c>
      <c r="F16" s="24" t="s">
        <v>38</v>
      </c>
      <c r="G16" s="24" t="s">
        <v>13</v>
      </c>
    </row>
    <row r="17" spans="1:10" x14ac:dyDescent="0.25">
      <c r="A17" t="s">
        <v>39</v>
      </c>
      <c r="B17" t="s">
        <v>40</v>
      </c>
      <c r="C17">
        <v>1</v>
      </c>
      <c r="D17">
        <v>16</v>
      </c>
      <c r="E17" s="17">
        <f>(D17/1000)*$B$15</f>
        <v>0.4</v>
      </c>
      <c r="F17">
        <v>149</v>
      </c>
      <c r="G17" s="8"/>
    </row>
    <row r="18" spans="1:10" x14ac:dyDescent="0.25">
      <c r="A18" t="s">
        <v>41</v>
      </c>
      <c r="B18" t="s">
        <v>42</v>
      </c>
      <c r="C18">
        <v>1</v>
      </c>
      <c r="D18">
        <v>9</v>
      </c>
      <c r="E18" s="17">
        <f t="shared" ref="E18:E22" si="2">(D18/1000)*$B$15</f>
        <v>0.22499999999999998</v>
      </c>
      <c r="F18">
        <v>78</v>
      </c>
      <c r="G18" s="8"/>
    </row>
    <row r="19" spans="1:10" x14ac:dyDescent="0.25">
      <c r="A19" t="s">
        <v>43</v>
      </c>
      <c r="B19" t="s">
        <v>44</v>
      </c>
      <c r="C19">
        <v>1</v>
      </c>
      <c r="D19">
        <v>20</v>
      </c>
      <c r="E19" s="17">
        <f t="shared" si="2"/>
        <v>0.5</v>
      </c>
      <c r="F19">
        <v>132</v>
      </c>
      <c r="G19" s="8"/>
    </row>
    <row r="20" spans="1:10" x14ac:dyDescent="0.25">
      <c r="A20" t="s">
        <v>45</v>
      </c>
      <c r="B20" t="s">
        <v>46</v>
      </c>
      <c r="C20">
        <v>1</v>
      </c>
      <c r="D20">
        <v>44</v>
      </c>
      <c r="E20" s="17">
        <f t="shared" si="2"/>
        <v>1.0999999999999999</v>
      </c>
      <c r="F20">
        <v>347</v>
      </c>
      <c r="G20" s="8"/>
    </row>
    <row r="21" spans="1:10" x14ac:dyDescent="0.25">
      <c r="A21" t="s">
        <v>47</v>
      </c>
      <c r="B21" t="s">
        <v>48</v>
      </c>
      <c r="C21">
        <v>2</v>
      </c>
      <c r="D21">
        <v>0.5</v>
      </c>
      <c r="E21" s="17">
        <f t="shared" si="2"/>
        <v>1.2500000000000001E-2</v>
      </c>
      <c r="F21">
        <v>2</v>
      </c>
      <c r="G21" s="8"/>
    </row>
    <row r="22" spans="1:10" x14ac:dyDescent="0.25">
      <c r="A22" t="s">
        <v>49</v>
      </c>
      <c r="B22" t="s">
        <v>50</v>
      </c>
      <c r="C22">
        <v>2</v>
      </c>
      <c r="D22">
        <v>0.2</v>
      </c>
      <c r="E22" s="17">
        <f t="shared" si="2"/>
        <v>5.0000000000000001E-3</v>
      </c>
      <c r="F22">
        <v>9</v>
      </c>
      <c r="G22" s="8"/>
    </row>
    <row r="23" spans="1:10" ht="15.75" thickBot="1" x14ac:dyDescent="0.3">
      <c r="D23" s="19" t="s">
        <v>51</v>
      </c>
      <c r="E23" s="20">
        <f>SUM(E17:E21)</f>
        <v>2.2374999999999998</v>
      </c>
      <c r="G23" s="13"/>
    </row>
    <row r="24" spans="1:10" ht="15.75" thickBot="1" x14ac:dyDescent="0.3">
      <c r="A24" s="10" t="s">
        <v>52</v>
      </c>
      <c r="B24" s="11"/>
      <c r="C24" s="11"/>
      <c r="D24" s="18"/>
      <c r="E24" s="18"/>
      <c r="F24" s="11"/>
      <c r="G24" s="11"/>
      <c r="H24" s="11"/>
      <c r="I24" s="11"/>
      <c r="J24" s="11"/>
    </row>
    <row r="25" spans="1:10" x14ac:dyDescent="0.25">
      <c r="A25" t="s">
        <v>53</v>
      </c>
    </row>
    <row r="30" spans="1:10" ht="15.75" thickBot="1" x14ac:dyDescent="0.3"/>
    <row r="31" spans="1:10" ht="15.75" thickBot="1" x14ac:dyDescent="0.3">
      <c r="A31" s="27" t="s">
        <v>54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thickBot="1" x14ac:dyDescent="0.3">
      <c r="A32" s="28" t="s">
        <v>55</v>
      </c>
      <c r="B32" s="28" t="s">
        <v>13</v>
      </c>
    </row>
  </sheetData>
  <hyperlinks>
    <hyperlink ref="I6" r:id="rId1" xr:uid="{72A1C968-CACD-4CC0-ABE9-FCBD1AB7406D}"/>
    <hyperlink ref="I7" r:id="rId2" xr:uid="{DDCABA75-98FC-406A-9AD5-9D36FDE9ECD6}"/>
    <hyperlink ref="I8" r:id="rId3" xr:uid="{A93482FE-12C4-438B-A2A2-EDD2124B8053}"/>
    <hyperlink ref="I10" r:id="rId4" xr:uid="{E0913B37-0B1B-4A6D-A0FD-CA2061427158}"/>
    <hyperlink ref="I12" r:id="rId5" xr:uid="{BC0963E9-9DCF-4DA5-8C15-1529C97D62C6}"/>
    <hyperlink ref="I13" r:id="rId6" xr:uid="{FA46FF8A-2165-44E2-86CB-B714DA27F735}"/>
    <hyperlink ref="I14" r:id="rId7" xr:uid="{06F5BA94-39FA-4294-8A5F-BCD6614B5427}"/>
    <hyperlink ref="I9" r:id="rId8" xr:uid="{369F242A-4D07-4F5B-831C-1D63E9EB6A4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E6" sqref="E6"/>
    </sheetView>
  </sheetViews>
  <sheetFormatPr defaultRowHeight="15" x14ac:dyDescent="0.25"/>
  <cols>
    <col min="1" max="1" width="46.5703125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92" bestFit="1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56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4</v>
      </c>
      <c r="C2" s="5">
        <f>SUM(G5:G15)+E22</f>
        <v>100.61800000000001</v>
      </c>
      <c r="D2" s="22">
        <f>SUM(F17:F21)/60</f>
        <v>0</v>
      </c>
      <c r="E2" s="6">
        <f>SUM(D17:D21)</f>
        <v>0</v>
      </c>
    </row>
    <row r="3" spans="1:12" ht="16.5" thickBot="1" x14ac:dyDescent="0.3">
      <c r="A3" s="15" t="s">
        <v>5</v>
      </c>
    </row>
    <row r="4" spans="1:12" ht="15.75" thickBot="1" x14ac:dyDescent="0.3">
      <c r="A4" s="7" t="s">
        <v>57</v>
      </c>
      <c r="B4" s="7" t="s">
        <v>7</v>
      </c>
      <c r="C4" s="7" t="s">
        <v>8</v>
      </c>
      <c r="D4" s="7" t="s">
        <v>9</v>
      </c>
      <c r="E4" s="7" t="s">
        <v>10</v>
      </c>
      <c r="F4" s="16" t="s">
        <v>11</v>
      </c>
      <c r="G4" s="16" t="s">
        <v>12</v>
      </c>
      <c r="H4" s="7" t="s">
        <v>13</v>
      </c>
      <c r="I4" s="7"/>
      <c r="J4" s="7"/>
      <c r="K4" s="7"/>
    </row>
    <row r="5" spans="1:12" x14ac:dyDescent="0.25">
      <c r="A5" t="s">
        <v>14</v>
      </c>
      <c r="B5" t="s">
        <v>17</v>
      </c>
      <c r="C5">
        <v>2</v>
      </c>
      <c r="D5">
        <v>1</v>
      </c>
      <c r="E5" s="9">
        <v>27.46</v>
      </c>
      <c r="F5" s="17">
        <f>E5/D5</f>
        <v>27.46</v>
      </c>
      <c r="G5" s="17">
        <f>F5*C5</f>
        <v>54.92</v>
      </c>
      <c r="H5" s="8" t="s">
        <v>18</v>
      </c>
      <c r="I5" s="8"/>
    </row>
    <row r="6" spans="1:12" x14ac:dyDescent="0.25">
      <c r="A6" t="s">
        <v>14</v>
      </c>
      <c r="B6" t="s">
        <v>58</v>
      </c>
      <c r="C6">
        <v>1</v>
      </c>
      <c r="D6">
        <v>1</v>
      </c>
      <c r="E6" s="9">
        <v>6.81</v>
      </c>
      <c r="F6" s="17">
        <f>E6/D6</f>
        <v>6.81</v>
      </c>
      <c r="G6" s="17">
        <f>F6*C6</f>
        <v>6.81</v>
      </c>
      <c r="H6" s="8" t="s">
        <v>20</v>
      </c>
      <c r="I6" s="8"/>
    </row>
    <row r="7" spans="1:12" x14ac:dyDescent="0.25">
      <c r="A7" t="s">
        <v>14</v>
      </c>
      <c r="B7" t="s">
        <v>59</v>
      </c>
      <c r="C7">
        <v>1</v>
      </c>
      <c r="D7">
        <v>1</v>
      </c>
      <c r="E7" s="9">
        <v>10.94</v>
      </c>
      <c r="F7" s="17">
        <f t="shared" ref="F7:F12" si="0">E7/D7</f>
        <v>10.94</v>
      </c>
      <c r="G7" s="17">
        <f>F7*C7</f>
        <v>10.94</v>
      </c>
      <c r="H7" s="8" t="s">
        <v>60</v>
      </c>
      <c r="I7" s="8"/>
    </row>
    <row r="8" spans="1:12" x14ac:dyDescent="0.25">
      <c r="A8" t="s">
        <v>14</v>
      </c>
      <c r="B8" t="s">
        <v>61</v>
      </c>
      <c r="C8">
        <v>2</v>
      </c>
      <c r="D8">
        <v>1</v>
      </c>
      <c r="E8" s="29">
        <v>8.19</v>
      </c>
      <c r="F8" s="17">
        <f t="shared" si="0"/>
        <v>8.19</v>
      </c>
      <c r="G8" s="17">
        <f t="shared" ref="G8:G12" si="1">F8*C8</f>
        <v>16.38</v>
      </c>
      <c r="H8" s="8" t="s">
        <v>22</v>
      </c>
    </row>
    <row r="9" spans="1:12" x14ac:dyDescent="0.25">
      <c r="A9" t="s">
        <v>14</v>
      </c>
      <c r="B9" t="s">
        <v>62</v>
      </c>
      <c r="C9">
        <v>2</v>
      </c>
      <c r="D9">
        <v>1</v>
      </c>
      <c r="E9" s="29">
        <v>1.31</v>
      </c>
      <c r="F9" s="17">
        <f t="shared" si="0"/>
        <v>1.31</v>
      </c>
      <c r="G9" s="17">
        <f t="shared" si="1"/>
        <v>2.62</v>
      </c>
      <c r="H9" s="8" t="s">
        <v>26</v>
      </c>
    </row>
    <row r="10" spans="1:12" x14ac:dyDescent="0.25">
      <c r="A10" t="s">
        <v>14</v>
      </c>
      <c r="B10" t="s">
        <v>31</v>
      </c>
      <c r="C10">
        <v>1</v>
      </c>
      <c r="D10">
        <v>1</v>
      </c>
      <c r="E10" s="29">
        <v>2.5299999999999998</v>
      </c>
      <c r="F10" s="17">
        <f t="shared" si="0"/>
        <v>2.5299999999999998</v>
      </c>
      <c r="G10" s="17">
        <f t="shared" si="1"/>
        <v>2.5299999999999998</v>
      </c>
      <c r="H10" s="8" t="s">
        <v>32</v>
      </c>
    </row>
    <row r="11" spans="1:12" x14ac:dyDescent="0.25">
      <c r="A11" t="s">
        <v>14</v>
      </c>
      <c r="B11" t="s">
        <v>25</v>
      </c>
      <c r="C11">
        <v>2</v>
      </c>
      <c r="D11">
        <v>1</v>
      </c>
      <c r="E11" s="29">
        <v>1.31</v>
      </c>
      <c r="F11" s="17">
        <f t="shared" si="0"/>
        <v>1.31</v>
      </c>
      <c r="G11" s="17">
        <f t="shared" si="1"/>
        <v>2.62</v>
      </c>
      <c r="H11" s="8" t="s">
        <v>26</v>
      </c>
    </row>
    <row r="12" spans="1:12" x14ac:dyDescent="0.25">
      <c r="A12" t="s">
        <v>14</v>
      </c>
      <c r="B12" t="s">
        <v>63</v>
      </c>
      <c r="C12">
        <v>1</v>
      </c>
      <c r="D12">
        <v>5</v>
      </c>
      <c r="E12" s="29">
        <v>18.989999999999998</v>
      </c>
      <c r="F12" s="17">
        <f t="shared" si="0"/>
        <v>3.7979999999999996</v>
      </c>
      <c r="G12" s="17">
        <f t="shared" si="1"/>
        <v>3.7979999999999996</v>
      </c>
      <c r="H12" s="8" t="s">
        <v>64</v>
      </c>
    </row>
    <row r="13" spans="1:12" x14ac:dyDescent="0.25">
      <c r="E13" s="29"/>
      <c r="F13" s="32"/>
      <c r="G13" s="32"/>
      <c r="H13" s="8"/>
    </row>
    <row r="14" spans="1:12" ht="15.75" thickBot="1" x14ac:dyDescent="0.3">
      <c r="B14" s="25"/>
      <c r="E14" s="29"/>
      <c r="F14" s="32"/>
      <c r="G14" s="32"/>
      <c r="H14" s="8"/>
    </row>
    <row r="15" spans="1:12" ht="15.75" thickBot="1" x14ac:dyDescent="0.3">
      <c r="A15" s="23" t="s">
        <v>33</v>
      </c>
      <c r="B15" s="26">
        <v>25</v>
      </c>
      <c r="E15" s="9"/>
      <c r="F15" s="21"/>
      <c r="G15" s="21"/>
      <c r="L15" s="8"/>
    </row>
    <row r="16" spans="1:12" ht="15.75" thickBot="1" x14ac:dyDescent="0.3">
      <c r="A16" s="7" t="s">
        <v>34</v>
      </c>
      <c r="B16" s="24" t="s">
        <v>35</v>
      </c>
      <c r="C16" s="7" t="s">
        <v>8</v>
      </c>
      <c r="D16" s="7" t="s">
        <v>36</v>
      </c>
      <c r="E16" s="16" t="s">
        <v>37</v>
      </c>
      <c r="F16" s="7" t="s">
        <v>38</v>
      </c>
      <c r="G16" s="7" t="s">
        <v>13</v>
      </c>
    </row>
    <row r="17" spans="1:12" x14ac:dyDescent="0.25">
      <c r="E17" s="17">
        <f>(D17/1000)*$B$15</f>
        <v>0</v>
      </c>
      <c r="G17" s="8"/>
    </row>
    <row r="18" spans="1:12" x14ac:dyDescent="0.25">
      <c r="E18" s="17">
        <f t="shared" ref="E18:E21" si="2">(D18/1000)*$B$15</f>
        <v>0</v>
      </c>
      <c r="G18" s="8"/>
    </row>
    <row r="19" spans="1:12" x14ac:dyDescent="0.25">
      <c r="E19" s="17">
        <f t="shared" si="2"/>
        <v>0</v>
      </c>
      <c r="G19" s="8"/>
    </row>
    <row r="20" spans="1:12" x14ac:dyDescent="0.25">
      <c r="E20" s="17">
        <f t="shared" si="2"/>
        <v>0</v>
      </c>
      <c r="G20" s="8"/>
    </row>
    <row r="21" spans="1:12" x14ac:dyDescent="0.25">
      <c r="E21" s="17">
        <f t="shared" si="2"/>
        <v>0</v>
      </c>
      <c r="G21" s="8"/>
    </row>
    <row r="22" spans="1:12" ht="15.75" thickBot="1" x14ac:dyDescent="0.3">
      <c r="A22" s="12"/>
      <c r="D22" s="19" t="s">
        <v>51</v>
      </c>
      <c r="E22" s="20">
        <f>SUM(E17:E21)</f>
        <v>0</v>
      </c>
      <c r="G22" s="13"/>
    </row>
    <row r="23" spans="1:12" ht="15.75" thickBot="1" x14ac:dyDescent="0.3">
      <c r="A23" s="10" t="s">
        <v>52</v>
      </c>
      <c r="B23" s="11"/>
      <c r="C23" s="11"/>
      <c r="D23" s="18"/>
      <c r="E23" s="18"/>
      <c r="F23" s="11"/>
      <c r="G23" s="11"/>
      <c r="H23" s="11"/>
      <c r="I23" s="11"/>
      <c r="J23" s="11"/>
      <c r="K23" s="11"/>
      <c r="L23" s="11"/>
    </row>
    <row r="24" spans="1:12" x14ac:dyDescent="0.25">
      <c r="A24" t="s">
        <v>53</v>
      </c>
    </row>
    <row r="29" spans="1:12" ht="15.75" thickBot="1" x14ac:dyDescent="0.3"/>
    <row r="30" spans="1:12" ht="15.75" thickBot="1" x14ac:dyDescent="0.3">
      <c r="A30" s="27" t="s">
        <v>54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ht="15.75" thickBot="1" x14ac:dyDescent="0.3">
      <c r="A31" s="28" t="s">
        <v>55</v>
      </c>
      <c r="B31" s="28" t="s">
        <v>13</v>
      </c>
    </row>
  </sheetData>
  <hyperlinks>
    <hyperlink ref="H6" r:id="rId1" xr:uid="{F629127E-9475-49A8-A805-DFF0BE952287}"/>
    <hyperlink ref="H11" r:id="rId2" xr:uid="{ED700975-3EE2-4732-ADAC-3CA177064985}"/>
    <hyperlink ref="H12" r:id="rId3" xr:uid="{E8507B73-079B-4767-A0FB-FE1ACA3E4679}"/>
    <hyperlink ref="H9" r:id="rId4" xr:uid="{889B8DD6-BAB6-4F2B-983F-76F3571BDC2C}"/>
    <hyperlink ref="H8" r:id="rId5" xr:uid="{B3231DF5-ADF8-4271-BBA0-D8B741018C79}"/>
    <hyperlink ref="H7" r:id="rId6" xr:uid="{7AFB660D-0EDB-4357-8CAB-5D2DC202B5F6}"/>
    <hyperlink ref="H5" r:id="rId7" xr:uid="{F544F38B-A13D-48D9-855B-9E1466CE6C59}"/>
    <hyperlink ref="H10" r:id="rId8" xr:uid="{73BC8BA5-5CD1-43BB-B753-AC9073A0D606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B169-7B13-4431-9291-9B33739C140E}">
  <dimension ref="A1:J28"/>
  <sheetViews>
    <sheetView workbookViewId="0">
      <selection activeCell="B15" sqref="B15"/>
    </sheetView>
  </sheetViews>
  <sheetFormatPr defaultRowHeight="15" x14ac:dyDescent="0.25"/>
  <cols>
    <col min="1" max="1" width="49.28515625" customWidth="1"/>
    <col min="2" max="2" width="28.5703125" bestFit="1" customWidth="1"/>
    <col min="3" max="3" width="15" bestFit="1" customWidth="1"/>
    <col min="4" max="4" width="17.5703125" bestFit="1" customWidth="1"/>
    <col min="5" max="5" width="15.42578125" bestFit="1" customWidth="1"/>
    <col min="6" max="6" width="14.42578125" bestFit="1" customWidth="1"/>
    <col min="7" max="7" width="17.7109375" bestFit="1" customWidth="1"/>
  </cols>
  <sheetData>
    <row r="1" spans="1:10" ht="34.5" x14ac:dyDescent="0.45">
      <c r="A1" s="1" t="s">
        <v>56</v>
      </c>
      <c r="C1" s="2" t="s">
        <v>0</v>
      </c>
      <c r="D1" s="3" t="s">
        <v>1</v>
      </c>
      <c r="E1" s="4" t="s">
        <v>2</v>
      </c>
    </row>
    <row r="2" spans="1:10" ht="19.5" thickBot="1" x14ac:dyDescent="0.35">
      <c r="A2" s="14" t="s">
        <v>3</v>
      </c>
      <c r="B2" s="12" t="s">
        <v>4</v>
      </c>
      <c r="C2" s="5">
        <f>SUM(G5:G12)+E19</f>
        <v>132.21</v>
      </c>
      <c r="D2" s="22">
        <f>SUM(F14:F18)/60</f>
        <v>0</v>
      </c>
      <c r="E2" s="6">
        <f>SUM(D14:D18)</f>
        <v>0</v>
      </c>
    </row>
    <row r="3" spans="1:10" ht="16.5" thickBot="1" x14ac:dyDescent="0.3">
      <c r="A3" s="15" t="s">
        <v>5</v>
      </c>
    </row>
    <row r="4" spans="1:10" ht="15.75" thickBot="1" x14ac:dyDescent="0.3">
      <c r="A4" s="7" t="s">
        <v>57</v>
      </c>
      <c r="B4" s="7" t="s">
        <v>7</v>
      </c>
      <c r="C4" s="7" t="s">
        <v>8</v>
      </c>
      <c r="D4" s="7" t="s">
        <v>9</v>
      </c>
      <c r="E4" s="7" t="s">
        <v>10</v>
      </c>
      <c r="F4" s="16" t="s">
        <v>11</v>
      </c>
      <c r="G4" s="16" t="s">
        <v>12</v>
      </c>
      <c r="H4" s="7"/>
      <c r="I4" s="7" t="s">
        <v>13</v>
      </c>
      <c r="J4" s="7"/>
    </row>
    <row r="5" spans="1:10" x14ac:dyDescent="0.25">
      <c r="A5" t="s">
        <v>14</v>
      </c>
      <c r="B5" t="s">
        <v>65</v>
      </c>
      <c r="C5">
        <v>2</v>
      </c>
      <c r="D5">
        <v>1</v>
      </c>
      <c r="E5" s="9">
        <v>39.31</v>
      </c>
      <c r="F5" s="17">
        <f>E5/D5</f>
        <v>39.31</v>
      </c>
      <c r="G5" s="17">
        <f>F5*C5</f>
        <v>78.62</v>
      </c>
      <c r="I5" s="8" t="s">
        <v>66</v>
      </c>
    </row>
    <row r="6" spans="1:10" x14ac:dyDescent="0.25">
      <c r="A6" t="s">
        <v>14</v>
      </c>
      <c r="B6" t="s">
        <v>67</v>
      </c>
      <c r="C6">
        <v>1</v>
      </c>
      <c r="D6">
        <v>1</v>
      </c>
      <c r="E6" s="9">
        <v>17.68</v>
      </c>
      <c r="F6" s="17">
        <f t="shared" ref="F6:F11" si="0">E6/D6</f>
        <v>17.68</v>
      </c>
      <c r="G6" s="17">
        <f>F6*C6</f>
        <v>17.68</v>
      </c>
      <c r="I6" s="8" t="s">
        <v>68</v>
      </c>
    </row>
    <row r="7" spans="1:10" x14ac:dyDescent="0.25">
      <c r="A7" t="s">
        <v>14</v>
      </c>
      <c r="B7" t="s">
        <v>69</v>
      </c>
      <c r="C7">
        <v>2</v>
      </c>
      <c r="D7">
        <v>1</v>
      </c>
      <c r="E7" s="29">
        <v>8.19</v>
      </c>
      <c r="F7" s="17">
        <f t="shared" si="0"/>
        <v>8.19</v>
      </c>
      <c r="G7" s="17">
        <f t="shared" ref="G7" si="1">F7*C7</f>
        <v>16.38</v>
      </c>
      <c r="I7" t="s">
        <v>22</v>
      </c>
    </row>
    <row r="8" spans="1:10" x14ac:dyDescent="0.25">
      <c r="A8" t="s">
        <v>14</v>
      </c>
      <c r="B8" t="s">
        <v>23</v>
      </c>
      <c r="C8">
        <v>2</v>
      </c>
      <c r="D8">
        <v>1</v>
      </c>
      <c r="E8" s="29">
        <v>1.31</v>
      </c>
      <c r="F8" s="17">
        <f t="shared" si="0"/>
        <v>1.31</v>
      </c>
      <c r="G8" s="17">
        <f t="shared" ref="G8:G11" si="2">F8*C8</f>
        <v>2.62</v>
      </c>
      <c r="I8" t="s">
        <v>70</v>
      </c>
    </row>
    <row r="9" spans="1:10" x14ac:dyDescent="0.25">
      <c r="A9" t="s">
        <v>14</v>
      </c>
      <c r="B9" t="s">
        <v>25</v>
      </c>
      <c r="C9">
        <v>2</v>
      </c>
      <c r="D9">
        <v>1</v>
      </c>
      <c r="E9" s="29">
        <v>1.31</v>
      </c>
      <c r="F9" s="17">
        <f t="shared" si="0"/>
        <v>1.31</v>
      </c>
      <c r="G9" s="17">
        <f t="shared" si="2"/>
        <v>2.62</v>
      </c>
      <c r="I9" t="s">
        <v>26</v>
      </c>
    </row>
    <row r="10" spans="1:10" ht="15.75" thickBot="1" x14ac:dyDescent="0.3">
      <c r="A10" t="s">
        <v>14</v>
      </c>
      <c r="B10" s="25" t="s">
        <v>31</v>
      </c>
      <c r="C10">
        <v>1</v>
      </c>
      <c r="D10">
        <v>1</v>
      </c>
      <c r="E10" s="29">
        <v>2.5299999999999998</v>
      </c>
      <c r="F10" s="17">
        <f t="shared" si="0"/>
        <v>2.5299999999999998</v>
      </c>
      <c r="G10" s="17">
        <f t="shared" si="2"/>
        <v>2.5299999999999998</v>
      </c>
      <c r="H10" t="s">
        <v>32</v>
      </c>
    </row>
    <row r="11" spans="1:10" ht="15.75" thickBot="1" x14ac:dyDescent="0.3">
      <c r="B11" s="25" t="s">
        <v>71</v>
      </c>
      <c r="C11">
        <v>1</v>
      </c>
      <c r="D11">
        <v>1</v>
      </c>
      <c r="E11" s="29">
        <v>11.76</v>
      </c>
      <c r="F11" s="17">
        <f t="shared" si="0"/>
        <v>11.76</v>
      </c>
      <c r="G11" s="17">
        <f t="shared" si="2"/>
        <v>11.76</v>
      </c>
      <c r="I11" t="s">
        <v>72</v>
      </c>
    </row>
    <row r="12" spans="1:10" ht="15.75" thickBot="1" x14ac:dyDescent="0.3">
      <c r="A12" s="23" t="s">
        <v>33</v>
      </c>
      <c r="B12" s="26">
        <v>25</v>
      </c>
      <c r="E12" s="9"/>
      <c r="F12" s="21"/>
      <c r="G12" s="21"/>
    </row>
    <row r="13" spans="1:10" ht="15.75" thickBot="1" x14ac:dyDescent="0.3">
      <c r="A13" s="7" t="s">
        <v>34</v>
      </c>
      <c r="B13" s="24" t="s">
        <v>35</v>
      </c>
      <c r="C13" s="7" t="s">
        <v>8</v>
      </c>
      <c r="D13" s="7" t="s">
        <v>36</v>
      </c>
      <c r="E13" s="16" t="s">
        <v>37</v>
      </c>
      <c r="F13" s="7" t="s">
        <v>38</v>
      </c>
      <c r="G13" s="7" t="s">
        <v>13</v>
      </c>
    </row>
    <row r="14" spans="1:10" x14ac:dyDescent="0.25">
      <c r="E14" s="17">
        <f>(D14/1000)*$B$12</f>
        <v>0</v>
      </c>
      <c r="G14" s="8"/>
    </row>
    <row r="15" spans="1:10" x14ac:dyDescent="0.25">
      <c r="E15" s="17">
        <f t="shared" ref="E15:E18" si="3">(D15/1000)*$B$12</f>
        <v>0</v>
      </c>
      <c r="G15" s="8"/>
    </row>
    <row r="16" spans="1:10" x14ac:dyDescent="0.25">
      <c r="E16" s="17">
        <f t="shared" si="3"/>
        <v>0</v>
      </c>
      <c r="G16" s="8"/>
    </row>
    <row r="17" spans="1:10" x14ac:dyDescent="0.25">
      <c r="E17" s="17">
        <f t="shared" si="3"/>
        <v>0</v>
      </c>
      <c r="G17" s="8"/>
    </row>
    <row r="18" spans="1:10" x14ac:dyDescent="0.25">
      <c r="E18" s="17">
        <f t="shared" si="3"/>
        <v>0</v>
      </c>
      <c r="G18" s="8"/>
    </row>
    <row r="19" spans="1:10" ht="15.75" thickBot="1" x14ac:dyDescent="0.3">
      <c r="A19" s="12"/>
      <c r="D19" s="19" t="s">
        <v>51</v>
      </c>
      <c r="E19" s="20">
        <f>SUM(E14:E18)</f>
        <v>0</v>
      </c>
      <c r="G19" s="13"/>
    </row>
    <row r="20" spans="1:10" ht="15.75" thickBot="1" x14ac:dyDescent="0.3">
      <c r="A20" s="10" t="s">
        <v>52</v>
      </c>
      <c r="B20" s="11"/>
      <c r="C20" s="11"/>
      <c r="D20" s="18"/>
      <c r="E20" s="18"/>
      <c r="F20" s="11"/>
      <c r="G20" s="11"/>
      <c r="H20" s="11"/>
      <c r="I20" s="11"/>
      <c r="J20" s="11"/>
    </row>
    <row r="21" spans="1:10" x14ac:dyDescent="0.25">
      <c r="A21" t="s">
        <v>53</v>
      </c>
    </row>
    <row r="26" spans="1:10" ht="15.75" thickBot="1" x14ac:dyDescent="0.3"/>
    <row r="27" spans="1:10" ht="15.75" thickBot="1" x14ac:dyDescent="0.3">
      <c r="A27" s="27" t="s">
        <v>54</v>
      </c>
      <c r="B27" s="11"/>
      <c r="C27" s="11"/>
      <c r="D27" s="11"/>
      <c r="E27" s="11"/>
      <c r="F27" s="11"/>
      <c r="G27" s="11"/>
      <c r="H27" s="11"/>
      <c r="I27" s="11"/>
      <c r="J27" s="11"/>
    </row>
    <row r="28" spans="1:10" ht="15.75" thickBot="1" x14ac:dyDescent="0.3">
      <c r="A28" s="28" t="s">
        <v>55</v>
      </c>
      <c r="B28" s="28" t="s">
        <v>13</v>
      </c>
    </row>
  </sheetData>
  <hyperlinks>
    <hyperlink ref="I5" r:id="rId1" xr:uid="{F92A89B4-19AE-40A7-AABB-B637213461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8344-3606-49E9-A746-E75AC88D80C2}">
  <dimension ref="A1:J28"/>
  <sheetViews>
    <sheetView workbookViewId="0">
      <selection activeCell="A6" sqref="A6"/>
    </sheetView>
  </sheetViews>
  <sheetFormatPr defaultRowHeight="15" x14ac:dyDescent="0.25"/>
  <cols>
    <col min="1" max="1" width="91.5703125" bestFit="1" customWidth="1"/>
    <col min="2" max="2" width="22.5703125" bestFit="1" customWidth="1"/>
    <col min="3" max="3" width="15" bestFit="1" customWidth="1"/>
    <col min="4" max="4" width="17.5703125" bestFit="1" customWidth="1"/>
    <col min="5" max="5" width="15.42578125" bestFit="1" customWidth="1"/>
    <col min="6" max="6" width="14.42578125" bestFit="1" customWidth="1"/>
    <col min="7" max="7" width="17.7109375" bestFit="1" customWidth="1"/>
  </cols>
  <sheetData>
    <row r="1" spans="1:10" ht="34.5" x14ac:dyDescent="0.45">
      <c r="A1" s="1" t="s">
        <v>73</v>
      </c>
      <c r="C1" s="2" t="s">
        <v>0</v>
      </c>
      <c r="D1" s="3" t="s">
        <v>1</v>
      </c>
      <c r="E1" s="4" t="s">
        <v>2</v>
      </c>
    </row>
    <row r="2" spans="1:10" ht="19.5" thickBot="1" x14ac:dyDescent="0.35">
      <c r="A2" s="14" t="s">
        <v>3</v>
      </c>
      <c r="B2" s="12" t="s">
        <v>4</v>
      </c>
      <c r="C2" s="5">
        <f>SUM(G5:G12)+E19</f>
        <v>52.419999999999995</v>
      </c>
      <c r="D2" s="22">
        <f>SUM(F14:F18)/60</f>
        <v>0</v>
      </c>
      <c r="E2" s="6">
        <f>SUM(D14:D18)</f>
        <v>0</v>
      </c>
    </row>
    <row r="3" spans="1:10" ht="16.5" thickBot="1" x14ac:dyDescent="0.3">
      <c r="A3" s="15" t="s">
        <v>5</v>
      </c>
    </row>
    <row r="4" spans="1:10" ht="15.75" thickBot="1" x14ac:dyDescent="0.3">
      <c r="A4" s="7" t="s">
        <v>57</v>
      </c>
      <c r="B4" s="7" t="s">
        <v>7</v>
      </c>
      <c r="C4" s="7" t="s">
        <v>8</v>
      </c>
      <c r="D4" s="7" t="s">
        <v>9</v>
      </c>
      <c r="E4" s="7" t="s">
        <v>10</v>
      </c>
      <c r="F4" s="16" t="s">
        <v>11</v>
      </c>
      <c r="G4" s="16" t="s">
        <v>12</v>
      </c>
      <c r="H4" s="7"/>
      <c r="I4" s="7" t="s">
        <v>13</v>
      </c>
      <c r="J4" s="7"/>
    </row>
    <row r="5" spans="1:10" x14ac:dyDescent="0.25">
      <c r="A5" t="s">
        <v>14</v>
      </c>
      <c r="B5" t="s">
        <v>74</v>
      </c>
      <c r="C5">
        <v>1</v>
      </c>
      <c r="D5">
        <v>1</v>
      </c>
      <c r="E5" s="9">
        <v>6.5</v>
      </c>
      <c r="F5" s="17">
        <f>E5/D5</f>
        <v>6.5</v>
      </c>
      <c r="G5" s="17">
        <f>F5*C5</f>
        <v>6.5</v>
      </c>
      <c r="H5" t="s">
        <v>75</v>
      </c>
      <c r="I5" s="8"/>
    </row>
    <row r="6" spans="1:10" x14ac:dyDescent="0.25">
      <c r="A6" t="s">
        <v>14</v>
      </c>
      <c r="B6" t="s">
        <v>76</v>
      </c>
      <c r="C6">
        <v>1</v>
      </c>
      <c r="D6">
        <v>1</v>
      </c>
      <c r="E6" s="9">
        <v>19.02</v>
      </c>
      <c r="F6" s="17">
        <f>E6/D6</f>
        <v>19.02</v>
      </c>
      <c r="G6" s="17">
        <f>F6*C6</f>
        <v>19.02</v>
      </c>
      <c r="H6" s="8" t="s">
        <v>77</v>
      </c>
      <c r="I6" s="8"/>
    </row>
    <row r="7" spans="1:10" x14ac:dyDescent="0.25">
      <c r="A7" t="s">
        <v>14</v>
      </c>
      <c r="B7" t="s">
        <v>59</v>
      </c>
      <c r="C7">
        <v>1</v>
      </c>
      <c r="D7">
        <v>1</v>
      </c>
      <c r="E7" s="9">
        <v>10.94</v>
      </c>
      <c r="F7" s="17">
        <f t="shared" ref="F7:F11" si="0">E7/D7</f>
        <v>10.94</v>
      </c>
      <c r="G7" s="17">
        <f>F7*C7</f>
        <v>10.94</v>
      </c>
      <c r="H7" t="s">
        <v>60</v>
      </c>
      <c r="I7" s="8"/>
    </row>
    <row r="8" spans="1:10" x14ac:dyDescent="0.25">
      <c r="A8" t="s">
        <v>14</v>
      </c>
      <c r="B8" t="s">
        <v>69</v>
      </c>
      <c r="C8">
        <v>1</v>
      </c>
      <c r="D8">
        <v>1</v>
      </c>
      <c r="E8" s="29">
        <v>8.19</v>
      </c>
      <c r="F8" s="17">
        <f t="shared" si="0"/>
        <v>8.19</v>
      </c>
      <c r="G8" s="17">
        <f t="shared" ref="G8:G11" si="1">F8*C8</f>
        <v>8.19</v>
      </c>
      <c r="H8" t="s">
        <v>22</v>
      </c>
    </row>
    <row r="9" spans="1:10" x14ac:dyDescent="0.25">
      <c r="A9" t="s">
        <v>14</v>
      </c>
      <c r="B9" t="s">
        <v>23</v>
      </c>
      <c r="C9">
        <v>2</v>
      </c>
      <c r="D9">
        <v>1</v>
      </c>
      <c r="E9" s="29">
        <v>1.31</v>
      </c>
      <c r="F9" s="17">
        <f t="shared" si="0"/>
        <v>1.31</v>
      </c>
      <c r="G9" s="17">
        <f t="shared" si="1"/>
        <v>2.62</v>
      </c>
      <c r="H9" t="s">
        <v>26</v>
      </c>
    </row>
    <row r="10" spans="1:10" x14ac:dyDescent="0.25">
      <c r="A10" t="s">
        <v>14</v>
      </c>
      <c r="B10" t="s">
        <v>25</v>
      </c>
      <c r="C10">
        <v>2</v>
      </c>
      <c r="D10">
        <v>1</v>
      </c>
      <c r="E10" s="29">
        <v>1.31</v>
      </c>
      <c r="F10" s="17">
        <f t="shared" si="0"/>
        <v>1.31</v>
      </c>
      <c r="G10" s="17">
        <f t="shared" si="1"/>
        <v>2.62</v>
      </c>
      <c r="H10" t="s">
        <v>26</v>
      </c>
    </row>
    <row r="11" spans="1:10" ht="15.75" thickBot="1" x14ac:dyDescent="0.3">
      <c r="A11" t="s">
        <v>14</v>
      </c>
      <c r="B11" s="25" t="s">
        <v>31</v>
      </c>
      <c r="C11">
        <v>1</v>
      </c>
      <c r="D11">
        <v>1</v>
      </c>
      <c r="E11" s="29">
        <v>2.5299999999999998</v>
      </c>
      <c r="F11" s="17">
        <f t="shared" si="0"/>
        <v>2.5299999999999998</v>
      </c>
      <c r="G11" s="17">
        <f t="shared" si="1"/>
        <v>2.5299999999999998</v>
      </c>
      <c r="H11" t="s">
        <v>32</v>
      </c>
    </row>
    <row r="12" spans="1:10" ht="15.75" thickBot="1" x14ac:dyDescent="0.3">
      <c r="A12" s="23" t="s">
        <v>33</v>
      </c>
      <c r="B12" s="26">
        <v>25</v>
      </c>
      <c r="E12" s="9"/>
      <c r="F12" s="21"/>
      <c r="G12" s="21"/>
    </row>
    <row r="13" spans="1:10" ht="15.75" thickBot="1" x14ac:dyDescent="0.3">
      <c r="A13" s="7" t="s">
        <v>34</v>
      </c>
      <c r="B13" s="24" t="s">
        <v>35</v>
      </c>
      <c r="C13" s="7" t="s">
        <v>8</v>
      </c>
      <c r="D13" s="7" t="s">
        <v>36</v>
      </c>
      <c r="E13" s="16" t="s">
        <v>37</v>
      </c>
      <c r="F13" s="7" t="s">
        <v>38</v>
      </c>
      <c r="G13" s="7" t="s">
        <v>13</v>
      </c>
    </row>
    <row r="14" spans="1:10" x14ac:dyDescent="0.25">
      <c r="E14" s="17">
        <f>(D14/1000)*$B$12</f>
        <v>0</v>
      </c>
      <c r="G14" s="8"/>
    </row>
    <row r="15" spans="1:10" x14ac:dyDescent="0.25">
      <c r="E15" s="17">
        <f t="shared" ref="E15:E18" si="2">(D15/1000)*$B$12</f>
        <v>0</v>
      </c>
      <c r="G15" s="8"/>
    </row>
    <row r="16" spans="1:10" x14ac:dyDescent="0.25">
      <c r="E16" s="17">
        <f t="shared" si="2"/>
        <v>0</v>
      </c>
      <c r="G16" s="8"/>
    </row>
    <row r="17" spans="1:10" x14ac:dyDescent="0.25">
      <c r="E17" s="17">
        <f t="shared" si="2"/>
        <v>0</v>
      </c>
      <c r="G17" s="8"/>
    </row>
    <row r="18" spans="1:10" x14ac:dyDescent="0.25">
      <c r="E18" s="17">
        <f t="shared" si="2"/>
        <v>0</v>
      </c>
      <c r="G18" s="8"/>
    </row>
    <row r="19" spans="1:10" ht="15.75" thickBot="1" x14ac:dyDescent="0.3">
      <c r="A19" s="12"/>
      <c r="D19" s="19" t="s">
        <v>51</v>
      </c>
      <c r="E19" s="20">
        <f>SUM(E14:E18)</f>
        <v>0</v>
      </c>
      <c r="G19" s="13"/>
    </row>
    <row r="20" spans="1:10" ht="15.75" thickBot="1" x14ac:dyDescent="0.3">
      <c r="A20" s="10" t="s">
        <v>52</v>
      </c>
      <c r="B20" s="11"/>
      <c r="C20" s="11"/>
      <c r="D20" s="18"/>
      <c r="E20" s="18"/>
      <c r="F20" s="11"/>
      <c r="G20" s="11"/>
      <c r="H20" s="11"/>
      <c r="I20" s="11"/>
      <c r="J20" s="11"/>
    </row>
    <row r="21" spans="1:10" x14ac:dyDescent="0.25">
      <c r="A21" t="s">
        <v>53</v>
      </c>
    </row>
    <row r="26" spans="1:10" ht="15.75" thickBot="1" x14ac:dyDescent="0.3"/>
    <row r="27" spans="1:10" ht="15.75" thickBot="1" x14ac:dyDescent="0.3">
      <c r="A27" s="27" t="s">
        <v>54</v>
      </c>
      <c r="B27" s="11"/>
      <c r="C27" s="11"/>
      <c r="D27" s="11"/>
      <c r="E27" s="11"/>
      <c r="F27" s="11"/>
      <c r="G27" s="11"/>
      <c r="H27" s="11"/>
      <c r="I27" s="11"/>
      <c r="J27" s="11"/>
    </row>
    <row r="28" spans="1:10" ht="15.75" thickBot="1" x14ac:dyDescent="0.3">
      <c r="A28" s="28" t="s">
        <v>55</v>
      </c>
      <c r="B28" s="28" t="s">
        <v>13</v>
      </c>
    </row>
  </sheetData>
  <hyperlinks>
    <hyperlink ref="H6" r:id="rId1" xr:uid="{1E00EF2D-BAEE-4DF8-99B3-16CD9EAE12F6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9F07-483B-433D-8D59-E1A634E64BB0}">
  <dimension ref="A1:J29"/>
  <sheetViews>
    <sheetView workbookViewId="0">
      <selection activeCell="B2" sqref="B2"/>
    </sheetView>
  </sheetViews>
  <sheetFormatPr defaultRowHeight="15" x14ac:dyDescent="0.25"/>
  <cols>
    <col min="1" max="1" width="91.5703125" bestFit="1" customWidth="1"/>
    <col min="2" max="2" width="22.5703125" bestFit="1" customWidth="1"/>
    <col min="3" max="3" width="15" bestFit="1" customWidth="1"/>
    <col min="4" max="4" width="17.5703125" bestFit="1" customWidth="1"/>
    <col min="5" max="5" width="15.42578125" bestFit="1" customWidth="1"/>
    <col min="6" max="6" width="14.42578125" bestFit="1" customWidth="1"/>
    <col min="7" max="7" width="17.7109375" bestFit="1" customWidth="1"/>
  </cols>
  <sheetData>
    <row r="1" spans="1:10" ht="34.5" x14ac:dyDescent="0.45">
      <c r="A1" s="1" t="s">
        <v>56</v>
      </c>
      <c r="C1" s="2" t="s">
        <v>0</v>
      </c>
      <c r="D1" s="3" t="s">
        <v>1</v>
      </c>
      <c r="E1" s="4" t="s">
        <v>2</v>
      </c>
    </row>
    <row r="2" spans="1:10" ht="19.5" thickBot="1" x14ac:dyDescent="0.35">
      <c r="A2" s="14" t="s">
        <v>3</v>
      </c>
      <c r="B2" s="12" t="s">
        <v>4</v>
      </c>
      <c r="C2" s="5">
        <f>SUM(G5:G13)+E20</f>
        <v>41.328000000000003</v>
      </c>
      <c r="D2" s="22">
        <f>SUM(F15:F19)/60</f>
        <v>0</v>
      </c>
      <c r="E2" s="6">
        <f>SUM(D15:D19)</f>
        <v>0</v>
      </c>
    </row>
    <row r="3" spans="1:10" ht="16.5" thickBot="1" x14ac:dyDescent="0.3">
      <c r="A3" s="15" t="s">
        <v>5</v>
      </c>
    </row>
    <row r="4" spans="1:10" ht="15.75" thickBot="1" x14ac:dyDescent="0.3">
      <c r="A4" s="7" t="s">
        <v>57</v>
      </c>
      <c r="B4" s="7" t="s">
        <v>7</v>
      </c>
      <c r="C4" s="7" t="s">
        <v>8</v>
      </c>
      <c r="D4" s="7" t="s">
        <v>9</v>
      </c>
      <c r="E4" s="7" t="s">
        <v>10</v>
      </c>
      <c r="F4" s="16" t="s">
        <v>11</v>
      </c>
      <c r="G4" s="16" t="s">
        <v>12</v>
      </c>
      <c r="H4" s="7"/>
      <c r="I4" s="7" t="s">
        <v>13</v>
      </c>
      <c r="J4" s="7"/>
    </row>
    <row r="5" spans="1:10" x14ac:dyDescent="0.25">
      <c r="A5" t="s">
        <v>14</v>
      </c>
      <c r="B5" t="s">
        <v>74</v>
      </c>
      <c r="C5">
        <v>1</v>
      </c>
      <c r="D5">
        <v>1</v>
      </c>
      <c r="E5" s="9">
        <v>6.5</v>
      </c>
      <c r="F5" s="17">
        <f>E5/D5</f>
        <v>6.5</v>
      </c>
      <c r="G5" s="17">
        <f>F5*C5</f>
        <v>6.5</v>
      </c>
      <c r="H5" t="s">
        <v>75</v>
      </c>
      <c r="I5" s="8"/>
    </row>
    <row r="6" spans="1:10" x14ac:dyDescent="0.25">
      <c r="A6" t="s">
        <v>14</v>
      </c>
      <c r="B6" t="s">
        <v>58</v>
      </c>
      <c r="C6">
        <v>1</v>
      </c>
      <c r="D6">
        <v>1</v>
      </c>
      <c r="E6" s="9">
        <v>6.81</v>
      </c>
      <c r="F6" s="17">
        <f>E6/D6</f>
        <v>6.81</v>
      </c>
      <c r="G6" s="17">
        <f>F6*C6</f>
        <v>6.81</v>
      </c>
      <c r="I6" s="8"/>
    </row>
    <row r="7" spans="1:10" x14ac:dyDescent="0.25">
      <c r="A7" t="s">
        <v>14</v>
      </c>
      <c r="B7" t="s">
        <v>78</v>
      </c>
      <c r="C7">
        <v>1</v>
      </c>
      <c r="D7">
        <v>1</v>
      </c>
      <c r="E7" s="9">
        <v>9.57</v>
      </c>
      <c r="F7" s="17">
        <f t="shared" ref="F7:F12" si="0">E7/D7</f>
        <v>9.57</v>
      </c>
      <c r="G7" s="17">
        <f>F7*C7</f>
        <v>9.57</v>
      </c>
      <c r="H7" t="s">
        <v>79</v>
      </c>
      <c r="I7" s="8"/>
    </row>
    <row r="8" spans="1:10" x14ac:dyDescent="0.25">
      <c r="A8" t="s">
        <v>14</v>
      </c>
      <c r="B8" t="s">
        <v>69</v>
      </c>
      <c r="C8">
        <v>1</v>
      </c>
      <c r="D8">
        <v>1</v>
      </c>
      <c r="E8" s="29">
        <v>8.19</v>
      </c>
      <c r="F8" s="17">
        <f t="shared" si="0"/>
        <v>8.19</v>
      </c>
      <c r="G8" s="17">
        <f t="shared" ref="G8:G12" si="1">F8*C8</f>
        <v>8.19</v>
      </c>
      <c r="H8" t="s">
        <v>22</v>
      </c>
    </row>
    <row r="9" spans="1:10" x14ac:dyDescent="0.25">
      <c r="A9" t="s">
        <v>14</v>
      </c>
      <c r="B9" t="s">
        <v>23</v>
      </c>
      <c r="C9">
        <v>2</v>
      </c>
      <c r="D9">
        <v>1</v>
      </c>
      <c r="E9" s="29">
        <v>1.31</v>
      </c>
      <c r="F9" s="17">
        <f t="shared" si="0"/>
        <v>1.31</v>
      </c>
      <c r="G9" s="17">
        <f t="shared" si="1"/>
        <v>2.62</v>
      </c>
      <c r="H9" t="s">
        <v>26</v>
      </c>
    </row>
    <row r="10" spans="1:10" x14ac:dyDescent="0.25">
      <c r="A10" t="s">
        <v>14</v>
      </c>
      <c r="B10" t="s">
        <v>25</v>
      </c>
      <c r="C10">
        <v>1</v>
      </c>
      <c r="D10">
        <v>1</v>
      </c>
      <c r="E10" s="29">
        <v>1.31</v>
      </c>
      <c r="F10" s="17">
        <f t="shared" si="0"/>
        <v>1.31</v>
      </c>
      <c r="G10" s="17">
        <f t="shared" si="1"/>
        <v>1.31</v>
      </c>
      <c r="H10" t="s">
        <v>26</v>
      </c>
    </row>
    <row r="11" spans="1:10" ht="15.75" thickBot="1" x14ac:dyDescent="0.3">
      <c r="A11" t="s">
        <v>14</v>
      </c>
      <c r="B11" s="25" t="s">
        <v>63</v>
      </c>
      <c r="C11">
        <v>1</v>
      </c>
      <c r="D11">
        <v>5</v>
      </c>
      <c r="E11" s="29">
        <v>18.989999999999998</v>
      </c>
      <c r="F11" s="17">
        <f t="shared" si="0"/>
        <v>3.7979999999999996</v>
      </c>
      <c r="G11" s="17">
        <f t="shared" si="1"/>
        <v>3.7979999999999996</v>
      </c>
      <c r="H11" s="8" t="s">
        <v>64</v>
      </c>
    </row>
    <row r="12" spans="1:10" ht="15.75" thickBot="1" x14ac:dyDescent="0.3">
      <c r="A12" t="s">
        <v>14</v>
      </c>
      <c r="B12" s="25" t="s">
        <v>31</v>
      </c>
      <c r="C12">
        <v>1</v>
      </c>
      <c r="D12">
        <v>1</v>
      </c>
      <c r="E12" s="29">
        <v>2.5299999999999998</v>
      </c>
      <c r="F12" s="17">
        <f t="shared" si="0"/>
        <v>2.5299999999999998</v>
      </c>
      <c r="G12" s="17">
        <f t="shared" si="1"/>
        <v>2.5299999999999998</v>
      </c>
      <c r="H12" t="s">
        <v>32</v>
      </c>
    </row>
    <row r="13" spans="1:10" ht="15.75" thickBot="1" x14ac:dyDescent="0.3">
      <c r="A13" s="23" t="s">
        <v>33</v>
      </c>
      <c r="B13" s="26">
        <v>25</v>
      </c>
      <c r="E13" s="9"/>
      <c r="F13" s="21"/>
      <c r="G13" s="21"/>
    </row>
    <row r="14" spans="1:10" ht="15.75" thickBot="1" x14ac:dyDescent="0.3">
      <c r="A14" s="7" t="s">
        <v>34</v>
      </c>
      <c r="B14" s="24" t="s">
        <v>35</v>
      </c>
      <c r="C14" s="7" t="s">
        <v>8</v>
      </c>
      <c r="D14" s="7" t="s">
        <v>36</v>
      </c>
      <c r="E14" s="16" t="s">
        <v>37</v>
      </c>
      <c r="F14" s="7" t="s">
        <v>38</v>
      </c>
      <c r="G14" s="7" t="s">
        <v>13</v>
      </c>
    </row>
    <row r="15" spans="1:10" x14ac:dyDescent="0.25">
      <c r="E15" s="17">
        <f>(D15/1000)*$B$13</f>
        <v>0</v>
      </c>
      <c r="G15" s="8"/>
    </row>
    <row r="16" spans="1:10" x14ac:dyDescent="0.25">
      <c r="E16" s="17">
        <f t="shared" ref="E16:E19" si="2">(D16/1000)*$B$13</f>
        <v>0</v>
      </c>
      <c r="G16" s="8"/>
    </row>
    <row r="17" spans="1:10" x14ac:dyDescent="0.25">
      <c r="E17" s="17">
        <f t="shared" si="2"/>
        <v>0</v>
      </c>
      <c r="G17" s="8"/>
    </row>
    <row r="18" spans="1:10" x14ac:dyDescent="0.25">
      <c r="E18" s="17">
        <f t="shared" si="2"/>
        <v>0</v>
      </c>
      <c r="G18" s="8"/>
    </row>
    <row r="19" spans="1:10" ht="15.75" thickBot="1" x14ac:dyDescent="0.3">
      <c r="E19" s="17">
        <f t="shared" si="2"/>
        <v>0</v>
      </c>
      <c r="G19" s="8"/>
    </row>
    <row r="20" spans="1:10" ht="15.75" thickBot="1" x14ac:dyDescent="0.3">
      <c r="A20" s="12"/>
      <c r="D20" s="19" t="s">
        <v>51</v>
      </c>
      <c r="E20" s="20">
        <f>SUM(E15:E19)</f>
        <v>0</v>
      </c>
      <c r="G20" s="13"/>
      <c r="I20" s="11"/>
      <c r="J20" s="11"/>
    </row>
    <row r="21" spans="1:10" ht="15.75" thickBot="1" x14ac:dyDescent="0.3">
      <c r="A21" s="10" t="s">
        <v>52</v>
      </c>
      <c r="B21" s="11"/>
      <c r="C21" s="11"/>
      <c r="D21" s="18"/>
      <c r="E21" s="18"/>
      <c r="F21" s="11"/>
      <c r="G21" s="11"/>
      <c r="H21" s="11"/>
    </row>
    <row r="22" spans="1:10" x14ac:dyDescent="0.25">
      <c r="A22" t="s">
        <v>53</v>
      </c>
    </row>
    <row r="26" spans="1:10" ht="15.75" thickBot="1" x14ac:dyDescent="0.3"/>
    <row r="27" spans="1:10" ht="15.75" thickBot="1" x14ac:dyDescent="0.3">
      <c r="I27" s="11"/>
      <c r="J27" s="11"/>
    </row>
    <row r="28" spans="1:10" ht="15.75" thickBot="1" x14ac:dyDescent="0.3">
      <c r="A28" s="27" t="s">
        <v>54</v>
      </c>
      <c r="B28" s="11"/>
      <c r="C28" s="11"/>
      <c r="D28" s="11"/>
      <c r="E28" s="11"/>
      <c r="F28" s="11"/>
      <c r="G28" s="11"/>
      <c r="H28" s="11"/>
    </row>
    <row r="29" spans="1:10" ht="15.75" thickBot="1" x14ac:dyDescent="0.3">
      <c r="A29" s="28" t="s">
        <v>55</v>
      </c>
      <c r="B29" s="28" t="s">
        <v>13</v>
      </c>
    </row>
  </sheetData>
  <hyperlinks>
    <hyperlink ref="H11" r:id="rId1" xr:uid="{0E0144D3-2BD2-40D9-BE55-52C673DB7D6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DD84-0811-477D-9572-95CB3AF07625}">
  <dimension ref="A1:J27"/>
  <sheetViews>
    <sheetView workbookViewId="0">
      <selection activeCell="A8" sqref="A8"/>
    </sheetView>
  </sheetViews>
  <sheetFormatPr defaultRowHeight="15" x14ac:dyDescent="0.25"/>
  <cols>
    <col min="1" max="1" width="91.5703125" bestFit="1" customWidth="1"/>
    <col min="2" max="2" width="26" bestFit="1" customWidth="1"/>
    <col min="3" max="3" width="15" bestFit="1" customWidth="1"/>
    <col min="4" max="4" width="17.5703125" bestFit="1" customWidth="1"/>
    <col min="5" max="5" width="15.42578125" bestFit="1" customWidth="1"/>
    <col min="6" max="6" width="14.42578125" bestFit="1" customWidth="1"/>
    <col min="7" max="7" width="17.7109375" bestFit="1" customWidth="1"/>
    <col min="9" max="9" width="72.42578125" bestFit="1" customWidth="1"/>
  </cols>
  <sheetData>
    <row r="1" spans="1:10" ht="34.5" x14ac:dyDescent="0.45">
      <c r="A1" s="1" t="s">
        <v>56</v>
      </c>
      <c r="C1" s="2" t="s">
        <v>0</v>
      </c>
      <c r="D1" s="3" t="s">
        <v>1</v>
      </c>
      <c r="E1" s="4" t="s">
        <v>2</v>
      </c>
    </row>
    <row r="2" spans="1:10" ht="19.5" thickBot="1" x14ac:dyDescent="0.35">
      <c r="A2" s="14" t="s">
        <v>3</v>
      </c>
      <c r="B2" s="12" t="s">
        <v>4</v>
      </c>
      <c r="C2" s="5">
        <f>SUM(G5:G11)+E18</f>
        <v>102.77000000000001</v>
      </c>
      <c r="D2" s="22">
        <f>SUM(F13:F17)/60</f>
        <v>0</v>
      </c>
      <c r="E2" s="6">
        <f>SUM(D13:D17)</f>
        <v>0</v>
      </c>
    </row>
    <row r="3" spans="1:10" ht="16.5" thickBot="1" x14ac:dyDescent="0.3">
      <c r="A3" s="15" t="s">
        <v>5</v>
      </c>
    </row>
    <row r="4" spans="1:10" ht="15.75" thickBot="1" x14ac:dyDescent="0.3">
      <c r="A4" s="7" t="s">
        <v>57</v>
      </c>
      <c r="B4" s="7" t="s">
        <v>7</v>
      </c>
      <c r="C4" s="7" t="s">
        <v>8</v>
      </c>
      <c r="D4" s="7" t="s">
        <v>9</v>
      </c>
      <c r="E4" s="7" t="s">
        <v>10</v>
      </c>
      <c r="F4" s="16" t="s">
        <v>11</v>
      </c>
      <c r="G4" s="16" t="s">
        <v>12</v>
      </c>
      <c r="H4" s="7"/>
      <c r="I4" s="7" t="s">
        <v>13</v>
      </c>
      <c r="J4" s="7"/>
    </row>
    <row r="5" spans="1:10" x14ac:dyDescent="0.25">
      <c r="A5" t="s">
        <v>14</v>
      </c>
      <c r="B5" t="s">
        <v>15</v>
      </c>
      <c r="C5">
        <v>1</v>
      </c>
      <c r="D5">
        <v>1</v>
      </c>
      <c r="E5" s="9">
        <v>39.31</v>
      </c>
      <c r="F5" s="17">
        <f>E5/D5</f>
        <v>39.31</v>
      </c>
      <c r="G5" s="17">
        <f>F5*C5</f>
        <v>39.31</v>
      </c>
      <c r="I5" s="8" t="s">
        <v>16</v>
      </c>
    </row>
    <row r="6" spans="1:10" x14ac:dyDescent="0.25">
      <c r="A6" t="s">
        <v>14</v>
      </c>
      <c r="B6" t="s">
        <v>65</v>
      </c>
      <c r="C6">
        <v>1</v>
      </c>
      <c r="D6">
        <v>1</v>
      </c>
      <c r="E6" s="9">
        <v>39.31</v>
      </c>
      <c r="F6" s="17">
        <f>E6/D6</f>
        <v>39.31</v>
      </c>
      <c r="G6" s="17">
        <f>F6*C6</f>
        <v>39.31</v>
      </c>
      <c r="I6" s="8" t="s">
        <v>66</v>
      </c>
    </row>
    <row r="7" spans="1:10" x14ac:dyDescent="0.25">
      <c r="A7" t="s">
        <v>14</v>
      </c>
      <c r="B7" t="s">
        <v>69</v>
      </c>
      <c r="C7">
        <v>2</v>
      </c>
      <c r="D7">
        <v>1</v>
      </c>
      <c r="E7" s="29">
        <v>8.19</v>
      </c>
      <c r="F7" s="17">
        <f t="shared" ref="F7:F10" si="0">E7/D7</f>
        <v>8.19</v>
      </c>
      <c r="G7" s="17">
        <f t="shared" ref="G7:G10" si="1">F7*C7</f>
        <v>16.38</v>
      </c>
      <c r="I7" t="s">
        <v>22</v>
      </c>
    </row>
    <row r="8" spans="1:10" x14ac:dyDescent="0.25">
      <c r="A8" t="s">
        <v>14</v>
      </c>
      <c r="B8" t="s">
        <v>23</v>
      </c>
      <c r="C8">
        <v>2</v>
      </c>
      <c r="D8">
        <v>1</v>
      </c>
      <c r="E8" s="29">
        <v>1.31</v>
      </c>
      <c r="F8" s="17">
        <f t="shared" si="0"/>
        <v>1.31</v>
      </c>
      <c r="G8" s="17">
        <f t="shared" si="1"/>
        <v>2.62</v>
      </c>
      <c r="I8" t="s">
        <v>70</v>
      </c>
    </row>
    <row r="9" spans="1:10" x14ac:dyDescent="0.25">
      <c r="A9" t="s">
        <v>14</v>
      </c>
      <c r="B9" t="s">
        <v>25</v>
      </c>
      <c r="C9">
        <v>2</v>
      </c>
      <c r="D9">
        <v>1</v>
      </c>
      <c r="E9" s="29">
        <v>1.31</v>
      </c>
      <c r="F9" s="17">
        <f t="shared" si="0"/>
        <v>1.31</v>
      </c>
      <c r="G9" s="17">
        <f t="shared" si="1"/>
        <v>2.62</v>
      </c>
      <c r="I9" t="s">
        <v>26</v>
      </c>
    </row>
    <row r="10" spans="1:10" ht="15.75" thickBot="1" x14ac:dyDescent="0.3">
      <c r="A10" t="s">
        <v>14</v>
      </c>
      <c r="B10" s="25" t="s">
        <v>31</v>
      </c>
      <c r="C10">
        <v>1</v>
      </c>
      <c r="D10">
        <v>1</v>
      </c>
      <c r="E10" s="29">
        <v>2.5299999999999998</v>
      </c>
      <c r="F10" s="17">
        <f t="shared" si="0"/>
        <v>2.5299999999999998</v>
      </c>
      <c r="G10" s="17">
        <f t="shared" si="1"/>
        <v>2.5299999999999998</v>
      </c>
      <c r="H10" t="s">
        <v>32</v>
      </c>
    </row>
    <row r="11" spans="1:10" ht="15.75" thickBot="1" x14ac:dyDescent="0.3">
      <c r="A11" s="23" t="s">
        <v>33</v>
      </c>
      <c r="B11" s="26">
        <v>25</v>
      </c>
      <c r="E11" s="9"/>
      <c r="F11" s="30"/>
      <c r="G11" s="31"/>
    </row>
    <row r="12" spans="1:10" ht="15.75" thickBot="1" x14ac:dyDescent="0.3">
      <c r="A12" s="7" t="s">
        <v>34</v>
      </c>
      <c r="B12" s="24" t="s">
        <v>35</v>
      </c>
      <c r="C12" s="7" t="s">
        <v>8</v>
      </c>
      <c r="D12" s="7" t="s">
        <v>36</v>
      </c>
      <c r="E12" s="16" t="s">
        <v>37</v>
      </c>
      <c r="F12" s="24" t="s">
        <v>38</v>
      </c>
      <c r="G12" s="24" t="s">
        <v>13</v>
      </c>
    </row>
    <row r="13" spans="1:10" x14ac:dyDescent="0.25">
      <c r="E13" s="17">
        <f>(D13/1000)*$B$11</f>
        <v>0</v>
      </c>
      <c r="G13" s="8"/>
    </row>
    <row r="14" spans="1:10" x14ac:dyDescent="0.25">
      <c r="E14" s="17">
        <f t="shared" ref="E14:E17" si="2">(D14/1000)*$B$11</f>
        <v>0</v>
      </c>
      <c r="G14" s="8"/>
    </row>
    <row r="15" spans="1:10" x14ac:dyDescent="0.25">
      <c r="E15" s="17">
        <f t="shared" si="2"/>
        <v>0</v>
      </c>
      <c r="G15" s="8"/>
    </row>
    <row r="16" spans="1:10" x14ac:dyDescent="0.25">
      <c r="E16" s="17">
        <f t="shared" si="2"/>
        <v>0</v>
      </c>
      <c r="G16" s="8"/>
    </row>
    <row r="17" spans="1:10" x14ac:dyDescent="0.25">
      <c r="E17" s="17">
        <f t="shared" si="2"/>
        <v>0</v>
      </c>
      <c r="G17" s="8"/>
    </row>
    <row r="18" spans="1:10" ht="15.75" thickBot="1" x14ac:dyDescent="0.3">
      <c r="A18" s="12"/>
      <c r="D18" s="19" t="s">
        <v>51</v>
      </c>
      <c r="E18" s="20">
        <f>SUM(E13:E17)</f>
        <v>0</v>
      </c>
      <c r="G18" s="13"/>
    </row>
    <row r="19" spans="1:10" ht="15.75" thickBot="1" x14ac:dyDescent="0.3">
      <c r="A19" s="10" t="s">
        <v>52</v>
      </c>
      <c r="B19" s="11"/>
      <c r="C19" s="11"/>
      <c r="D19" s="18"/>
      <c r="E19" s="18"/>
      <c r="F19" s="11"/>
      <c r="G19" s="11"/>
      <c r="H19" s="11"/>
      <c r="I19" s="11"/>
      <c r="J19" s="11"/>
    </row>
    <row r="20" spans="1:10" x14ac:dyDescent="0.25">
      <c r="A20" t="s">
        <v>53</v>
      </c>
    </row>
    <row r="25" spans="1:10" ht="15.75" thickBot="1" x14ac:dyDescent="0.3"/>
    <row r="26" spans="1:10" ht="15.75" thickBot="1" x14ac:dyDescent="0.3">
      <c r="A26" s="27" t="s">
        <v>54</v>
      </c>
      <c r="B26" s="11"/>
      <c r="C26" s="11"/>
      <c r="D26" s="11"/>
      <c r="E26" s="11"/>
      <c r="F26" s="11"/>
      <c r="G26" s="11"/>
      <c r="H26" s="11"/>
      <c r="I26" s="11"/>
      <c r="J26" s="11"/>
    </row>
    <row r="27" spans="1:10" ht="15.75" thickBot="1" x14ac:dyDescent="0.3">
      <c r="A27" s="28" t="s">
        <v>55</v>
      </c>
      <c r="B27" s="28" t="s">
        <v>13</v>
      </c>
    </row>
  </sheetData>
  <hyperlinks>
    <hyperlink ref="I6" r:id="rId1" xr:uid="{FB14D90D-A310-446C-8073-41E4A353B88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BOM</vt:lpstr>
      <vt:lpstr>BOM Concept 1</vt:lpstr>
      <vt:lpstr>BOM Concept 2</vt:lpstr>
      <vt:lpstr>BOM Concept 3</vt:lpstr>
      <vt:lpstr>BOM Concept 4</vt:lpstr>
      <vt:lpstr>BOM Concept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2022-12-19T23:20:43Z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