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Switch Adapted Peppa Pig/Switch_Adapted_Peppa_Pig/Documentation/Working_Documents/"/>
    </mc:Choice>
  </mc:AlternateContent>
  <xr:revisionPtr revIDLastSave="32" documentId="8_{206DAF1A-7C50-435E-A79C-F096620396AD}" xr6:coauthVersionLast="47" xr6:coauthVersionMax="47" xr10:uidLastSave="{D50A1DF3-F1A7-469C-AC90-085F6410BB53}"/>
  <bookViews>
    <workbookView xWindow="-28920" yWindow="-7455" windowWidth="29040" windowHeight="15840" xr2:uid="{00000000-000D-0000-FFFF-FFFF00000000}"/>
  </bookViews>
  <sheets>
    <sheet name="BOM" sheetId="1" r:id="rId1"/>
  </sheets>
  <definedNames>
    <definedName name="_xlnm.Print_Area" localSheetId="0">BOM!$A$1:$L$34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19" i="1" l="1"/>
  <c r="G6" i="1"/>
  <c r="J6" i="1" s="1"/>
  <c r="G7" i="1"/>
  <c r="J7" i="1" s="1"/>
  <c r="G8" i="1"/>
  <c r="G9" i="1"/>
  <c r="J9" i="1" s="1"/>
  <c r="G10" i="1"/>
  <c r="G11" i="1"/>
  <c r="J11" i="1" s="1"/>
  <c r="G5" i="1"/>
  <c r="J5" i="1" s="1"/>
  <c r="H6" i="1"/>
  <c r="I6" i="1" s="1"/>
  <c r="I7" i="1"/>
  <c r="H8" i="1"/>
  <c r="H9" i="1"/>
  <c r="I9" i="1" s="1"/>
  <c r="H10" i="1"/>
  <c r="I10" i="1" s="1"/>
  <c r="H11" i="1"/>
  <c r="I11" i="1" s="1"/>
  <c r="H5" i="1"/>
  <c r="I8" i="1"/>
  <c r="J8" i="1"/>
  <c r="J10" i="1"/>
  <c r="J2" i="1" l="1"/>
  <c r="K2" i="1"/>
  <c r="L2" i="1"/>
  <c r="I15" i="1"/>
  <c r="I16" i="1"/>
  <c r="I17" i="1"/>
  <c r="I18" i="1"/>
  <c r="I14" i="1"/>
  <c r="I5" i="1" l="1"/>
  <c r="I2" i="1" s="1"/>
</calcChain>
</file>

<file path=xl/sharedStrings.xml><?xml version="1.0" encoding="utf-8"?>
<sst xmlns="http://schemas.openxmlformats.org/spreadsheetml/2006/main" count="58" uniqueCount="48">
  <si>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</si>
  <si>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</si>
  <si>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</si>
  <si>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</si>
  <si>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Name</t>
  </si>
  <si>
    <t>Link</t>
  </si>
  <si>
    <t>Part</t>
  </si>
  <si>
    <t>Estimated Price</t>
  </si>
  <si>
    <t>Print Time (Min)</t>
  </si>
  <si>
    <t>Tools for Assembly</t>
  </si>
  <si>
    <t>Alternatives (if there are other sources for some parts link them below)</t>
  </si>
  <si>
    <t>Part and description</t>
  </si>
  <si>
    <t>Unit Cost</t>
  </si>
  <si>
    <t>Part Type</t>
  </si>
  <si>
    <t>Material</t>
  </si>
  <si>
    <t>Commercial Parts</t>
  </si>
  <si>
    <t>Custom Printed Circuit Board (PCB)</t>
  </si>
  <si>
    <t>QTY</t>
  </si>
  <si>
    <t>QTY/PKG</t>
  </si>
  <si>
    <t>$/PKG</t>
  </si>
  <si>
    <t>PKG QTY</t>
  </si>
  <si>
    <t>$/Unit</t>
  </si>
  <si>
    <t>Extended</t>
  </si>
  <si>
    <t>Total</t>
  </si>
  <si>
    <t>ID</t>
  </si>
  <si>
    <t>Mass (g) / Unit</t>
  </si>
  <si>
    <t>Time / Unit</t>
  </si>
  <si>
    <t>3D Printed Parts                           ESTIMATED PRICING USING 1KG ROLL COST:</t>
  </si>
  <si>
    <t>Electrical</t>
  </si>
  <si>
    <t>Switch Adapted Peppa Pig</t>
  </si>
  <si>
    <t>Last Updated: 2022-Nov-28</t>
  </si>
  <si>
    <t>Peppa Pig Oink-Along Songs Singing Plush Doll</t>
  </si>
  <si>
    <t>Toy</t>
  </si>
  <si>
    <t>3.5mm Female Plug to Bare Wire Cable</t>
  </si>
  <si>
    <t>Small Philips or flathead screwdriver</t>
  </si>
  <si>
    <t>Drill with 1/8" drill bit</t>
  </si>
  <si>
    <t>Flush cutters</t>
  </si>
  <si>
    <t>Wire strippers</t>
  </si>
  <si>
    <t>Soldering iron and solder</t>
  </si>
  <si>
    <t xml:space="preserve">https://www.walmart.ca/en/ip/peppa-pig-oink-along-songs-singing-plush-doll-with-sparkly-red-dress-and-bow-english-multi/6000203116305?rrid=richrelevance </t>
  </si>
  <si>
    <t xml:space="preserve">https://a.co/d/gVYby6S </t>
  </si>
  <si>
    <t xml:space="preserve">https://a.co/d/bglRpvv </t>
  </si>
  <si>
    <t>Local dollar store</t>
  </si>
  <si>
    <t>Cable ties</t>
  </si>
  <si>
    <t xml:space="preserve">https://www.walmart.ca/en/ip/stanley-8-cable-ties-black/6000197428790 </t>
  </si>
  <si>
    <t>Small Cable Tie/Zip Tie (15 cm works well)</t>
  </si>
  <si>
    <t>Mechanical</t>
  </si>
  <si>
    <t xml:space="preserve">https://www.toysrus.ca/en/Peppa-Pig-Oink-Along-Songs-Peppa-Singing-Plush-Doll-with-Sparkly-Red-Dress-and-Bow--Sings-3-Songs---English-Edition/C442196D.html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</si>
</sst>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0" fontId="3" fillId="6" borderId="3" xfId="0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0" fontId="0" fillId="5" borderId="8" xfId="0" applyFill="1" applyBorder="1"/>
    <xf numFmtId="44" fontId="0" fillId="6" borderId="9" xfId="1" applyFont="1" applyFill="1" applyBorder="1"/>
    <xf numFmtId="44" fontId="0" fillId="9" borderId="0" xfId="0" applyNumberFormat="1" applyFill="1"/>
    <xf numFmtId="44" fontId="0" fillId="8" borderId="10" xfId="1" applyFont="1" applyFill="1" applyBorder="1"/>
    <xf numFmtId="0" fontId="0" fillId="0" borderId="5" xfId="0" applyBorder="1"/>
    <xf numFmtId="0" fontId="3" fillId="0" borderId="13" xfId="0" applyFont="1" applyBorder="1"/>
    <xf numFmtId="0" fontId="0" fillId="0" borderId="13" xfId="0" applyBorder="1"/>
    <xf numFmtId="44" fontId="3" fillId="6" borderId="13" xfId="0" applyNumberFormat="1" applyFont="1" applyFill="1" applyBorder="1"/>
    <xf numFmtId="0" fontId="0" fillId="0" borderId="10" xfId="0" applyBorder="1"/>
    <xf numFmtId="0" fontId="0" fillId="8" borderId="6" xfId="0" applyFill="1" applyBorder="1"/>
    <xf numFmtId="0" fontId="10" fillId="0" borderId="0" xfId="5" applyFont="1"/>
    <xf numFmtId="0" fontId="7" fillId="5" borderId="5" xfId="0" applyFont="1" applyFill="1" applyBorder="1"/>
    <xf numFmtId="0" fontId="7" fillId="5" borderId="10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0" fillId="5" borderId="5" xfId="0" applyFill="1" applyBorder="1"/>
    <xf numFmtId="0" fontId="0" fillId="5" borderId="1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bglRpvv" TargetMode="External"/><Relationship Id="rId2" Type="http://schemas.openxmlformats.org/officeDocument/2006/relationships/hyperlink" Target="https://a.co/d/gVYby6S" TargetMode="External"/><Relationship Id="rId1" Type="http://schemas.openxmlformats.org/officeDocument/2006/relationships/hyperlink" Target="https://www.walmart.ca/en/ip/peppa-pig-oink-along-songs-singing-plush-doll-with-sparkly-red-dress-and-bow-english-multi/6000203116305?rrid=richrelevanc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oysrus.ca/en/Peppa-Pig-Oink-Along-Songs-Peppa-Singing-Plush-Doll-with-Sparkly-Red-Dress-and-Bow--Sings-3-Songs---English-Edition/C442196D.html" TargetMode="External"/><Relationship Id="rId4" Type="http://schemas.openxmlformats.org/officeDocument/2006/relationships/hyperlink" Target="https://www.walmart.ca/en/ip/stanley-8-cable-ties-black/60001974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tabSelected="1" workbookViewId="0">
      <selection activeCell="C10" sqref="C10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6" x14ac:dyDescent="0.65">
      <c r="A1" s="1" t="s">
        <v>29</v>
      </c>
      <c r="I1" s="21" t="s">
        <v>12</v>
      </c>
      <c r="J1" s="2" t="s">
        <v>0</v>
      </c>
      <c r="K1" s="3" t="s">
        <v>1</v>
      </c>
      <c r="L1" s="4" t="s">
        <v>2</v>
      </c>
    </row>
    <row r="2" spans="1:14" ht="18.600000000000001" thickBot="1" x14ac:dyDescent="0.4">
      <c r="A2" s="12" t="s">
        <v>3</v>
      </c>
      <c r="C2" s="11" t="s">
        <v>30</v>
      </c>
      <c r="I2" s="27">
        <f>SUM(I5:I11,I14:I19)</f>
        <v>27.71875</v>
      </c>
      <c r="J2" s="5">
        <f>SUM(J5:J12)+J19</f>
        <v>37.18</v>
      </c>
      <c r="K2" s="17">
        <f>SUM(H14:H18)/60</f>
        <v>0</v>
      </c>
      <c r="L2" s="6">
        <f>SUM(E14:E18)</f>
        <v>0</v>
      </c>
    </row>
    <row r="3" spans="1:14" ht="16.2" thickBot="1" x14ac:dyDescent="0.35">
      <c r="A3" s="36" t="s">
        <v>15</v>
      </c>
      <c r="B3" s="37"/>
    </row>
    <row r="4" spans="1:14" ht="15" thickBot="1" x14ac:dyDescent="0.35">
      <c r="A4" s="7" t="s">
        <v>24</v>
      </c>
      <c r="B4" s="7" t="s">
        <v>4</v>
      </c>
      <c r="C4" s="7" t="s">
        <v>13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5</v>
      </c>
      <c r="L4" s="7"/>
      <c r="M4" s="7"/>
    </row>
    <row r="5" spans="1:14" x14ac:dyDescent="0.3">
      <c r="B5" t="s">
        <v>31</v>
      </c>
      <c r="C5" t="s">
        <v>32</v>
      </c>
      <c r="D5">
        <v>1</v>
      </c>
      <c r="E5">
        <v>1</v>
      </c>
      <c r="F5" s="9">
        <v>24.94</v>
      </c>
      <c r="G5" s="23">
        <f>IF(E5&gt;0,ROUNDUP(D5/E5,0),0)</f>
        <v>1</v>
      </c>
      <c r="H5" s="26">
        <f>IF(E5&gt;0,F5/E5,0)</f>
        <v>24.94</v>
      </c>
      <c r="I5" s="26">
        <f>H5*D5</f>
        <v>24.94</v>
      </c>
      <c r="J5" s="24">
        <f>G5*F5</f>
        <v>24.94</v>
      </c>
      <c r="K5" s="8" t="s">
        <v>40</v>
      </c>
    </row>
    <row r="6" spans="1:14" x14ac:dyDescent="0.3">
      <c r="B6" t="s">
        <v>33</v>
      </c>
      <c r="C6" t="s">
        <v>28</v>
      </c>
      <c r="D6">
        <v>1</v>
      </c>
      <c r="E6">
        <v>4</v>
      </c>
      <c r="F6" s="9">
        <v>10.99</v>
      </c>
      <c r="G6" s="23">
        <f t="shared" ref="G6:G11" si="0">IF(E6&gt;0,ROUNDUP(D6/E6,0),0)</f>
        <v>1</v>
      </c>
      <c r="H6" s="14">
        <f t="shared" ref="H6:H11" si="1">IF(E6&gt;0,F6/E6,0)</f>
        <v>2.7475000000000001</v>
      </c>
      <c r="I6" s="14">
        <f t="shared" ref="I6:I11" si="2">H6*D6</f>
        <v>2.7475000000000001</v>
      </c>
      <c r="J6" s="24">
        <f t="shared" ref="J6:J11" si="3">G6*F6</f>
        <v>10.99</v>
      </c>
      <c r="K6" s="8" t="s">
        <v>41</v>
      </c>
    </row>
    <row r="7" spans="1:14" x14ac:dyDescent="0.3">
      <c r="B7" t="s">
        <v>45</v>
      </c>
      <c r="C7" t="s">
        <v>46</v>
      </c>
      <c r="D7">
        <v>1</v>
      </c>
      <c r="E7">
        <v>40</v>
      </c>
      <c r="F7" s="9">
        <v>1.25</v>
      </c>
      <c r="G7" s="23">
        <f t="shared" si="0"/>
        <v>1</v>
      </c>
      <c r="H7" s="14">
        <f t="shared" si="1"/>
        <v>3.125E-2</v>
      </c>
      <c r="I7" s="14">
        <f t="shared" si="2"/>
        <v>3.125E-2</v>
      </c>
      <c r="J7" s="24">
        <f t="shared" si="3"/>
        <v>1.25</v>
      </c>
      <c r="K7" s="35" t="s">
        <v>42</v>
      </c>
    </row>
    <row r="8" spans="1:14" x14ac:dyDescent="0.3">
      <c r="G8" s="23">
        <f t="shared" si="0"/>
        <v>0</v>
      </c>
      <c r="H8" s="14">
        <f t="shared" si="1"/>
        <v>0</v>
      </c>
      <c r="I8" s="14">
        <f t="shared" si="2"/>
        <v>0</v>
      </c>
      <c r="J8" s="24">
        <f t="shared" si="3"/>
        <v>0</v>
      </c>
    </row>
    <row r="9" spans="1:14" x14ac:dyDescent="0.3">
      <c r="G9" s="23">
        <f t="shared" si="0"/>
        <v>0</v>
      </c>
      <c r="H9" s="14">
        <f t="shared" si="1"/>
        <v>0</v>
      </c>
      <c r="I9" s="14">
        <f t="shared" si="2"/>
        <v>0</v>
      </c>
      <c r="J9" s="24">
        <f t="shared" si="3"/>
        <v>0</v>
      </c>
    </row>
    <row r="10" spans="1:14" x14ac:dyDescent="0.3">
      <c r="G10" s="23">
        <f t="shared" si="0"/>
        <v>0</v>
      </c>
      <c r="H10" s="14">
        <f t="shared" si="1"/>
        <v>0</v>
      </c>
      <c r="I10" s="14">
        <f t="shared" si="2"/>
        <v>0</v>
      </c>
      <c r="J10" s="24">
        <f t="shared" si="3"/>
        <v>0</v>
      </c>
    </row>
    <row r="11" spans="1:14" ht="15" thickBot="1" x14ac:dyDescent="0.35">
      <c r="C11" s="19"/>
      <c r="G11" s="23">
        <f t="shared" si="0"/>
        <v>0</v>
      </c>
      <c r="H11" s="14">
        <f t="shared" si="1"/>
        <v>0</v>
      </c>
      <c r="I11" s="14">
        <f t="shared" si="2"/>
        <v>0</v>
      </c>
      <c r="J11" s="24">
        <f t="shared" si="3"/>
        <v>0</v>
      </c>
    </row>
    <row r="12" spans="1:14" ht="15" thickBot="1" x14ac:dyDescent="0.35">
      <c r="A12" s="38" t="s">
        <v>27</v>
      </c>
      <c r="B12" s="39"/>
      <c r="C12" s="28">
        <v>25</v>
      </c>
      <c r="F12" s="9"/>
      <c r="G12" s="9"/>
      <c r="H12" s="16"/>
      <c r="I12" s="16"/>
      <c r="N12" s="8"/>
    </row>
    <row r="13" spans="1:14" ht="15" thickBot="1" x14ac:dyDescent="0.35">
      <c r="A13" t="s">
        <v>24</v>
      </c>
      <c r="B13" s="7" t="s">
        <v>6</v>
      </c>
      <c r="C13" s="18" t="s">
        <v>14</v>
      </c>
      <c r="D13" s="7" t="s">
        <v>17</v>
      </c>
      <c r="E13" s="7" t="s">
        <v>25</v>
      </c>
      <c r="F13" s="25" t="s">
        <v>26</v>
      </c>
      <c r="G13" s="7"/>
      <c r="H13" s="7" t="s">
        <v>8</v>
      </c>
      <c r="I13" s="13" t="s">
        <v>7</v>
      </c>
      <c r="K13" s="7" t="s">
        <v>5</v>
      </c>
    </row>
    <row r="14" spans="1:14" x14ac:dyDescent="0.3">
      <c r="I14" s="14">
        <f t="shared" ref="I14:I19" si="4">(E14/1000)*$C$12</f>
        <v>0</v>
      </c>
    </row>
    <row r="15" spans="1:14" x14ac:dyDescent="0.3">
      <c r="I15" s="14">
        <f t="shared" si="4"/>
        <v>0</v>
      </c>
    </row>
    <row r="16" spans="1:14" x14ac:dyDescent="0.3">
      <c r="I16" s="14">
        <f t="shared" si="4"/>
        <v>0</v>
      </c>
    </row>
    <row r="17" spans="1:14" x14ac:dyDescent="0.3">
      <c r="I17" s="14">
        <f t="shared" si="4"/>
        <v>0</v>
      </c>
    </row>
    <row r="18" spans="1:14" x14ac:dyDescent="0.3">
      <c r="H18" s="15"/>
      <c r="I18" s="14">
        <f t="shared" si="4"/>
        <v>0</v>
      </c>
    </row>
    <row r="19" spans="1:14" ht="15" thickBot="1" x14ac:dyDescent="0.35">
      <c r="B19" s="11"/>
      <c r="I19" s="14">
        <f t="shared" si="4"/>
        <v>0</v>
      </c>
    </row>
    <row r="20" spans="1:14" ht="15" thickBot="1" x14ac:dyDescent="0.35">
      <c r="A20" s="40" t="s">
        <v>16</v>
      </c>
      <c r="B20" s="41"/>
      <c r="I20" s="22"/>
    </row>
    <row r="21" spans="1:14" ht="15" thickBot="1" x14ac:dyDescent="0.35">
      <c r="A21" s="29" t="s">
        <v>24</v>
      </c>
      <c r="B21" s="30" t="s">
        <v>6</v>
      </c>
      <c r="C21" s="31"/>
      <c r="D21" s="31" t="s">
        <v>17</v>
      </c>
      <c r="E21" s="31"/>
      <c r="F21" s="31"/>
      <c r="G21" s="31"/>
      <c r="H21" s="31"/>
      <c r="I21" s="32"/>
      <c r="J21" s="31"/>
      <c r="K21" s="33"/>
    </row>
    <row r="22" spans="1:14" ht="15" thickBot="1" x14ac:dyDescent="0.35">
      <c r="B22" s="11"/>
      <c r="I22" s="22"/>
    </row>
    <row r="23" spans="1:14" ht="15" thickBot="1" x14ac:dyDescent="0.35">
      <c r="A23" s="38" t="s">
        <v>9</v>
      </c>
      <c r="B23" s="3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B24" t="s">
        <v>34</v>
      </c>
    </row>
    <row r="25" spans="1:14" x14ac:dyDescent="0.3">
      <c r="B25" t="s">
        <v>35</v>
      </c>
    </row>
    <row r="26" spans="1:14" x14ac:dyDescent="0.3">
      <c r="B26" t="s">
        <v>36</v>
      </c>
    </row>
    <row r="27" spans="1:14" x14ac:dyDescent="0.3">
      <c r="B27" t="s">
        <v>37</v>
      </c>
    </row>
    <row r="28" spans="1:14" x14ac:dyDescent="0.3">
      <c r="B28" t="s">
        <v>38</v>
      </c>
    </row>
    <row r="29" spans="1:14" ht="15" thickBot="1" x14ac:dyDescent="0.35"/>
    <row r="30" spans="1:14" ht="15" thickBot="1" x14ac:dyDescent="0.35">
      <c r="A30" s="42" t="s">
        <v>10</v>
      </c>
      <c r="B30" s="4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" thickBot="1" x14ac:dyDescent="0.35">
      <c r="A31" s="20" t="s">
        <v>24</v>
      </c>
      <c r="B31" s="34" t="s">
        <v>11</v>
      </c>
      <c r="C31" s="20"/>
      <c r="D31" s="20"/>
      <c r="E31" s="20"/>
      <c r="F31" s="20"/>
      <c r="G31" s="20"/>
      <c r="H31" s="20"/>
      <c r="I31" s="20"/>
      <c r="J31" s="20"/>
      <c r="K31" s="20" t="s">
        <v>5</v>
      </c>
    </row>
    <row r="32" spans="1:14" x14ac:dyDescent="0.3">
      <c r="B32" t="s">
        <v>31</v>
      </c>
      <c r="C32" s="8" t="s">
        <v>39</v>
      </c>
    </row>
    <row r="33" spans="2:3" x14ac:dyDescent="0.3">
      <c r="B33" t="s">
        <v>31</v>
      </c>
      <c r="C33" s="8" t="s">
        <v>47</v>
      </c>
    </row>
    <row r="34" spans="2:3" x14ac:dyDescent="0.3">
      <c r="B34" t="s">
        <v>43</v>
      </c>
      <c r="C34" s="8" t="s">
        <v>44</v>
      </c>
    </row>
  </sheetData>
  <mergeCells count="5">
    <mergeCell ref="A3:B3"/>
    <mergeCell ref="A12:B12"/>
    <mergeCell ref="A20:B20"/>
    <mergeCell ref="A23:B23"/>
    <mergeCell ref="A30:B30"/>
  </mergeCells>
  <hyperlinks>
    <hyperlink ref="C32" r:id="rId1" xr:uid="{339DD9B3-1B7F-40B6-BDAF-CFC674128955}"/>
    <hyperlink ref="K5" r:id="rId2" xr:uid="{C0ABE2DB-95EA-49E6-B9E7-504E4C34B9F5}"/>
    <hyperlink ref="K6" r:id="rId3" xr:uid="{B9D109FA-F7E9-4E5C-8A97-EA88A28B1C9B}"/>
    <hyperlink ref="C34" r:id="rId4" xr:uid="{59084224-5C45-4DB6-917E-95974451B6B7}"/>
    <hyperlink ref="C33" r:id="rId5" xr:uid="{5176055C-D0E7-42A1-9852-865778C07AAE}"/>
  </hyperlinks>
  <pageMargins left="0.7" right="0.7" top="0.75" bottom="0.75" header="0.3" footer="0.3"/>
  <pageSetup paperSize="5" scale="73" fitToHeight="0" orientation="landscape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cp:lastPrinted>2022-12-15T21:26:24Z</cp:lastPrinted>
  <dcterms:created xsi:type="dcterms:W3CDTF">2021-04-20T01:54:08Z</dcterms:created>
  <dcterms:modified xsi:type="dcterms:W3CDTF">2022-12-15T21:26:41Z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