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nced\Research\2014_UT_Aij\"/>
    </mc:Choice>
  </mc:AlternateContent>
  <xr:revisionPtr revIDLastSave="0" documentId="13_ncr:1_{BC90AD3E-9D53-495C-BC93-62D962A27F60}" xr6:coauthVersionLast="47" xr6:coauthVersionMax="47" xr10:uidLastSave="{00000000-0000-0000-0000-000000000000}"/>
  <bookViews>
    <workbookView xWindow="-120" yWindow="330" windowWidth="29040" windowHeight="15990" tabRatio="298" xr2:uid="{00000000-000D-0000-FFFF-FFFF00000000}"/>
  </bookViews>
  <sheets>
    <sheet name="Sheet1" sheetId="1" r:id="rId1"/>
    <sheet name="Sheet1 (2)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5" l="1"/>
  <c r="I46" i="5"/>
  <c r="I9" i="5"/>
  <c r="I12" i="5"/>
  <c r="I13" i="5"/>
  <c r="I16" i="5"/>
  <c r="I17" i="5"/>
  <c r="I20" i="5"/>
  <c r="I21" i="5"/>
  <c r="I22" i="5"/>
  <c r="I23" i="5"/>
  <c r="I24" i="5"/>
  <c r="I25" i="5"/>
  <c r="I26" i="5"/>
  <c r="I28" i="5"/>
  <c r="I29" i="5"/>
  <c r="I30" i="5"/>
  <c r="I31" i="5"/>
  <c r="I32" i="5"/>
  <c r="I33" i="5"/>
  <c r="I34" i="5"/>
  <c r="I37" i="5"/>
  <c r="I38" i="5"/>
  <c r="I41" i="5"/>
  <c r="I42" i="5"/>
  <c r="I45" i="5"/>
  <c r="I6" i="5"/>
  <c r="S20" i="5"/>
  <c r="L20" i="5" s="1"/>
  <c r="Q20" i="5"/>
  <c r="P20" i="5"/>
  <c r="O20" i="5"/>
  <c r="N20" i="5"/>
  <c r="M20" i="5"/>
  <c r="X21" i="5"/>
  <c r="Q22" i="5" s="1"/>
  <c r="X22" i="5"/>
  <c r="Q23" i="5" s="1"/>
  <c r="X23" i="5"/>
  <c r="Q24" i="5" s="1"/>
  <c r="X24" i="5"/>
  <c r="Q25" i="5" s="1"/>
  <c r="X25" i="5"/>
  <c r="Q26" i="5" s="1"/>
  <c r="X26" i="5"/>
  <c r="X20" i="5"/>
  <c r="Q21" i="5" s="1"/>
  <c r="W21" i="5"/>
  <c r="P22" i="5" s="1"/>
  <c r="W22" i="5"/>
  <c r="P23" i="5" s="1"/>
  <c r="W23" i="5"/>
  <c r="P24" i="5" s="1"/>
  <c r="W24" i="5"/>
  <c r="P25" i="5" s="1"/>
  <c r="W25" i="5"/>
  <c r="P26" i="5" s="1"/>
  <c r="W26" i="5"/>
  <c r="W20" i="5"/>
  <c r="P21" i="5" s="1"/>
  <c r="V21" i="5"/>
  <c r="O22" i="5" s="1"/>
  <c r="V22" i="5"/>
  <c r="O23" i="5" s="1"/>
  <c r="V23" i="5"/>
  <c r="O24" i="5" s="1"/>
  <c r="V24" i="5"/>
  <c r="O25" i="5" s="1"/>
  <c r="V25" i="5"/>
  <c r="O26" i="5" s="1"/>
  <c r="V26" i="5"/>
  <c r="V20" i="5"/>
  <c r="O21" i="5" s="1"/>
  <c r="U22" i="5"/>
  <c r="N23" i="5" s="1"/>
  <c r="U21" i="5"/>
  <c r="N22" i="5" s="1"/>
  <c r="U23" i="5"/>
  <c r="N24" i="5" s="1"/>
  <c r="U24" i="5"/>
  <c r="N25" i="5" s="1"/>
  <c r="U25" i="5"/>
  <c r="N26" i="5" s="1"/>
  <c r="U26" i="5"/>
  <c r="U20" i="5"/>
  <c r="N21" i="5" s="1"/>
  <c r="T21" i="5"/>
  <c r="M22" i="5" s="1"/>
  <c r="T22" i="5"/>
  <c r="M23" i="5" s="1"/>
  <c r="T23" i="5"/>
  <c r="M24" i="5" s="1"/>
  <c r="T24" i="5"/>
  <c r="M25" i="5" s="1"/>
  <c r="T25" i="5"/>
  <c r="M26" i="5" s="1"/>
  <c r="T26" i="5"/>
  <c r="T20" i="5"/>
  <c r="M21" i="5" s="1"/>
  <c r="S21" i="5"/>
  <c r="L21" i="5" s="1"/>
  <c r="S22" i="5"/>
  <c r="S23" i="5"/>
  <c r="L23" i="5" s="1"/>
  <c r="S24" i="5"/>
  <c r="L24" i="5" s="1"/>
  <c r="S25" i="5"/>
  <c r="L25" i="5" s="1"/>
  <c r="S26" i="5"/>
  <c r="L26" i="5" s="1"/>
</calcChain>
</file>

<file path=xl/sharedStrings.xml><?xml version="1.0" encoding="utf-8"?>
<sst xmlns="http://schemas.openxmlformats.org/spreadsheetml/2006/main" count="66" uniqueCount="19">
  <si>
    <t>t</t>
  </si>
  <si>
    <t>Equation 2</t>
  </si>
  <si>
    <r>
      <t>Ethylic palm oil biodiesel (1) + ethanol (2) + glycerol (3) [</t>
    </r>
    <r>
      <rPr>
        <b/>
        <sz val="12"/>
        <color theme="1"/>
        <rFont val="Garamond"/>
        <family val="1"/>
      </rPr>
      <t>6</t>
    </r>
    <r>
      <rPr>
        <sz val="12"/>
        <color theme="1"/>
        <rFont val="Garamond"/>
        <family val="1"/>
      </rPr>
      <t>]</t>
    </r>
  </si>
  <si>
    <r>
      <t>Ethylic palm oil biodiesel (1) + ethanol (2) + water (3) [</t>
    </r>
    <r>
      <rPr>
        <b/>
        <sz val="12"/>
        <color theme="1"/>
        <rFont val="Garamond"/>
        <family val="1"/>
      </rPr>
      <t>6</t>
    </r>
    <r>
      <rPr>
        <sz val="12"/>
        <color theme="1"/>
        <rFont val="Garamond"/>
        <family val="1"/>
      </rPr>
      <t>]</t>
    </r>
  </si>
  <si>
    <r>
      <t>ethanol (1) + TAME (2) + hexane (3) [</t>
    </r>
    <r>
      <rPr>
        <b/>
        <sz val="12"/>
        <color theme="1"/>
        <rFont val="Garamond"/>
        <family val="1"/>
      </rPr>
      <t>7</t>
    </r>
    <r>
      <rPr>
        <sz val="12"/>
        <color theme="1"/>
        <rFont val="Garamond"/>
        <family val="1"/>
      </rPr>
      <t>]</t>
    </r>
  </si>
  <si>
    <t>Model</t>
  </si>
  <si>
    <t>NRTL</t>
  </si>
  <si>
    <t>UNIQUAC</t>
  </si>
  <si>
    <r>
      <t>methanol (1) + glycerol (2) + methyl oleate (3) [</t>
    </r>
    <r>
      <rPr>
        <b/>
        <sz val="12"/>
        <color theme="1"/>
        <rFont val="Garamond"/>
        <family val="1"/>
      </rPr>
      <t>9</t>
    </r>
    <r>
      <rPr>
        <sz val="12"/>
        <color theme="1"/>
        <rFont val="Garamond"/>
        <family val="1"/>
      </rPr>
      <t>]</t>
    </r>
  </si>
  <si>
    <r>
      <t>Biodiesel (1) + methanol (2) + glycerin (3) [</t>
    </r>
    <r>
      <rPr>
        <b/>
        <sz val="12"/>
        <color theme="1"/>
        <rFont val="Garamond"/>
        <family val="1"/>
      </rPr>
      <t>8</t>
    </r>
    <r>
      <rPr>
        <sz val="12"/>
        <color theme="1"/>
        <rFont val="Garamond"/>
        <family val="1"/>
      </rPr>
      <t>]</t>
    </r>
  </si>
  <si>
    <r>
      <t>water (1) + ethanol (2) + FAEE from crambe oil (3) [</t>
    </r>
    <r>
      <rPr>
        <b/>
        <sz val="12"/>
        <color theme="1"/>
        <rFont val="Garamond"/>
        <family val="1"/>
      </rPr>
      <t>10</t>
    </r>
    <r>
      <rPr>
        <sz val="12"/>
        <color theme="1"/>
        <rFont val="Garamond"/>
        <family val="1"/>
      </rPr>
      <t>]</t>
    </r>
  </si>
  <si>
    <r>
      <t>water (1) + ethanol (2) + FAEE from macauba pulp oil (3) [</t>
    </r>
    <r>
      <rPr>
        <b/>
        <sz val="12"/>
        <color theme="1"/>
        <rFont val="Garamond"/>
        <family val="1"/>
      </rPr>
      <t>10</t>
    </r>
    <r>
      <rPr>
        <sz val="12"/>
        <color theme="1"/>
        <rFont val="Garamond"/>
        <family val="1"/>
      </rPr>
      <t>]</t>
    </r>
  </si>
  <si>
    <r>
      <t>water (1) + ethanol (2) + FAEE from fodder radish oil (3) [</t>
    </r>
    <r>
      <rPr>
        <b/>
        <sz val="12"/>
        <color theme="1"/>
        <rFont val="Garamond"/>
        <family val="1"/>
      </rPr>
      <t>10</t>
    </r>
    <r>
      <rPr>
        <sz val="12"/>
        <color theme="1"/>
        <rFont val="Garamond"/>
        <family val="1"/>
      </rPr>
      <t>]</t>
    </r>
  </si>
  <si>
    <t>T /K</t>
  </si>
  <si>
    <t>298.15 and 323.15</t>
  </si>
  <si>
    <t>331–350</t>
  </si>
  <si>
    <t>303.15 and 323.15</t>
  </si>
  <si>
    <t>ij0</t>
  </si>
  <si>
    <t>ij1/T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</si>
</sst>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46"/>
  <sheetViews>
    <sheetView tabSelected="1" workbookViewId="0">
      <selection activeCell="E41" sqref="E41"/>
    </sheetView>
  </sheetViews>
  <sheetFormatPr defaultRowHeight="15.75" x14ac:dyDescent="0.25"/>
  <cols>
    <col min="1" max="1" width="9.140625" style="1"/>
    <col min="2" max="2" width="11" style="1" customWidth="1"/>
    <col min="3" max="3" width="19.85546875" style="1" customWidth="1"/>
    <col min="4" max="4" width="18.7109375" style="1" customWidth="1"/>
    <col min="5" max="5" width="15.28515625" style="1" customWidth="1"/>
    <col min="6" max="6" width="17.42578125" style="1" customWidth="1"/>
    <col min="7" max="7" width="11.5703125" style="1" customWidth="1"/>
    <col min="8" max="8" width="14.42578125" style="1" customWidth="1"/>
    <col min="9" max="9" width="17.140625" style="1" customWidth="1"/>
    <col min="10" max="10" width="18.28515625" style="1" bestFit="1" customWidth="1"/>
    <col min="11" max="16384" width="9.140625" style="1"/>
  </cols>
  <sheetData>
    <row r="3" spans="2:10" x14ac:dyDescent="0.25">
      <c r="E3" s="1" t="s">
        <v>0</v>
      </c>
    </row>
    <row r="4" spans="2:10" x14ac:dyDescent="0.25">
      <c r="B4" s="1" t="s">
        <v>5</v>
      </c>
      <c r="C4" s="1">
        <v>12</v>
      </c>
      <c r="D4" s="1">
        <v>13</v>
      </c>
      <c r="E4" s="1">
        <v>23</v>
      </c>
      <c r="F4" s="1">
        <v>32</v>
      </c>
      <c r="G4" s="1">
        <v>31</v>
      </c>
      <c r="H4" s="1">
        <v>21</v>
      </c>
      <c r="I4" s="1" t="s">
        <v>1</v>
      </c>
      <c r="J4" s="1" t="s">
        <v>13</v>
      </c>
    </row>
    <row r="5" spans="2:10" x14ac:dyDescent="0.25">
      <c r="C5" s="2" t="s">
        <v>2</v>
      </c>
      <c r="D5" s="2"/>
      <c r="E5" s="2"/>
      <c r="F5" s="2"/>
      <c r="G5" s="2"/>
      <c r="H5" s="2"/>
    </row>
    <row r="6" spans="2:10" x14ac:dyDescent="0.25">
      <c r="B6" s="1" t="s">
        <v>6</v>
      </c>
      <c r="C6" s="1">
        <v>-624.48</v>
      </c>
      <c r="D6" s="1">
        <v>352.24</v>
      </c>
      <c r="E6" s="1">
        <v>1313.3</v>
      </c>
      <c r="F6" s="1">
        <v>-737.53</v>
      </c>
      <c r="G6" s="1">
        <v>2115.4</v>
      </c>
      <c r="H6" s="1">
        <v>1585.1</v>
      </c>
      <c r="J6" s="1" t="s">
        <v>14</v>
      </c>
    </row>
    <row r="8" spans="2:10" x14ac:dyDescent="0.25">
      <c r="C8" s="2" t="s">
        <v>3</v>
      </c>
      <c r="D8" s="2"/>
      <c r="E8" s="2"/>
      <c r="F8" s="2"/>
      <c r="G8" s="2"/>
      <c r="H8" s="2"/>
    </row>
    <row r="9" spans="2:10" x14ac:dyDescent="0.25">
      <c r="B9" s="1" t="s">
        <v>6</v>
      </c>
      <c r="C9" s="1">
        <v>-624.48</v>
      </c>
      <c r="D9" s="1">
        <v>955.89</v>
      </c>
      <c r="E9" s="1">
        <v>859.41</v>
      </c>
      <c r="F9" s="1">
        <v>-396.61</v>
      </c>
      <c r="G9" s="1">
        <v>4851.6000000000004</v>
      </c>
      <c r="H9" s="1">
        <v>1585.1</v>
      </c>
      <c r="J9" s="1" t="s">
        <v>14</v>
      </c>
    </row>
    <row r="11" spans="2:10" x14ac:dyDescent="0.25">
      <c r="C11" s="2" t="s">
        <v>4</v>
      </c>
      <c r="D11" s="2"/>
      <c r="E11" s="2"/>
      <c r="F11" s="2"/>
      <c r="G11" s="2"/>
      <c r="H11" s="2"/>
    </row>
    <row r="12" spans="2:10" x14ac:dyDescent="0.25">
      <c r="B12" s="1" t="s">
        <v>6</v>
      </c>
      <c r="C12" s="1">
        <v>1701.65</v>
      </c>
      <c r="D12" s="1">
        <v>3815.07</v>
      </c>
      <c r="E12" s="1">
        <v>-3815.07</v>
      </c>
      <c r="F12" s="1">
        <v>965.59</v>
      </c>
      <c r="G12" s="1">
        <v>5574.67</v>
      </c>
      <c r="H12" s="1">
        <v>1910.23</v>
      </c>
      <c r="J12" s="1" t="s">
        <v>15</v>
      </c>
    </row>
    <row r="13" spans="2:10" x14ac:dyDescent="0.25">
      <c r="B13" s="1" t="s">
        <v>7</v>
      </c>
      <c r="C13" s="1">
        <v>-685.92</v>
      </c>
      <c r="D13" s="1">
        <v>-616.07000000000005</v>
      </c>
      <c r="E13" s="1">
        <v>-398.95</v>
      </c>
      <c r="F13" s="1">
        <v>548.54</v>
      </c>
      <c r="G13" s="1">
        <v>3517.77</v>
      </c>
      <c r="H13" s="1">
        <v>2106.67</v>
      </c>
      <c r="J13" s="1" t="s">
        <v>15</v>
      </c>
    </row>
    <row r="15" spans="2:10" x14ac:dyDescent="0.25">
      <c r="C15" s="2" t="s">
        <v>9</v>
      </c>
      <c r="D15" s="2"/>
      <c r="E15" s="2"/>
      <c r="F15" s="2"/>
      <c r="G15" s="2"/>
      <c r="H15" s="2"/>
    </row>
    <row r="16" spans="2:10" x14ac:dyDescent="0.25">
      <c r="B16" s="1" t="s">
        <v>6</v>
      </c>
      <c r="C16" s="1">
        <v>-1.4456</v>
      </c>
      <c r="D16" s="1">
        <v>757.33</v>
      </c>
      <c r="E16" s="1">
        <v>392.68</v>
      </c>
      <c r="F16" s="1">
        <v>0.77029999999999998</v>
      </c>
      <c r="G16" s="1">
        <v>1852.7</v>
      </c>
      <c r="H16" s="1">
        <v>3665.1</v>
      </c>
      <c r="J16" s="1" t="s">
        <v>16</v>
      </c>
    </row>
    <row r="17" spans="2:10" x14ac:dyDescent="0.25">
      <c r="B17" s="1" t="s">
        <v>7</v>
      </c>
      <c r="C17" s="1">
        <v>-210.45</v>
      </c>
      <c r="D17" s="1">
        <v>200.44</v>
      </c>
      <c r="E17" s="1">
        <v>-254.15</v>
      </c>
      <c r="F17" s="1">
        <v>103.82</v>
      </c>
      <c r="G17" s="1">
        <v>200.21</v>
      </c>
      <c r="H17" s="1">
        <v>2996.4</v>
      </c>
      <c r="J17" s="1" t="s">
        <v>16</v>
      </c>
    </row>
    <row r="19" spans="2:10" x14ac:dyDescent="0.25">
      <c r="C19" s="2" t="s">
        <v>8</v>
      </c>
      <c r="D19" s="2"/>
      <c r="E19" s="2"/>
      <c r="F19" s="2"/>
      <c r="G19" s="2"/>
      <c r="H19" s="2"/>
    </row>
    <row r="20" spans="2:10" x14ac:dyDescent="0.25">
      <c r="B20" s="1" t="s">
        <v>6</v>
      </c>
      <c r="J20" s="1">
        <v>313.14999999999998</v>
      </c>
    </row>
    <row r="21" spans="2:10" x14ac:dyDescent="0.25">
      <c r="J21" s="1">
        <v>333.15</v>
      </c>
    </row>
    <row r="22" spans="2:10" x14ac:dyDescent="0.25">
      <c r="J22" s="1">
        <v>333.15</v>
      </c>
    </row>
    <row r="23" spans="2:10" x14ac:dyDescent="0.25">
      <c r="J23" s="1">
        <v>353.15</v>
      </c>
    </row>
    <row r="24" spans="2:10" x14ac:dyDescent="0.25">
      <c r="J24" s="1">
        <v>373.15</v>
      </c>
    </row>
    <row r="25" spans="2:10" x14ac:dyDescent="0.25">
      <c r="J25" s="1">
        <v>393.15</v>
      </c>
    </row>
    <row r="26" spans="2:10" x14ac:dyDescent="0.25">
      <c r="J26" s="1">
        <v>408.15</v>
      </c>
    </row>
    <row r="28" spans="2:10" x14ac:dyDescent="0.25">
      <c r="B28" s="1" t="s">
        <v>7</v>
      </c>
      <c r="J28" s="1">
        <v>313.14999999999998</v>
      </c>
    </row>
    <row r="29" spans="2:10" x14ac:dyDescent="0.25">
      <c r="J29" s="1">
        <v>333.15</v>
      </c>
    </row>
    <row r="30" spans="2:10" x14ac:dyDescent="0.25">
      <c r="J30" s="1">
        <v>333.15</v>
      </c>
    </row>
    <row r="31" spans="2:10" x14ac:dyDescent="0.25">
      <c r="J31" s="1">
        <v>353.15</v>
      </c>
    </row>
    <row r="32" spans="2:10" x14ac:dyDescent="0.25">
      <c r="J32" s="1">
        <v>373.15</v>
      </c>
    </row>
    <row r="33" spans="2:10" x14ac:dyDescent="0.25">
      <c r="J33" s="1">
        <v>393.15</v>
      </c>
    </row>
    <row r="34" spans="2:10" x14ac:dyDescent="0.25">
      <c r="J34" s="1">
        <v>408.15</v>
      </c>
    </row>
    <row r="36" spans="2:10" x14ac:dyDescent="0.25">
      <c r="C36" s="2" t="s">
        <v>10</v>
      </c>
      <c r="D36" s="2"/>
      <c r="E36" s="2"/>
      <c r="F36" s="2"/>
      <c r="G36" s="2"/>
      <c r="H36" s="2"/>
    </row>
    <row r="37" spans="2:10" x14ac:dyDescent="0.25">
      <c r="B37" s="1" t="s">
        <v>7</v>
      </c>
      <c r="C37" s="1">
        <v>-75134.471999999994</v>
      </c>
      <c r="D37" s="1">
        <v>-11655.146999999999</v>
      </c>
      <c r="E37" s="1">
        <v>9503.0375999999997</v>
      </c>
      <c r="F37" s="1">
        <v>22382.892</v>
      </c>
      <c r="G37" s="1">
        <v>229274.052</v>
      </c>
      <c r="H37" s="1">
        <v>88789.05</v>
      </c>
      <c r="J37" s="1">
        <v>298.2</v>
      </c>
    </row>
    <row r="38" spans="2:10" x14ac:dyDescent="0.25">
      <c r="B38" s="1" t="s">
        <v>6</v>
      </c>
      <c r="C38" s="1">
        <v>16239.0774</v>
      </c>
      <c r="D38" s="1">
        <v>1209827.22</v>
      </c>
      <c r="E38" s="1">
        <v>242347.14</v>
      </c>
      <c r="F38" s="1">
        <v>663405.53999999992</v>
      </c>
      <c r="G38" s="1">
        <v>88699.59</v>
      </c>
      <c r="H38" s="1">
        <v>83397.593999999997</v>
      </c>
      <c r="J38" s="1">
        <v>298.2</v>
      </c>
    </row>
    <row r="40" spans="2:10" x14ac:dyDescent="0.25">
      <c r="C40" s="2" t="s">
        <v>12</v>
      </c>
      <c r="D40" s="2"/>
      <c r="E40" s="2"/>
      <c r="F40" s="2"/>
      <c r="G40" s="2"/>
      <c r="H40" s="2"/>
    </row>
    <row r="41" spans="2:10" x14ac:dyDescent="0.25">
      <c r="B41" s="1" t="s">
        <v>7</v>
      </c>
      <c r="C41" s="1">
        <v>-75134.471999999994</v>
      </c>
      <c r="D41" s="1">
        <v>18172.606199999998</v>
      </c>
      <c r="E41" s="1">
        <v>2379.5465399999998</v>
      </c>
      <c r="F41" s="1">
        <v>19506.753000000001</v>
      </c>
      <c r="G41" s="1">
        <v>225322.902</v>
      </c>
      <c r="H41" s="1">
        <v>88789.05</v>
      </c>
      <c r="J41" s="1">
        <v>298.2</v>
      </c>
    </row>
    <row r="42" spans="2:10" x14ac:dyDescent="0.25">
      <c r="B42" s="1" t="s">
        <v>6</v>
      </c>
      <c r="C42" s="1">
        <v>16239.0774</v>
      </c>
      <c r="D42" s="1">
        <v>1167363.5399999998</v>
      </c>
      <c r="E42" s="1">
        <v>242341.17599999998</v>
      </c>
      <c r="F42" s="1">
        <v>399826.56</v>
      </c>
      <c r="G42" s="1">
        <v>2815723.6799999997</v>
      </c>
      <c r="H42" s="1">
        <v>83397.593999999997</v>
      </c>
      <c r="J42" s="1">
        <v>298.2</v>
      </c>
    </row>
    <row r="44" spans="2:10" x14ac:dyDescent="0.25">
      <c r="C44" s="2" t="s">
        <v>11</v>
      </c>
      <c r="D44" s="2"/>
      <c r="E44" s="2"/>
      <c r="F44" s="2"/>
      <c r="G44" s="2"/>
      <c r="H44" s="2"/>
    </row>
    <row r="45" spans="2:10" x14ac:dyDescent="0.25">
      <c r="B45" s="1" t="s">
        <v>7</v>
      </c>
      <c r="C45" s="1">
        <v>-75134.471999999994</v>
      </c>
      <c r="D45" s="1">
        <v>-1183.7645399999999</v>
      </c>
      <c r="E45" s="1">
        <v>110462.226</v>
      </c>
      <c r="F45" s="1">
        <v>-64763.076000000001</v>
      </c>
      <c r="G45" s="1">
        <v>260790.80999999997</v>
      </c>
      <c r="H45" s="1">
        <v>88789.05</v>
      </c>
      <c r="J45" s="1">
        <v>298.2</v>
      </c>
    </row>
    <row r="46" spans="2:10" x14ac:dyDescent="0.25">
      <c r="B46" s="1" t="s">
        <v>6</v>
      </c>
      <c r="C46" s="1">
        <v>16239.0774</v>
      </c>
      <c r="D46" s="1">
        <v>917531.58</v>
      </c>
      <c r="E46" s="1">
        <v>233204.32799999998</v>
      </c>
      <c r="F46" s="1">
        <v>-43083.935999999994</v>
      </c>
      <c r="G46" s="1">
        <v>183685.236</v>
      </c>
      <c r="H46" s="1">
        <v>83397.593999999997</v>
      </c>
      <c r="J46" s="1">
        <v>298.2</v>
      </c>
    </row>
  </sheetData>
  <mergeCells count="8">
    <mergeCell ref="C44:H44"/>
    <mergeCell ref="C19:H19"/>
    <mergeCell ref="C5:H5"/>
    <mergeCell ref="C8:H8"/>
    <mergeCell ref="C11:H11"/>
    <mergeCell ref="C15:H15"/>
    <mergeCell ref="C36:H36"/>
    <mergeCell ref="C40:H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X46"/>
  <sheetViews>
    <sheetView workbookViewId="0">
      <selection activeCell="C35" sqref="C35"/>
    </sheetView>
  </sheetViews>
  <sheetFormatPr defaultRowHeight="15.75" x14ac:dyDescent="0.25"/>
  <cols>
    <col min="1" max="1" width="9.140625" style="1"/>
    <col min="2" max="2" width="11" style="1" customWidth="1"/>
    <col min="3" max="3" width="19.85546875" style="1" customWidth="1"/>
    <col min="4" max="4" width="18.7109375" style="1" customWidth="1"/>
    <col min="5" max="5" width="15.28515625" style="1" customWidth="1"/>
    <col min="6" max="6" width="17.42578125" style="1" customWidth="1"/>
    <col min="7" max="7" width="11.5703125" style="1" customWidth="1"/>
    <col min="8" max="8" width="14.42578125" style="1" customWidth="1"/>
    <col min="9" max="9" width="17.140625" style="1" customWidth="1"/>
    <col min="10" max="10" width="18.28515625" style="1" bestFit="1" customWidth="1"/>
    <col min="11" max="16384" width="9.140625" style="1"/>
  </cols>
  <sheetData>
    <row r="3" spans="2:24" x14ac:dyDescent="0.25">
      <c r="E3" s="1" t="s">
        <v>0</v>
      </c>
    </row>
    <row r="4" spans="2:24" x14ac:dyDescent="0.25">
      <c r="B4" s="1" t="s">
        <v>5</v>
      </c>
      <c r="C4" s="1">
        <v>12</v>
      </c>
      <c r="D4" s="1">
        <v>13</v>
      </c>
      <c r="E4" s="1">
        <v>23</v>
      </c>
      <c r="F4" s="1">
        <v>32</v>
      </c>
      <c r="G4" s="1">
        <v>31</v>
      </c>
      <c r="H4" s="1">
        <v>21</v>
      </c>
      <c r="I4" s="1" t="s">
        <v>1</v>
      </c>
      <c r="J4" s="1" t="s">
        <v>13</v>
      </c>
    </row>
    <row r="5" spans="2:24" x14ac:dyDescent="0.25">
      <c r="C5" s="2" t="s">
        <v>2</v>
      </c>
      <c r="D5" s="2"/>
      <c r="E5" s="2"/>
      <c r="F5" s="2"/>
      <c r="G5" s="2"/>
      <c r="H5" s="2"/>
    </row>
    <row r="6" spans="2:24" x14ac:dyDescent="0.25">
      <c r="B6" s="1" t="s">
        <v>6</v>
      </c>
      <c r="C6" s="1">
        <v>-624.48</v>
      </c>
      <c r="D6" s="1">
        <v>352.24</v>
      </c>
      <c r="E6" s="1">
        <v>1313.3</v>
      </c>
      <c r="F6" s="1">
        <v>-737.53</v>
      </c>
      <c r="G6" s="1">
        <v>2115.4</v>
      </c>
      <c r="H6" s="1">
        <v>1585.1</v>
      </c>
      <c r="I6" s="1">
        <f>SUM(C6:E6)-SUM(F6:H6)</f>
        <v>-1921.9100000000003</v>
      </c>
      <c r="J6" s="1" t="s">
        <v>14</v>
      </c>
    </row>
    <row r="8" spans="2:24" x14ac:dyDescent="0.25">
      <c r="C8" s="2" t="s">
        <v>3</v>
      </c>
      <c r="D8" s="2"/>
      <c r="E8" s="2"/>
      <c r="F8" s="2"/>
      <c r="G8" s="2"/>
      <c r="H8" s="2"/>
    </row>
    <row r="9" spans="2:24" x14ac:dyDescent="0.25">
      <c r="B9" s="1" t="s">
        <v>6</v>
      </c>
      <c r="C9" s="1">
        <v>-624.48</v>
      </c>
      <c r="D9" s="1">
        <v>955.89</v>
      </c>
      <c r="E9" s="1">
        <v>859.41</v>
      </c>
      <c r="F9" s="1">
        <v>-396.61</v>
      </c>
      <c r="G9" s="1">
        <v>4851.6000000000004</v>
      </c>
      <c r="H9" s="1">
        <v>1585.1</v>
      </c>
      <c r="I9" s="1">
        <f t="shared" ref="I9:I45" si="0">SUM(C9:E9)-SUM(F9:H9)</f>
        <v>-4849.2700000000004</v>
      </c>
      <c r="J9" s="1" t="s">
        <v>14</v>
      </c>
    </row>
    <row r="11" spans="2:24" x14ac:dyDescent="0.25">
      <c r="C11" s="2" t="s">
        <v>4</v>
      </c>
      <c r="D11" s="2"/>
      <c r="E11" s="2"/>
      <c r="F11" s="2"/>
      <c r="G11" s="2"/>
      <c r="H11" s="2"/>
    </row>
    <row r="12" spans="2:24" x14ac:dyDescent="0.25">
      <c r="B12" s="1" t="s">
        <v>6</v>
      </c>
      <c r="C12" s="1">
        <v>1701.65</v>
      </c>
      <c r="D12" s="1">
        <v>3815.07</v>
      </c>
      <c r="E12" s="1">
        <v>-3815.07</v>
      </c>
      <c r="F12" s="1">
        <v>965.59</v>
      </c>
      <c r="G12" s="1">
        <v>5574.67</v>
      </c>
      <c r="H12" s="1">
        <v>1910.23</v>
      </c>
      <c r="I12" s="1">
        <f t="shared" si="0"/>
        <v>-6748.84</v>
      </c>
      <c r="J12" s="1" t="s">
        <v>15</v>
      </c>
    </row>
    <row r="13" spans="2:24" x14ac:dyDescent="0.25">
      <c r="B13" s="1" t="s">
        <v>7</v>
      </c>
      <c r="C13" s="1">
        <v>-685.92</v>
      </c>
      <c r="D13" s="1">
        <v>-616.07000000000005</v>
      </c>
      <c r="E13" s="1">
        <v>-398.95</v>
      </c>
      <c r="F13" s="1">
        <v>548.54</v>
      </c>
      <c r="G13" s="1">
        <v>3517.77</v>
      </c>
      <c r="H13" s="1">
        <v>2106.67</v>
      </c>
      <c r="I13" s="1">
        <f t="shared" si="0"/>
        <v>-7873.92</v>
      </c>
      <c r="J13" s="1" t="s">
        <v>15</v>
      </c>
      <c r="U13" s="1" t="s">
        <v>17</v>
      </c>
    </row>
    <row r="14" spans="2:24" x14ac:dyDescent="0.25">
      <c r="S14" s="1">
        <v>12</v>
      </c>
      <c r="T14" s="1">
        <v>13</v>
      </c>
      <c r="U14" s="1">
        <v>23</v>
      </c>
      <c r="V14" s="1">
        <v>32</v>
      </c>
      <c r="W14" s="1">
        <v>31</v>
      </c>
      <c r="X14" s="1">
        <v>21</v>
      </c>
    </row>
    <row r="15" spans="2:24" x14ac:dyDescent="0.25">
      <c r="C15" s="2" t="s">
        <v>9</v>
      </c>
      <c r="D15" s="2"/>
      <c r="E15" s="2"/>
      <c r="F15" s="2"/>
      <c r="G15" s="2"/>
      <c r="H15" s="2"/>
      <c r="S15" s="1">
        <v>-331.91</v>
      </c>
      <c r="T15" s="1">
        <v>1.7307999999999999</v>
      </c>
      <c r="U15" s="1">
        <v>-16.451000000000001</v>
      </c>
      <c r="V15" s="1">
        <v>341.92</v>
      </c>
      <c r="W15" s="1">
        <v>202.31</v>
      </c>
      <c r="X15" s="1">
        <v>477.12</v>
      </c>
    </row>
    <row r="16" spans="2:24" x14ac:dyDescent="0.25">
      <c r="B16" s="1" t="s">
        <v>6</v>
      </c>
      <c r="C16" s="1">
        <v>-1.4456</v>
      </c>
      <c r="D16" s="1">
        <v>757.33</v>
      </c>
      <c r="E16" s="1">
        <v>392.68</v>
      </c>
      <c r="F16" s="1">
        <v>0.77029999999999998</v>
      </c>
      <c r="G16" s="1">
        <v>1852.7</v>
      </c>
      <c r="H16" s="1">
        <v>3665.1</v>
      </c>
      <c r="I16" s="1">
        <f t="shared" si="0"/>
        <v>-4370.0058999999992</v>
      </c>
      <c r="J16" s="1" t="s">
        <v>16</v>
      </c>
    </row>
    <row r="17" spans="2:24" x14ac:dyDescent="0.25">
      <c r="B17" s="1" t="s">
        <v>7</v>
      </c>
      <c r="C17" s="1">
        <v>-210.45</v>
      </c>
      <c r="D17" s="1">
        <v>200.44</v>
      </c>
      <c r="E17" s="1">
        <v>-254.15</v>
      </c>
      <c r="F17" s="1">
        <v>103.82</v>
      </c>
      <c r="G17" s="1">
        <v>200.21</v>
      </c>
      <c r="H17" s="1">
        <v>2996.4</v>
      </c>
      <c r="I17" s="1">
        <f t="shared" si="0"/>
        <v>-3564.59</v>
      </c>
      <c r="J17" s="1" t="s">
        <v>16</v>
      </c>
      <c r="U17" s="1" t="s">
        <v>18</v>
      </c>
    </row>
    <row r="18" spans="2:24" x14ac:dyDescent="0.25">
      <c r="S18" s="1">
        <v>12</v>
      </c>
      <c r="T18" s="1">
        <v>13</v>
      </c>
      <c r="U18" s="1">
        <v>23</v>
      </c>
      <c r="V18" s="1">
        <v>32</v>
      </c>
      <c r="W18" s="1">
        <v>31</v>
      </c>
      <c r="X18" s="1">
        <v>21</v>
      </c>
    </row>
    <row r="19" spans="2:24" x14ac:dyDescent="0.25">
      <c r="C19" s="2" t="s">
        <v>8</v>
      </c>
      <c r="D19" s="2"/>
      <c r="E19" s="2"/>
      <c r="F19" s="2"/>
      <c r="G19" s="2"/>
      <c r="H19" s="2"/>
      <c r="L19" s="1">
        <v>12</v>
      </c>
      <c r="M19" s="1">
        <v>13</v>
      </c>
      <c r="N19" s="1">
        <v>23</v>
      </c>
      <c r="O19" s="1">
        <v>32</v>
      </c>
      <c r="P19" s="1">
        <v>31</v>
      </c>
      <c r="Q19" s="1">
        <v>21</v>
      </c>
      <c r="S19" s="1">
        <v>4.3739E-2</v>
      </c>
      <c r="T19" s="1">
        <v>-5.5629999999999999E-2</v>
      </c>
      <c r="U19" s="1">
        <v>-3.8845999999999999E-2</v>
      </c>
      <c r="V19" s="1">
        <v>4.7185999999999999E-2</v>
      </c>
      <c r="W19" s="1">
        <v>7.5428999999999996E-2</v>
      </c>
      <c r="X19" s="1">
        <v>-9.6208000000000002E-2</v>
      </c>
    </row>
    <row r="20" spans="2:24" x14ac:dyDescent="0.25">
      <c r="B20" s="1" t="s">
        <v>6</v>
      </c>
      <c r="C20" s="1">
        <v>407.4310385</v>
      </c>
      <c r="D20" s="1">
        <v>917.10589799999991</v>
      </c>
      <c r="E20" s="1">
        <v>2972.1257439999999</v>
      </c>
      <c r="F20" s="1">
        <v>28.615768559999999</v>
      </c>
      <c r="G20" s="1">
        <v>1189.3963999999999</v>
      </c>
      <c r="H20" s="1">
        <v>-71.23794749999999</v>
      </c>
      <c r="I20" s="1">
        <f t="shared" si="0"/>
        <v>3149.8884594399997</v>
      </c>
      <c r="J20" s="1">
        <v>313.14999999999998</v>
      </c>
      <c r="L20" s="1">
        <f>S20+$S$15</f>
        <v>-318.21313215000004</v>
      </c>
      <c r="M20" s="1">
        <f>T19+$T$15</f>
        <v>1.6751699999999998</v>
      </c>
      <c r="N20" s="1">
        <f>U19+$U$15</f>
        <v>-16.489846</v>
      </c>
      <c r="O20" s="1">
        <f>V19*$V$15</f>
        <v>16.133837119999999</v>
      </c>
      <c r="P20" s="1">
        <f>W19+$W$15</f>
        <v>202.38542900000002</v>
      </c>
      <c r="Q20" s="1">
        <f>X19*$X$15</f>
        <v>-45.902760960000002</v>
      </c>
      <c r="S20" s="1">
        <f>$S$19*J20</f>
        <v>13.696867849999999</v>
      </c>
      <c r="T20" s="1">
        <f>$T$19*J20</f>
        <v>-17.420534499999999</v>
      </c>
      <c r="U20" s="1">
        <f>$U$19*J20</f>
        <v>-12.164624899999998</v>
      </c>
      <c r="V20" s="1">
        <f>$V$19*J20</f>
        <v>14.776295899999999</v>
      </c>
      <c r="W20" s="1">
        <f>$W$19*J20</f>
        <v>23.620591349999998</v>
      </c>
      <c r="X20" s="1">
        <f>$X$19*J20</f>
        <v>-30.127535199999997</v>
      </c>
    </row>
    <row r="21" spans="2:24" x14ac:dyDescent="0.25">
      <c r="C21" s="1">
        <v>404.86683849999997</v>
      </c>
      <c r="D21" s="1">
        <v>934.55445869999994</v>
      </c>
      <c r="E21" s="1">
        <v>2948.9467335999998</v>
      </c>
      <c r="F21" s="1">
        <v>8961.0279245639995</v>
      </c>
      <c r="G21" s="1">
        <v>-29.112339999999904</v>
      </c>
      <c r="H21" s="1">
        <v>-22308.163259624998</v>
      </c>
      <c r="I21" s="1">
        <f t="shared" si="0"/>
        <v>17664.615705860997</v>
      </c>
      <c r="J21" s="1">
        <v>333.15</v>
      </c>
      <c r="L21" s="1">
        <f>S21+$S$15</f>
        <v>-317.33835215000005</v>
      </c>
      <c r="M21" s="1">
        <f t="shared" ref="M21:M26" si="1">T20+$T$15</f>
        <v>-15.689734499999998</v>
      </c>
      <c r="N21" s="1">
        <f t="shared" ref="N21:N26" si="2">U20+$U$15</f>
        <v>-28.6156249</v>
      </c>
      <c r="O21" s="1">
        <f t="shared" ref="O21:O26" si="3">V20*$V$15</f>
        <v>5052.3110941280001</v>
      </c>
      <c r="P21" s="1">
        <f t="shared" ref="P21:P26" si="4">W20+$W$15</f>
        <v>225.93059134999999</v>
      </c>
      <c r="Q21" s="1">
        <f t="shared" ref="Q21:Q26" si="5">X20*$X$15</f>
        <v>-14374.449594623999</v>
      </c>
      <c r="S21" s="1">
        <f t="shared" ref="S21:S26" si="6">$S$19*J21</f>
        <v>14.57164785</v>
      </c>
      <c r="T21" s="1">
        <f t="shared" ref="T21:T26" si="7">$T$19*J21</f>
        <v>-18.533134499999999</v>
      </c>
      <c r="U21" s="1">
        <f t="shared" ref="U21:U26" si="8">$U$19*J21</f>
        <v>-12.941544899999998</v>
      </c>
      <c r="V21" s="1">
        <f t="shared" ref="V21:V26" si="9">$V$19*J21</f>
        <v>15.720015899999998</v>
      </c>
      <c r="W21" s="1">
        <f t="shared" ref="W21:W26" si="10">$W$19*J21</f>
        <v>25.129171349999996</v>
      </c>
      <c r="X21" s="1">
        <f t="shared" ref="X21:X26" si="11">$X$19*J21</f>
        <v>-32.051695199999997</v>
      </c>
    </row>
    <row r="22" spans="2:24" x14ac:dyDescent="0.25">
      <c r="C22" s="1">
        <v>404.86683849999997</v>
      </c>
      <c r="D22" s="1">
        <v>935.67241869999998</v>
      </c>
      <c r="E22" s="1">
        <v>2947.4616136</v>
      </c>
      <c r="F22" s="1">
        <v>9533.3432957639998</v>
      </c>
      <c r="G22" s="1">
        <v>-107.18434000000002</v>
      </c>
      <c r="H22" s="1">
        <v>-23732.922209624998</v>
      </c>
      <c r="I22" s="1">
        <f t="shared" si="0"/>
        <v>18594.764124661</v>
      </c>
      <c r="J22" s="1">
        <v>333.15</v>
      </c>
      <c r="L22" s="1">
        <f>S22+$S$15</f>
        <v>-317.33835215000005</v>
      </c>
      <c r="M22" s="1">
        <f t="shared" si="1"/>
        <v>-16.802334500000001</v>
      </c>
      <c r="N22" s="1">
        <f t="shared" si="2"/>
        <v>-29.392544899999997</v>
      </c>
      <c r="O22" s="1">
        <f t="shared" si="3"/>
        <v>5374.9878365279992</v>
      </c>
      <c r="P22" s="1">
        <f t="shared" si="4"/>
        <v>227.43917135000001</v>
      </c>
      <c r="Q22" s="1">
        <f t="shared" si="5"/>
        <v>-15292.504813823998</v>
      </c>
      <c r="S22" s="1">
        <f t="shared" si="6"/>
        <v>14.57164785</v>
      </c>
      <c r="T22" s="1">
        <f t="shared" si="7"/>
        <v>-18.533134499999999</v>
      </c>
      <c r="U22" s="1">
        <f>$U$19*J22</f>
        <v>-12.941544899999998</v>
      </c>
      <c r="V22" s="1">
        <f t="shared" si="9"/>
        <v>15.720015899999998</v>
      </c>
      <c r="W22" s="1">
        <f t="shared" si="10"/>
        <v>25.129171349999996</v>
      </c>
      <c r="X22" s="1">
        <f t="shared" si="11"/>
        <v>-32.051695199999997</v>
      </c>
    </row>
    <row r="23" spans="2:24" x14ac:dyDescent="0.25">
      <c r="C23" s="1">
        <v>402.3026385</v>
      </c>
      <c r="D23" s="1">
        <v>935.67241869999998</v>
      </c>
      <c r="E23" s="1">
        <v>2947.4616136</v>
      </c>
      <c r="F23" s="1">
        <v>9533.3432957639998</v>
      </c>
      <c r="G23" s="1">
        <v>-107.18434000000002</v>
      </c>
      <c r="H23" s="1">
        <v>-23732.922209624998</v>
      </c>
      <c r="I23" s="1">
        <f t="shared" si="0"/>
        <v>18592.199924660999</v>
      </c>
      <c r="J23" s="1">
        <v>353.15</v>
      </c>
      <c r="L23" s="1">
        <f t="shared" ref="L22:L25" si="12">S23+$S$15</f>
        <v>-316.46357215</v>
      </c>
      <c r="M23" s="1">
        <f t="shared" si="1"/>
        <v>-16.802334500000001</v>
      </c>
      <c r="N23" s="1">
        <f t="shared" si="2"/>
        <v>-29.392544899999997</v>
      </c>
      <c r="O23" s="1">
        <f t="shared" si="3"/>
        <v>5374.9878365279992</v>
      </c>
      <c r="P23" s="1">
        <f t="shared" si="4"/>
        <v>227.43917135000001</v>
      </c>
      <c r="Q23" s="1">
        <f t="shared" si="5"/>
        <v>-15292.504813823998</v>
      </c>
      <c r="S23" s="1">
        <f t="shared" si="6"/>
        <v>15.446427849999999</v>
      </c>
      <c r="T23" s="1">
        <f t="shared" si="7"/>
        <v>-19.6457345</v>
      </c>
      <c r="U23" s="1">
        <f t="shared" si="8"/>
        <v>-13.718464899999999</v>
      </c>
      <c r="V23" s="1">
        <f t="shared" si="9"/>
        <v>16.663735899999999</v>
      </c>
      <c r="W23" s="1">
        <f t="shared" si="10"/>
        <v>26.637751349999998</v>
      </c>
      <c r="X23" s="1">
        <f t="shared" si="11"/>
        <v>-33.975855199999998</v>
      </c>
    </row>
    <row r="24" spans="2:24" x14ac:dyDescent="0.25">
      <c r="C24" s="1">
        <v>399.73843849999997</v>
      </c>
      <c r="D24" s="1">
        <v>936.79037869999991</v>
      </c>
      <c r="E24" s="1">
        <v>2945.9764935999997</v>
      </c>
      <c r="F24" s="1">
        <v>10105.658666963998</v>
      </c>
      <c r="G24" s="1">
        <v>-185.25633999999991</v>
      </c>
      <c r="H24" s="1">
        <v>-25157.681159624994</v>
      </c>
      <c r="I24" s="1">
        <f t="shared" si="0"/>
        <v>19519.784143460995</v>
      </c>
      <c r="J24" s="1">
        <v>373.15</v>
      </c>
      <c r="L24" s="1">
        <f t="shared" si="12"/>
        <v>-315.58879215000002</v>
      </c>
      <c r="M24" s="1">
        <f t="shared" si="1"/>
        <v>-17.914934500000001</v>
      </c>
      <c r="N24" s="1">
        <f t="shared" si="2"/>
        <v>-30.169464900000001</v>
      </c>
      <c r="O24" s="1">
        <f t="shared" si="3"/>
        <v>5697.6645789280001</v>
      </c>
      <c r="P24" s="1">
        <f t="shared" si="4"/>
        <v>228.94775135</v>
      </c>
      <c r="Q24" s="1">
        <f t="shared" si="5"/>
        <v>-16210.560033023999</v>
      </c>
      <c r="S24" s="1">
        <f t="shared" si="6"/>
        <v>16.32120785</v>
      </c>
      <c r="T24" s="1">
        <f t="shared" si="7"/>
        <v>-20.758334499999997</v>
      </c>
      <c r="U24" s="1">
        <f t="shared" si="8"/>
        <v>-14.495384899999999</v>
      </c>
      <c r="V24" s="1">
        <f t="shared" si="9"/>
        <v>17.607455899999998</v>
      </c>
      <c r="W24" s="1">
        <f t="shared" si="10"/>
        <v>28.146331349999997</v>
      </c>
      <c r="X24" s="1">
        <f t="shared" si="11"/>
        <v>-35.900015199999999</v>
      </c>
    </row>
    <row r="25" spans="2:24" x14ac:dyDescent="0.25">
      <c r="C25" s="1">
        <v>397.1742385</v>
      </c>
      <c r="D25" s="1">
        <v>937.90833869999994</v>
      </c>
      <c r="E25" s="1">
        <v>2944.4913735999999</v>
      </c>
      <c r="F25" s="1">
        <v>10677.974038163999</v>
      </c>
      <c r="G25" s="1">
        <v>-263.32834000000003</v>
      </c>
      <c r="H25" s="1">
        <v>-26582.440109624997</v>
      </c>
      <c r="I25" s="1">
        <f t="shared" si="0"/>
        <v>20447.368362260997</v>
      </c>
      <c r="J25" s="1">
        <v>393.15</v>
      </c>
      <c r="L25" s="1">
        <f t="shared" si="12"/>
        <v>-314.71401215000003</v>
      </c>
      <c r="M25" s="1">
        <f t="shared" si="1"/>
        <v>-19.027534499999998</v>
      </c>
      <c r="N25" s="1">
        <f t="shared" si="2"/>
        <v>-30.946384899999998</v>
      </c>
      <c r="O25" s="1">
        <f t="shared" si="3"/>
        <v>6020.3413213279991</v>
      </c>
      <c r="P25" s="1">
        <f t="shared" si="4"/>
        <v>230.45633135</v>
      </c>
      <c r="Q25" s="1">
        <f t="shared" si="5"/>
        <v>-17128.615252224001</v>
      </c>
      <c r="S25" s="1">
        <f t="shared" si="6"/>
        <v>17.195987849999998</v>
      </c>
      <c r="T25" s="1">
        <f t="shared" si="7"/>
        <v>-21.870934499999997</v>
      </c>
      <c r="U25" s="1">
        <f t="shared" si="8"/>
        <v>-15.272304899999998</v>
      </c>
      <c r="V25" s="1">
        <f t="shared" si="9"/>
        <v>18.551175899999997</v>
      </c>
      <c r="W25" s="1">
        <f t="shared" si="10"/>
        <v>29.654911349999995</v>
      </c>
      <c r="X25" s="1">
        <f t="shared" si="11"/>
        <v>-37.824175199999999</v>
      </c>
    </row>
    <row r="26" spans="2:24" x14ac:dyDescent="0.25">
      <c r="C26" s="1">
        <v>395.25108849999998</v>
      </c>
      <c r="D26" s="1">
        <v>939.02629869999998</v>
      </c>
      <c r="E26" s="1">
        <v>2943.0062536</v>
      </c>
      <c r="F26" s="1">
        <v>11250.289409363999</v>
      </c>
      <c r="G26" s="1">
        <v>-341.40033999999991</v>
      </c>
      <c r="H26" s="1">
        <v>-28007.199059624996</v>
      </c>
      <c r="I26" s="1">
        <f t="shared" si="0"/>
        <v>21375.593631060998</v>
      </c>
      <c r="J26" s="1">
        <v>408.15</v>
      </c>
      <c r="L26" s="1">
        <f>S26+$S$15</f>
        <v>-314.05792715000001</v>
      </c>
      <c r="M26" s="1">
        <f t="shared" si="1"/>
        <v>-20.140134499999998</v>
      </c>
      <c r="N26" s="1">
        <f t="shared" si="2"/>
        <v>-31.723304899999999</v>
      </c>
      <c r="O26" s="1">
        <f t="shared" si="3"/>
        <v>6343.0180637279991</v>
      </c>
      <c r="P26" s="1">
        <f t="shared" si="4"/>
        <v>231.96491134999999</v>
      </c>
      <c r="Q26" s="1">
        <f t="shared" si="5"/>
        <v>-18046.670471424</v>
      </c>
      <c r="S26" s="1">
        <f t="shared" si="6"/>
        <v>17.852072849999999</v>
      </c>
      <c r="T26" s="1">
        <f t="shared" si="7"/>
        <v>-22.705384499999997</v>
      </c>
      <c r="U26" s="1">
        <f t="shared" si="8"/>
        <v>-15.854994899999998</v>
      </c>
      <c r="V26" s="1">
        <f t="shared" si="9"/>
        <v>19.2589659</v>
      </c>
      <c r="W26" s="1">
        <f t="shared" si="10"/>
        <v>30.786346349999995</v>
      </c>
      <c r="X26" s="1">
        <f t="shared" si="11"/>
        <v>-39.2672952</v>
      </c>
    </row>
    <row r="28" spans="2:24" x14ac:dyDescent="0.25">
      <c r="B28" s="1" t="s">
        <v>7</v>
      </c>
      <c r="C28" s="1">
        <v>-318.21313215000004</v>
      </c>
      <c r="D28" s="1">
        <v>1.6751699999999998</v>
      </c>
      <c r="E28" s="1">
        <v>-16.489846</v>
      </c>
      <c r="F28" s="1">
        <v>16.133837119999999</v>
      </c>
      <c r="G28" s="1">
        <v>202.38542900000002</v>
      </c>
      <c r="H28" s="1">
        <v>-45.902760960000002</v>
      </c>
      <c r="I28" s="1">
        <f t="shared" si="0"/>
        <v>-505.64431331000009</v>
      </c>
      <c r="J28" s="1">
        <v>313.14999999999998</v>
      </c>
    </row>
    <row r="29" spans="2:24" x14ac:dyDescent="0.25">
      <c r="C29" s="1">
        <v>-317.33835215000005</v>
      </c>
      <c r="D29" s="1">
        <v>-15.689734499999998</v>
      </c>
      <c r="E29" s="1">
        <v>-28.6156249</v>
      </c>
      <c r="F29" s="1">
        <v>5052.3110941280001</v>
      </c>
      <c r="G29" s="1">
        <v>225.93059134999999</v>
      </c>
      <c r="H29" s="1">
        <v>-14374.449594623999</v>
      </c>
      <c r="I29" s="1">
        <f t="shared" si="0"/>
        <v>8734.5641975959988</v>
      </c>
      <c r="J29" s="1">
        <v>333.15</v>
      </c>
    </row>
    <row r="30" spans="2:24" x14ac:dyDescent="0.25">
      <c r="C30" s="1">
        <v>-317.33835215000005</v>
      </c>
      <c r="D30" s="1">
        <v>-16.802334500000001</v>
      </c>
      <c r="E30" s="1">
        <v>-29.392544899999997</v>
      </c>
      <c r="F30" s="1">
        <v>5374.9878365279992</v>
      </c>
      <c r="G30" s="1">
        <v>227.43917135000001</v>
      </c>
      <c r="H30" s="1">
        <v>-15292.504813823998</v>
      </c>
      <c r="I30" s="1">
        <f t="shared" si="0"/>
        <v>9326.544574395999</v>
      </c>
      <c r="J30" s="1">
        <v>333.15</v>
      </c>
    </row>
    <row r="31" spans="2:24" x14ac:dyDescent="0.25">
      <c r="C31" s="1">
        <v>-316.46357215</v>
      </c>
      <c r="D31" s="1">
        <v>-16.802334500000001</v>
      </c>
      <c r="E31" s="1">
        <v>-29.392544899999997</v>
      </c>
      <c r="F31" s="1">
        <v>5374.9878365279992</v>
      </c>
      <c r="G31" s="1">
        <v>227.43917135000001</v>
      </c>
      <c r="H31" s="1">
        <v>-15292.504813823998</v>
      </c>
      <c r="I31" s="1">
        <f t="shared" si="0"/>
        <v>9327.4193543959991</v>
      </c>
      <c r="J31" s="1">
        <v>353.15</v>
      </c>
    </row>
    <row r="32" spans="2:24" x14ac:dyDescent="0.25">
      <c r="C32" s="1">
        <v>-315.58879215000002</v>
      </c>
      <c r="D32" s="1">
        <v>-17.914934500000001</v>
      </c>
      <c r="E32" s="1">
        <v>-30.169464900000001</v>
      </c>
      <c r="F32" s="1">
        <v>5697.6645789280001</v>
      </c>
      <c r="G32" s="1">
        <v>228.94775135</v>
      </c>
      <c r="H32" s="1">
        <v>-16210.560033023999</v>
      </c>
      <c r="I32" s="1">
        <f t="shared" si="0"/>
        <v>9920.2745111959994</v>
      </c>
      <c r="J32" s="1">
        <v>373.15</v>
      </c>
    </row>
    <row r="33" spans="2:10" x14ac:dyDescent="0.25">
      <c r="C33" s="1">
        <v>-314.71401215000003</v>
      </c>
      <c r="D33" s="1">
        <v>-19.027534499999998</v>
      </c>
      <c r="E33" s="1">
        <v>-30.946384899999998</v>
      </c>
      <c r="F33" s="1">
        <v>6020.3413213279991</v>
      </c>
      <c r="G33" s="1">
        <v>230.45633135</v>
      </c>
      <c r="H33" s="1">
        <v>-17128.615252224001</v>
      </c>
      <c r="I33" s="1">
        <f t="shared" si="0"/>
        <v>10513.129667996</v>
      </c>
      <c r="J33" s="1">
        <v>393.15</v>
      </c>
    </row>
    <row r="34" spans="2:10" x14ac:dyDescent="0.25">
      <c r="C34" s="1">
        <v>-314.05792715000001</v>
      </c>
      <c r="D34" s="1">
        <v>-20.140134499999998</v>
      </c>
      <c r="E34" s="1">
        <v>-31.723304899999999</v>
      </c>
      <c r="F34" s="1">
        <v>6343.0180637279991</v>
      </c>
      <c r="G34" s="1">
        <v>231.96491134999999</v>
      </c>
      <c r="H34" s="1">
        <v>-18046.670471424</v>
      </c>
      <c r="I34" s="1">
        <f t="shared" si="0"/>
        <v>11105.766129796002</v>
      </c>
      <c r="J34" s="1">
        <v>408.15</v>
      </c>
    </row>
    <row r="36" spans="2:10" x14ac:dyDescent="0.25">
      <c r="C36" s="2" t="s">
        <v>10</v>
      </c>
      <c r="D36" s="2"/>
      <c r="E36" s="2"/>
      <c r="F36" s="2"/>
      <c r="G36" s="2"/>
      <c r="H36" s="2"/>
    </row>
    <row r="37" spans="2:10" x14ac:dyDescent="0.25">
      <c r="B37" s="1" t="s">
        <v>7</v>
      </c>
      <c r="C37" s="1">
        <v>-75134.471999999994</v>
      </c>
      <c r="D37" s="1">
        <v>-11655.146999999999</v>
      </c>
      <c r="E37" s="1">
        <v>9503.0375999999997</v>
      </c>
      <c r="F37" s="1">
        <v>22382.892</v>
      </c>
      <c r="G37" s="1">
        <v>229274.052</v>
      </c>
      <c r="H37" s="1">
        <v>88789.05</v>
      </c>
      <c r="I37" s="1">
        <f t="shared" si="0"/>
        <v>-417732.57539999997</v>
      </c>
      <c r="J37" s="1">
        <v>298.2</v>
      </c>
    </row>
    <row r="38" spans="2:10" x14ac:dyDescent="0.25">
      <c r="B38" s="1" t="s">
        <v>6</v>
      </c>
      <c r="C38" s="1">
        <v>16239.0774</v>
      </c>
      <c r="D38" s="1">
        <v>1209827.22</v>
      </c>
      <c r="E38" s="1">
        <v>242347.14</v>
      </c>
      <c r="F38" s="1">
        <v>663405.53999999992</v>
      </c>
      <c r="G38" s="1">
        <v>88699.59</v>
      </c>
      <c r="H38" s="1">
        <v>83397.593999999997</v>
      </c>
      <c r="I38" s="1">
        <f t="shared" si="0"/>
        <v>632910.71340000024</v>
      </c>
      <c r="J38" s="1">
        <v>298.2</v>
      </c>
    </row>
    <row r="40" spans="2:10" x14ac:dyDescent="0.25">
      <c r="C40" s="2" t="s">
        <v>12</v>
      </c>
      <c r="D40" s="2"/>
      <c r="E40" s="2"/>
      <c r="F40" s="2"/>
      <c r="G40" s="2"/>
      <c r="H40" s="2"/>
    </row>
    <row r="41" spans="2:10" x14ac:dyDescent="0.25">
      <c r="B41" s="1" t="s">
        <v>7</v>
      </c>
      <c r="C41" s="1">
        <v>-75134.471999999994</v>
      </c>
      <c r="D41" s="1">
        <v>18172.606199999998</v>
      </c>
      <c r="E41" s="1">
        <v>2379.5465399999998</v>
      </c>
      <c r="F41" s="1">
        <v>19506.753000000001</v>
      </c>
      <c r="G41" s="1">
        <v>225322.902</v>
      </c>
      <c r="H41" s="1">
        <v>88789.05</v>
      </c>
      <c r="I41" s="1">
        <f t="shared" si="0"/>
        <v>-388201.02426000003</v>
      </c>
      <c r="J41" s="1">
        <v>298.2</v>
      </c>
    </row>
    <row r="42" spans="2:10" x14ac:dyDescent="0.25">
      <c r="B42" s="1" t="s">
        <v>6</v>
      </c>
      <c r="C42" s="1">
        <v>16239.0774</v>
      </c>
      <c r="D42" s="1">
        <v>1167363.5399999998</v>
      </c>
      <c r="E42" s="1">
        <v>242341.17599999998</v>
      </c>
      <c r="F42" s="1">
        <v>399826.56</v>
      </c>
      <c r="G42" s="1">
        <v>2815723.6799999997</v>
      </c>
      <c r="H42" s="1">
        <v>83397.593999999997</v>
      </c>
      <c r="I42" s="1">
        <f t="shared" si="0"/>
        <v>-1873004.0405999999</v>
      </c>
      <c r="J42" s="1">
        <v>298.2</v>
      </c>
    </row>
    <row r="44" spans="2:10" x14ac:dyDescent="0.25">
      <c r="C44" s="2" t="s">
        <v>11</v>
      </c>
      <c r="D44" s="2"/>
      <c r="E44" s="2"/>
      <c r="F44" s="2"/>
      <c r="G44" s="2"/>
      <c r="H44" s="2"/>
    </row>
    <row r="45" spans="2:10" x14ac:dyDescent="0.25">
      <c r="B45" s="1" t="s">
        <v>7</v>
      </c>
      <c r="C45" s="1">
        <v>-75134.471999999994</v>
      </c>
      <c r="D45" s="1">
        <v>-1183.7645399999999</v>
      </c>
      <c r="E45" s="1">
        <v>110462.226</v>
      </c>
      <c r="F45" s="1">
        <v>-64763.076000000001</v>
      </c>
      <c r="G45" s="1">
        <v>260790.80999999997</v>
      </c>
      <c r="H45" s="1">
        <v>88789.05</v>
      </c>
      <c r="I45" s="1">
        <f t="shared" si="0"/>
        <v>-250672.79453999997</v>
      </c>
      <c r="J45" s="1">
        <v>298.2</v>
      </c>
    </row>
    <row r="46" spans="2:10" x14ac:dyDescent="0.25">
      <c r="B46" s="1" t="s">
        <v>6</v>
      </c>
      <c r="C46" s="1">
        <v>16239.0774</v>
      </c>
      <c r="D46" s="1">
        <v>917531.58</v>
      </c>
      <c r="E46" s="1">
        <v>233204.32799999998</v>
      </c>
      <c r="F46" s="1">
        <v>-43083.935999999994</v>
      </c>
      <c r="G46" s="1">
        <v>183685.236</v>
      </c>
      <c r="H46" s="1">
        <v>83397.593999999997</v>
      </c>
      <c r="I46" s="1">
        <f>SUM(C46:E46)-SUM(F46:H46)</f>
        <v>942976.0913999998</v>
      </c>
      <c r="J46" s="1">
        <v>298.2</v>
      </c>
    </row>
  </sheetData>
  <mergeCells count="8">
    <mergeCell ref="C40:H40"/>
    <mergeCell ref="C44:H44"/>
    <mergeCell ref="C5:H5"/>
    <mergeCell ref="C8:H8"/>
    <mergeCell ref="C11:H11"/>
    <mergeCell ref="C15:H15"/>
    <mergeCell ref="C19:H19"/>
    <mergeCell ref="C36:H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CUPID-PC</dc:creator>
  <cp:lastModifiedBy>Milad Asgarpour Khansary</cp:lastModifiedBy>
  <dcterms:created xsi:type="dcterms:W3CDTF">2014-07-12T14:24:07Z</dcterms:created>
  <dcterms:modified xsi:type="dcterms:W3CDTF">2024-03-10T00:43:18Z</dcterms:modified>
</cp:coreProperties>
</file>