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D:\Synced\Research\2017_NA_GrapSorp\"/>
    </mc:Choice>
  </mc:AlternateContent>
  <xr:revisionPtr revIDLastSave="0" documentId="13_ncr:1_{D88DFFB7-A2BE-4BAD-AD4C-A956940C6378}" xr6:coauthVersionLast="47" xr6:coauthVersionMax="47" xr10:uidLastSave="{00000000-0000-0000-0000-000000000000}"/>
  <bookViews>
    <workbookView xWindow="-120" yWindow="330" windowWidth="29040" windowHeight="15990" tabRatio="535" activeTab="12" xr2:uid="{00000000-000D-0000-FFFF-FFFF00000000}"/>
  </bookViews>
  <sheets>
    <sheet name="Sorbate" sheetId="1" r:id="rId1"/>
    <sheet name="LDPE" sheetId="2" r:id="rId2"/>
    <sheet name="for Csr" sheetId="4" r:id="rId3"/>
    <sheet name="Csr" sheetId="6" r:id="rId4"/>
    <sheet name="Sheet3" sheetId="15" r:id="rId5"/>
    <sheet name="Eq." sheetId="8" r:id="rId6"/>
    <sheet name="Csr-Qm" sheetId="7" r:id="rId7"/>
    <sheet name="Sheet9" sheetId="9" r:id="rId8"/>
    <sheet name="Sheet10" sheetId="10" r:id="rId9"/>
    <sheet name="Sheet10 (2)" sheetId="12" r:id="rId10"/>
    <sheet name="Sheet11" sheetId="11" r:id="rId11"/>
    <sheet name="Sheet1" sheetId="13" r:id="rId12"/>
    <sheet name="Sheet2" sheetId="1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6" l="1"/>
  <c r="P4" i="6" s="1"/>
  <c r="U2" i="8"/>
  <c r="T2" i="8"/>
  <c r="S3" i="8"/>
  <c r="T3" i="8"/>
  <c r="U3" i="8"/>
  <c r="S4" i="8"/>
  <c r="T4" i="8"/>
  <c r="U4" i="8"/>
  <c r="S5" i="8"/>
  <c r="T5" i="8"/>
  <c r="U5" i="8"/>
  <c r="S6" i="8"/>
  <c r="T6" i="8"/>
  <c r="U6" i="8"/>
  <c r="S7" i="8"/>
  <c r="T7" i="8"/>
  <c r="U7" i="8"/>
  <c r="S8" i="8"/>
  <c r="T8" i="8"/>
  <c r="U8" i="8"/>
  <c r="S9" i="8"/>
  <c r="T9" i="8"/>
  <c r="U9" i="8"/>
  <c r="S10" i="8"/>
  <c r="T10" i="8"/>
  <c r="U10" i="8"/>
  <c r="S11" i="8"/>
  <c r="T11" i="8"/>
  <c r="U11" i="8"/>
  <c r="S12" i="8"/>
  <c r="T12" i="8"/>
  <c r="U12" i="8"/>
  <c r="S13" i="8"/>
  <c r="T13" i="8"/>
  <c r="U13" i="8"/>
  <c r="S14" i="8"/>
  <c r="T14" i="8"/>
  <c r="U14" i="8"/>
  <c r="S15" i="8"/>
  <c r="T15" i="8"/>
  <c r="U15" i="8"/>
  <c r="S16" i="8"/>
  <c r="T16" i="8"/>
  <c r="U16" i="8"/>
  <c r="S17" i="8"/>
  <c r="T17" i="8"/>
  <c r="U17" i="8"/>
  <c r="S18" i="8"/>
  <c r="T18" i="8"/>
  <c r="U18" i="8"/>
  <c r="S19" i="8"/>
  <c r="T19" i="8"/>
  <c r="U19" i="8"/>
  <c r="S20" i="8"/>
  <c r="T20" i="8"/>
  <c r="U20" i="8"/>
  <c r="S21" i="8"/>
  <c r="T21" i="8"/>
  <c r="U21" i="8"/>
  <c r="S22" i="8"/>
  <c r="T22" i="8"/>
  <c r="U22" i="8"/>
  <c r="S23" i="8"/>
  <c r="T23" i="8"/>
  <c r="U23" i="8"/>
  <c r="S24" i="8"/>
  <c r="T24" i="8"/>
  <c r="U24" i="8"/>
  <c r="S25" i="8"/>
  <c r="T25" i="8"/>
  <c r="U25" i="8"/>
  <c r="S26" i="8"/>
  <c r="T26" i="8"/>
  <c r="U26" i="8"/>
  <c r="S27" i="8"/>
  <c r="T27" i="8"/>
  <c r="U27" i="8"/>
  <c r="S28" i="8"/>
  <c r="T28" i="8"/>
  <c r="U28" i="8"/>
  <c r="S29" i="8"/>
  <c r="T29" i="8"/>
  <c r="U29" i="8"/>
  <c r="S30" i="8"/>
  <c r="T30" i="8"/>
  <c r="U30" i="8"/>
  <c r="S31" i="8"/>
  <c r="T31" i="8"/>
  <c r="U31" i="8"/>
  <c r="S32" i="8"/>
  <c r="T32" i="8"/>
  <c r="U32" i="8"/>
  <c r="S33" i="8"/>
  <c r="T33" i="8"/>
  <c r="U33" i="8"/>
  <c r="S34" i="8"/>
  <c r="T34" i="8"/>
  <c r="U34" i="8"/>
  <c r="S35" i="8"/>
  <c r="T35" i="8"/>
  <c r="U35" i="8"/>
  <c r="S36" i="8"/>
  <c r="T36" i="8"/>
  <c r="U36" i="8"/>
  <c r="S37" i="8"/>
  <c r="T37" i="8"/>
  <c r="U37" i="8"/>
  <c r="S38" i="8"/>
  <c r="T38" i="8"/>
  <c r="U38" i="8"/>
  <c r="S39" i="8"/>
  <c r="T39" i="8"/>
  <c r="U39" i="8"/>
  <c r="S40" i="8"/>
  <c r="T40" i="8"/>
  <c r="U40" i="8"/>
  <c r="S41" i="8"/>
  <c r="T41" i="8"/>
  <c r="U41" i="8"/>
  <c r="S42" i="8"/>
  <c r="T42" i="8"/>
  <c r="U42" i="8"/>
  <c r="S43" i="8"/>
  <c r="T43" i="8"/>
  <c r="U43" i="8"/>
  <c r="S44" i="8"/>
  <c r="T44" i="8"/>
  <c r="U44" i="8"/>
  <c r="S45" i="8"/>
  <c r="T45" i="8"/>
  <c r="U45" i="8"/>
  <c r="S46" i="8"/>
  <c r="T46" i="8"/>
  <c r="U46" i="8"/>
  <c r="S47" i="8"/>
  <c r="T47" i="8"/>
  <c r="U47" i="8"/>
  <c r="S48" i="8"/>
  <c r="T48" i="8"/>
  <c r="U48" i="8"/>
  <c r="S49" i="8"/>
  <c r="T49" i="8"/>
  <c r="U49" i="8"/>
  <c r="S50" i="8"/>
  <c r="T50" i="8"/>
  <c r="U50" i="8"/>
  <c r="S51" i="8"/>
  <c r="T51" i="8"/>
  <c r="U51" i="8"/>
  <c r="S52" i="8"/>
  <c r="T52" i="8"/>
  <c r="U52" i="8"/>
  <c r="S53" i="8"/>
  <c r="T53" i="8"/>
  <c r="U53" i="8"/>
  <c r="S54" i="8"/>
  <c r="T54" i="8"/>
  <c r="U54" i="8"/>
  <c r="S55" i="8"/>
  <c r="T55" i="8"/>
  <c r="U55" i="8"/>
  <c r="S56" i="8"/>
  <c r="T56" i="8"/>
  <c r="U56" i="8"/>
  <c r="S57" i="8"/>
  <c r="T57" i="8"/>
  <c r="U57" i="8"/>
  <c r="S58" i="8"/>
  <c r="T58" i="8"/>
  <c r="U58" i="8"/>
  <c r="S59" i="8"/>
  <c r="T59" i="8"/>
  <c r="U59" i="8"/>
  <c r="S60" i="8"/>
  <c r="T60" i="8"/>
  <c r="U60" i="8"/>
  <c r="S2" i="8"/>
  <c r="M15" i="6"/>
  <c r="P15" i="6" s="1"/>
  <c r="K4" i="6"/>
  <c r="N4" i="6" s="1"/>
  <c r="L4" i="6"/>
  <c r="O4" i="6" s="1"/>
  <c r="K5" i="6"/>
  <c r="N5" i="6" s="1"/>
  <c r="L5" i="6"/>
  <c r="O5" i="6" s="1"/>
  <c r="M5" i="6"/>
  <c r="P5" i="6" s="1"/>
  <c r="K6" i="6"/>
  <c r="N6" i="6" s="1"/>
  <c r="L6" i="6"/>
  <c r="O6" i="6" s="1"/>
  <c r="M6" i="6"/>
  <c r="P6" i="6" s="1"/>
  <c r="K7" i="6"/>
  <c r="N7" i="6" s="1"/>
  <c r="L7" i="6"/>
  <c r="O7" i="6" s="1"/>
  <c r="M7" i="6"/>
  <c r="P7" i="6" s="1"/>
  <c r="K8" i="6"/>
  <c r="N8" i="6" s="1"/>
  <c r="L8" i="6"/>
  <c r="O8" i="6" s="1"/>
  <c r="M8" i="6"/>
  <c r="P8" i="6" s="1"/>
  <c r="K9" i="6"/>
  <c r="L9" i="6"/>
  <c r="O9" i="6" s="1"/>
  <c r="M9" i="6"/>
  <c r="K10" i="6"/>
  <c r="L10" i="6"/>
  <c r="O10" i="6" s="1"/>
  <c r="M10" i="6"/>
  <c r="K11" i="6"/>
  <c r="N11" i="6" s="1"/>
  <c r="L11" i="6"/>
  <c r="O11" i="6" s="1"/>
  <c r="M11" i="6"/>
  <c r="P11" i="6" s="1"/>
  <c r="K12" i="6"/>
  <c r="N12" i="6" s="1"/>
  <c r="L12" i="6"/>
  <c r="O12" i="6" s="1"/>
  <c r="M12" i="6"/>
  <c r="P12" i="6" s="1"/>
  <c r="K13" i="6"/>
  <c r="N13" i="6" s="1"/>
  <c r="L13" i="6"/>
  <c r="O13" i="6" s="1"/>
  <c r="M13" i="6"/>
  <c r="P13" i="6" s="1"/>
  <c r="K14" i="6"/>
  <c r="N14" i="6" s="1"/>
  <c r="L14" i="6"/>
  <c r="O14" i="6" s="1"/>
  <c r="M14" i="6"/>
  <c r="P14" i="6" s="1"/>
  <c r="K15" i="6"/>
  <c r="N15" i="6" s="1"/>
  <c r="L15" i="6"/>
  <c r="O15" i="6" s="1"/>
  <c r="K16" i="6"/>
  <c r="N16" i="6" s="1"/>
  <c r="L16" i="6"/>
  <c r="O16" i="6" s="1"/>
  <c r="M16" i="6"/>
  <c r="P16" i="6" s="1"/>
  <c r="K17" i="6"/>
  <c r="N17" i="6" s="1"/>
  <c r="L17" i="6"/>
  <c r="O17" i="6" s="1"/>
  <c r="M17" i="6"/>
  <c r="P17" i="6" s="1"/>
  <c r="K18" i="6"/>
  <c r="N18" i="6" s="1"/>
  <c r="L18" i="6"/>
  <c r="O18" i="6" s="1"/>
  <c r="M18" i="6"/>
  <c r="P18" i="6" s="1"/>
  <c r="K19" i="6"/>
  <c r="N19" i="6" s="1"/>
  <c r="L19" i="6"/>
  <c r="O19" i="6" s="1"/>
  <c r="M19" i="6"/>
  <c r="P19" i="6" s="1"/>
  <c r="K20" i="6"/>
  <c r="L20" i="6"/>
  <c r="O20" i="6" s="1"/>
  <c r="M20" i="6"/>
  <c r="K21" i="6"/>
  <c r="N21" i="6" s="1"/>
  <c r="L21" i="6"/>
  <c r="O21" i="6" s="1"/>
  <c r="M21" i="6"/>
  <c r="P21" i="6" s="1"/>
  <c r="K22" i="6"/>
  <c r="N22" i="6" s="1"/>
  <c r="L22" i="6"/>
  <c r="O22" i="6" s="1"/>
  <c r="M22" i="6"/>
  <c r="K23" i="6"/>
  <c r="N23" i="6" s="1"/>
  <c r="L23" i="6"/>
  <c r="O23" i="6" s="1"/>
  <c r="M23" i="6"/>
  <c r="P23" i="6" s="1"/>
  <c r="K24" i="6"/>
  <c r="N24" i="6" s="1"/>
  <c r="L24" i="6"/>
  <c r="O24" i="6" s="1"/>
  <c r="M24" i="6"/>
  <c r="P24" i="6" s="1"/>
  <c r="L3" i="6"/>
  <c r="O3" i="6" s="1"/>
  <c r="M3" i="6"/>
  <c r="P3" i="6" s="1"/>
  <c r="K3" i="6"/>
  <c r="N3" i="6" s="1"/>
  <c r="C3" i="4"/>
  <c r="D3" i="4" s="1"/>
  <c r="F3" i="4" s="1"/>
  <c r="A2" i="4"/>
  <c r="B2" i="4"/>
  <c r="C2" i="4"/>
  <c r="C25" i="4"/>
  <c r="C4" i="4"/>
  <c r="D4" i="4" s="1"/>
  <c r="E4" i="4" s="1"/>
  <c r="C5" i="4"/>
  <c r="D5" i="4" s="1"/>
  <c r="G5" i="4" s="1"/>
  <c r="C6" i="4"/>
  <c r="C7" i="4"/>
  <c r="C8" i="4"/>
  <c r="D8" i="4" s="1"/>
  <c r="E8" i="4" s="1"/>
  <c r="C9" i="4"/>
  <c r="D9" i="4" s="1"/>
  <c r="G9" i="4" s="1"/>
  <c r="C10" i="4"/>
  <c r="C11" i="4"/>
  <c r="C12" i="4"/>
  <c r="D12" i="4" s="1"/>
  <c r="E12" i="4" s="1"/>
  <c r="C13" i="4"/>
  <c r="D13" i="4" s="1"/>
  <c r="G13" i="4" s="1"/>
  <c r="C14" i="4"/>
  <c r="C15" i="4"/>
  <c r="C16" i="4"/>
  <c r="D16" i="4" s="1"/>
  <c r="E16" i="4" s="1"/>
  <c r="C17" i="4"/>
  <c r="D17" i="4" s="1"/>
  <c r="G17" i="4" s="1"/>
  <c r="C18" i="4"/>
  <c r="C19" i="4"/>
  <c r="D19" i="4" s="1"/>
  <c r="E19" i="4" s="1"/>
  <c r="C20" i="4"/>
  <c r="D20" i="4" s="1"/>
  <c r="E20" i="4" s="1"/>
  <c r="C21" i="4"/>
  <c r="D21" i="4" s="1"/>
  <c r="G21" i="4" s="1"/>
  <c r="C22" i="4"/>
  <c r="D22" i="4" s="1"/>
  <c r="F22" i="4" s="1"/>
  <c r="C23" i="4"/>
  <c r="D23" i="4" s="1"/>
  <c r="E23" i="4" s="1"/>
  <c r="C24" i="4"/>
  <c r="D24" i="4" s="1"/>
  <c r="E24" i="4" s="1"/>
  <c r="B25"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B3" i="4"/>
  <c r="A3" i="4"/>
  <c r="F20" i="4" l="1"/>
  <c r="F12" i="4"/>
  <c r="F4" i="4"/>
  <c r="G19" i="4"/>
  <c r="G4" i="4"/>
  <c r="H9" i="4"/>
  <c r="K9" i="4" s="1"/>
  <c r="N9" i="4" s="1"/>
  <c r="E3" i="4"/>
  <c r="F17" i="4"/>
  <c r="F9" i="4"/>
  <c r="G24" i="4"/>
  <c r="G16" i="4"/>
  <c r="H3" i="4"/>
  <c r="K3" i="4" s="1"/>
  <c r="N3" i="4" s="1"/>
  <c r="H8" i="4"/>
  <c r="F24" i="4"/>
  <c r="F16" i="4"/>
  <c r="F8" i="4"/>
  <c r="J8" i="4" s="1"/>
  <c r="M8" i="4" s="1"/>
  <c r="G23" i="4"/>
  <c r="G12" i="4"/>
  <c r="H17" i="4"/>
  <c r="K17" i="4" s="1"/>
  <c r="N17" i="4" s="1"/>
  <c r="F21" i="4"/>
  <c r="F13" i="4"/>
  <c r="F5" i="4"/>
  <c r="G20" i="4"/>
  <c r="G8" i="4"/>
  <c r="K8" i="4" s="1"/>
  <c r="N8" i="4" s="1"/>
  <c r="H16" i="4"/>
  <c r="D18" i="4"/>
  <c r="H18" i="4"/>
  <c r="E22" i="4"/>
  <c r="H22" i="4"/>
  <c r="E17" i="4"/>
  <c r="E9" i="4"/>
  <c r="I9" i="4" s="1"/>
  <c r="L9" i="4" s="1"/>
  <c r="H21" i="4"/>
  <c r="J21" i="4" s="1"/>
  <c r="M21" i="4" s="1"/>
  <c r="F23" i="4"/>
  <c r="F19" i="4"/>
  <c r="G3" i="4"/>
  <c r="G22" i="4"/>
  <c r="H24" i="4"/>
  <c r="I24" i="4" s="1"/>
  <c r="L24" i="4" s="1"/>
  <c r="H20" i="4"/>
  <c r="I20" i="4" s="1"/>
  <c r="L20" i="4" s="1"/>
  <c r="H13" i="4"/>
  <c r="J13" i="4" s="1"/>
  <c r="M13" i="4" s="1"/>
  <c r="H5" i="4"/>
  <c r="D14" i="4"/>
  <c r="H14" i="4"/>
  <c r="D10" i="4"/>
  <c r="H10" i="4"/>
  <c r="D6" i="4"/>
  <c r="H6" i="4"/>
  <c r="J17" i="4"/>
  <c r="M17" i="4" s="1"/>
  <c r="E21" i="4"/>
  <c r="E13" i="4"/>
  <c r="E5" i="4"/>
  <c r="I3" i="4"/>
  <c r="L3" i="4" s="1"/>
  <c r="I16" i="4"/>
  <c r="L16" i="4" s="1"/>
  <c r="D15" i="4"/>
  <c r="H15" i="4"/>
  <c r="D11" i="4"/>
  <c r="H11" i="4"/>
  <c r="D7" i="4"/>
  <c r="H7" i="4"/>
  <c r="D25" i="4"/>
  <c r="H25" i="4"/>
  <c r="H23" i="4"/>
  <c r="J23" i="4" s="1"/>
  <c r="M23" i="4" s="1"/>
  <c r="H19" i="4"/>
  <c r="J19" i="4" s="1"/>
  <c r="M19" i="4" s="1"/>
  <c r="H12" i="4"/>
  <c r="I12" i="4" s="1"/>
  <c r="L12" i="4" s="1"/>
  <c r="H4" i="4"/>
  <c r="J24" i="4"/>
  <c r="M24" i="4" s="1"/>
  <c r="K23" i="4"/>
  <c r="N23" i="4" s="1"/>
  <c r="J22" i="4"/>
  <c r="M22" i="4" s="1"/>
  <c r="J20" i="4"/>
  <c r="M20" i="4" s="1"/>
  <c r="K19" i="4"/>
  <c r="N19" i="4" s="1"/>
  <c r="J16" i="4"/>
  <c r="M16" i="4" s="1"/>
  <c r="J9" i="4"/>
  <c r="M9" i="4" s="1"/>
  <c r="I8" i="4"/>
  <c r="L8" i="4" s="1"/>
  <c r="J5" i="4"/>
  <c r="M5" i="4" s="1"/>
  <c r="K4" i="4"/>
  <c r="N4" i="4" s="1"/>
  <c r="K24" i="4"/>
  <c r="N24" i="4" s="1"/>
  <c r="K20" i="4"/>
  <c r="N20" i="4" s="1"/>
  <c r="K16" i="4"/>
  <c r="N16" i="4" s="1"/>
  <c r="K5" i="4"/>
  <c r="N5" i="4" s="1"/>
  <c r="I17" i="4" l="1"/>
  <c r="L17" i="4" s="1"/>
  <c r="J3" i="4"/>
  <c r="M3" i="4" s="1"/>
  <c r="I23" i="4"/>
  <c r="L23" i="4" s="1"/>
  <c r="J4" i="4"/>
  <c r="M4" i="4" s="1"/>
  <c r="I22" i="4"/>
  <c r="L22" i="4" s="1"/>
  <c r="G25" i="4"/>
  <c r="K25" i="4" s="1"/>
  <c r="N25" i="4" s="1"/>
  <c r="F25" i="4"/>
  <c r="E25" i="4"/>
  <c r="I25" i="4" s="1"/>
  <c r="L25" i="4" s="1"/>
  <c r="E11" i="4"/>
  <c r="I11" i="4" s="1"/>
  <c r="L11" i="4" s="1"/>
  <c r="F11" i="4"/>
  <c r="J11" i="4" s="1"/>
  <c r="M11" i="4" s="1"/>
  <c r="G11" i="4"/>
  <c r="K11" i="4" s="1"/>
  <c r="N11" i="4" s="1"/>
  <c r="F10" i="4"/>
  <c r="J10" i="4" s="1"/>
  <c r="M10" i="4" s="1"/>
  <c r="E10" i="4"/>
  <c r="I10" i="4" s="1"/>
  <c r="L10" i="4" s="1"/>
  <c r="G10" i="4"/>
  <c r="K10" i="4" s="1"/>
  <c r="N10" i="4" s="1"/>
  <c r="K12" i="4"/>
  <c r="N12" i="4" s="1"/>
  <c r="J12" i="4"/>
  <c r="M12" i="4" s="1"/>
  <c r="K22" i="4"/>
  <c r="N22" i="4" s="1"/>
  <c r="I4" i="4"/>
  <c r="L4" i="4" s="1"/>
  <c r="I13" i="4"/>
  <c r="L13" i="4" s="1"/>
  <c r="I21" i="4"/>
  <c r="L21" i="4" s="1"/>
  <c r="E7" i="4"/>
  <c r="F7" i="4"/>
  <c r="J7" i="4" s="1"/>
  <c r="M7" i="4" s="1"/>
  <c r="G7" i="4"/>
  <c r="E15" i="4"/>
  <c r="I15" i="4" s="1"/>
  <c r="L15" i="4" s="1"/>
  <c r="F15" i="4"/>
  <c r="J15" i="4" s="1"/>
  <c r="M15" i="4" s="1"/>
  <c r="G15" i="4"/>
  <c r="K15" i="4" s="1"/>
  <c r="N15" i="4" s="1"/>
  <c r="F6" i="4"/>
  <c r="J6" i="4" s="1"/>
  <c r="M6" i="4" s="1"/>
  <c r="G6" i="4"/>
  <c r="K6" i="4" s="1"/>
  <c r="N6" i="4" s="1"/>
  <c r="E6" i="4"/>
  <c r="I6" i="4" s="1"/>
  <c r="L6" i="4" s="1"/>
  <c r="F14" i="4"/>
  <c r="J14" i="4" s="1"/>
  <c r="M14" i="4" s="1"/>
  <c r="G14" i="4"/>
  <c r="K14" i="4" s="1"/>
  <c r="N14" i="4" s="1"/>
  <c r="E14" i="4"/>
  <c r="I14" i="4" s="1"/>
  <c r="L14" i="4" s="1"/>
  <c r="I7" i="4"/>
  <c r="L7" i="4" s="1"/>
  <c r="K7" i="4"/>
  <c r="N7" i="4" s="1"/>
  <c r="K13" i="4"/>
  <c r="N13" i="4" s="1"/>
  <c r="I19" i="4"/>
  <c r="L19" i="4" s="1"/>
  <c r="K21" i="4"/>
  <c r="N21" i="4" s="1"/>
  <c r="J25" i="4"/>
  <c r="M25" i="4" s="1"/>
  <c r="I5" i="4"/>
  <c r="L5" i="4" s="1"/>
  <c r="F18" i="4"/>
  <c r="J18" i="4" s="1"/>
  <c r="M18" i="4" s="1"/>
  <c r="E18" i="4"/>
  <c r="I18" i="4" s="1"/>
  <c r="L18" i="4" s="1"/>
  <c r="G18" i="4"/>
  <c r="K18" i="4" s="1"/>
  <c r="N18" i="4" s="1"/>
  <c r="O3" i="4" l="1"/>
  <c r="R3" i="4" s="1"/>
  <c r="U3" i="4" s="1"/>
  <c r="X3" i="4" s="1"/>
  <c r="O7" i="4"/>
  <c r="R7" i="4" s="1"/>
  <c r="U7" i="4" s="1"/>
  <c r="X7" i="4" s="1"/>
  <c r="O4" i="4"/>
  <c r="R4" i="4" s="1"/>
  <c r="U4" i="4" s="1"/>
  <c r="X4" i="4" s="1"/>
  <c r="O8" i="4"/>
  <c r="R8" i="4" s="1"/>
  <c r="U8" i="4" s="1"/>
  <c r="X8" i="4" s="1"/>
  <c r="O12" i="4"/>
  <c r="R12" i="4" s="1"/>
  <c r="U12" i="4" s="1"/>
  <c r="X12" i="4" s="1"/>
  <c r="O16" i="4"/>
  <c r="R16" i="4" s="1"/>
  <c r="U16" i="4" s="1"/>
  <c r="X16" i="4" s="1"/>
  <c r="O20" i="4"/>
  <c r="R20" i="4" s="1"/>
  <c r="U20" i="4" s="1"/>
  <c r="X20" i="4" s="1"/>
  <c r="O24" i="4"/>
  <c r="R24" i="4" s="1"/>
  <c r="U24" i="4" s="1"/>
  <c r="X24" i="4" s="1"/>
  <c r="O5" i="4"/>
  <c r="R5" i="4" s="1"/>
  <c r="U5" i="4" s="1"/>
  <c r="X5" i="4" s="1"/>
  <c r="O9" i="4"/>
  <c r="R9" i="4" s="1"/>
  <c r="U9" i="4" s="1"/>
  <c r="X9" i="4" s="1"/>
  <c r="O13" i="4"/>
  <c r="R13" i="4" s="1"/>
  <c r="U13" i="4" s="1"/>
  <c r="X13" i="4" s="1"/>
  <c r="O17" i="4"/>
  <c r="R17" i="4" s="1"/>
  <c r="U17" i="4" s="1"/>
  <c r="X17" i="4" s="1"/>
  <c r="O21" i="4"/>
  <c r="R21" i="4" s="1"/>
  <c r="U21" i="4" s="1"/>
  <c r="X21" i="4" s="1"/>
  <c r="O10" i="4"/>
  <c r="R10" i="4" s="1"/>
  <c r="U10" i="4" s="1"/>
  <c r="X10" i="4" s="1"/>
  <c r="O18" i="4"/>
  <c r="R18" i="4" s="1"/>
  <c r="U18" i="4" s="1"/>
  <c r="X18" i="4" s="1"/>
  <c r="O22" i="4"/>
  <c r="R22" i="4" s="1"/>
  <c r="U22" i="4" s="1"/>
  <c r="X22" i="4" s="1"/>
  <c r="O6" i="4"/>
  <c r="R6" i="4" s="1"/>
  <c r="U6" i="4" s="1"/>
  <c r="X6" i="4" s="1"/>
  <c r="O23" i="4"/>
  <c r="R23" i="4" s="1"/>
  <c r="U23" i="4" s="1"/>
  <c r="X23" i="4" s="1"/>
  <c r="O11" i="4"/>
  <c r="R11" i="4" s="1"/>
  <c r="U11" i="4" s="1"/>
  <c r="X11" i="4" s="1"/>
  <c r="O19" i="4"/>
  <c r="R19" i="4" s="1"/>
  <c r="U19" i="4" s="1"/>
  <c r="X19" i="4" s="1"/>
  <c r="O14" i="4"/>
  <c r="R14" i="4" s="1"/>
  <c r="U14" i="4" s="1"/>
  <c r="X14" i="4" s="1"/>
  <c r="O15" i="4"/>
  <c r="R15" i="4" s="1"/>
  <c r="U15" i="4" s="1"/>
  <c r="X15" i="4" s="1"/>
  <c r="P6" i="4"/>
  <c r="S6" i="4" s="1"/>
  <c r="V6" i="4" s="1"/>
  <c r="Y6" i="4" s="1"/>
  <c r="P10" i="4"/>
  <c r="S10" i="4" s="1"/>
  <c r="V10" i="4" s="1"/>
  <c r="Y10" i="4" s="1"/>
  <c r="P14" i="4"/>
  <c r="S14" i="4" s="1"/>
  <c r="V14" i="4" s="1"/>
  <c r="Y14" i="4" s="1"/>
  <c r="P18" i="4"/>
  <c r="S18" i="4" s="1"/>
  <c r="V18" i="4" s="1"/>
  <c r="Y18" i="4" s="1"/>
  <c r="P22" i="4"/>
  <c r="S22" i="4" s="1"/>
  <c r="V22" i="4" s="1"/>
  <c r="Y22" i="4" s="1"/>
  <c r="P7" i="4"/>
  <c r="S7" i="4" s="1"/>
  <c r="V7" i="4" s="1"/>
  <c r="Y7" i="4" s="1"/>
  <c r="P11" i="4"/>
  <c r="S11" i="4" s="1"/>
  <c r="V11" i="4" s="1"/>
  <c r="Y11" i="4" s="1"/>
  <c r="P15" i="4"/>
  <c r="S15" i="4" s="1"/>
  <c r="V15" i="4" s="1"/>
  <c r="Y15" i="4" s="1"/>
  <c r="P19" i="4"/>
  <c r="S19" i="4" s="1"/>
  <c r="V19" i="4" s="1"/>
  <c r="Y19" i="4" s="1"/>
  <c r="P23" i="4"/>
  <c r="S23" i="4" s="1"/>
  <c r="V23" i="4" s="1"/>
  <c r="Y23" i="4" s="1"/>
  <c r="P4" i="4"/>
  <c r="S4" i="4" s="1"/>
  <c r="V4" i="4" s="1"/>
  <c r="Y4" i="4" s="1"/>
  <c r="P8" i="4"/>
  <c r="S8" i="4" s="1"/>
  <c r="V8" i="4" s="1"/>
  <c r="Y8" i="4" s="1"/>
  <c r="P12" i="4"/>
  <c r="S12" i="4" s="1"/>
  <c r="V12" i="4" s="1"/>
  <c r="Y12" i="4" s="1"/>
  <c r="P16" i="4"/>
  <c r="S16" i="4" s="1"/>
  <c r="V16" i="4" s="1"/>
  <c r="Y16" i="4" s="1"/>
  <c r="P20" i="4"/>
  <c r="S20" i="4" s="1"/>
  <c r="V20" i="4" s="1"/>
  <c r="Y20" i="4" s="1"/>
  <c r="P24" i="4"/>
  <c r="S24" i="4" s="1"/>
  <c r="V24" i="4" s="1"/>
  <c r="Y24" i="4" s="1"/>
  <c r="P17" i="4"/>
  <c r="S17" i="4" s="1"/>
  <c r="V17" i="4" s="1"/>
  <c r="Y17" i="4" s="1"/>
  <c r="P3" i="4"/>
  <c r="S3" i="4" s="1"/>
  <c r="V3" i="4" s="1"/>
  <c r="Y3" i="4" s="1"/>
  <c r="P5" i="4"/>
  <c r="S5" i="4" s="1"/>
  <c r="V5" i="4" s="1"/>
  <c r="Y5" i="4" s="1"/>
  <c r="P21" i="4"/>
  <c r="S21" i="4" s="1"/>
  <c r="V21" i="4" s="1"/>
  <c r="Y21" i="4" s="1"/>
  <c r="P9" i="4"/>
  <c r="S9" i="4" s="1"/>
  <c r="V9" i="4" s="1"/>
  <c r="Y9" i="4" s="1"/>
  <c r="P13" i="4"/>
  <c r="S13" i="4" s="1"/>
  <c r="V13" i="4" s="1"/>
  <c r="Y13" i="4" s="1"/>
  <c r="Q4" i="4"/>
  <c r="T4" i="4" s="1"/>
  <c r="W4" i="4" s="1"/>
  <c r="Z4" i="4" s="1"/>
  <c r="Q8" i="4"/>
  <c r="T8" i="4" s="1"/>
  <c r="W8" i="4" s="1"/>
  <c r="Z8" i="4" s="1"/>
  <c r="Q12" i="4"/>
  <c r="T12" i="4" s="1"/>
  <c r="W12" i="4" s="1"/>
  <c r="Z12" i="4" s="1"/>
  <c r="Q16" i="4"/>
  <c r="T16" i="4" s="1"/>
  <c r="W16" i="4" s="1"/>
  <c r="Z16" i="4" s="1"/>
  <c r="Q20" i="4"/>
  <c r="T20" i="4" s="1"/>
  <c r="W20" i="4" s="1"/>
  <c r="Z20" i="4" s="1"/>
  <c r="Q24" i="4"/>
  <c r="T24" i="4" s="1"/>
  <c r="W24" i="4" s="1"/>
  <c r="Z24" i="4" s="1"/>
  <c r="Q5" i="4"/>
  <c r="T5" i="4" s="1"/>
  <c r="W5" i="4" s="1"/>
  <c r="Z5" i="4" s="1"/>
  <c r="Q9" i="4"/>
  <c r="T9" i="4" s="1"/>
  <c r="W9" i="4" s="1"/>
  <c r="Z9" i="4" s="1"/>
  <c r="Q13" i="4"/>
  <c r="T13" i="4" s="1"/>
  <c r="W13" i="4" s="1"/>
  <c r="Z13" i="4" s="1"/>
  <c r="Q17" i="4"/>
  <c r="T17" i="4" s="1"/>
  <c r="W17" i="4" s="1"/>
  <c r="Z17" i="4" s="1"/>
  <c r="Q21" i="4"/>
  <c r="T21" i="4" s="1"/>
  <c r="W21" i="4" s="1"/>
  <c r="Z21" i="4" s="1"/>
  <c r="Q3" i="4"/>
  <c r="T3" i="4" s="1"/>
  <c r="W3" i="4" s="1"/>
  <c r="Z3" i="4" s="1"/>
  <c r="Q6" i="4"/>
  <c r="T6" i="4" s="1"/>
  <c r="W6" i="4" s="1"/>
  <c r="Z6" i="4" s="1"/>
  <c r="Q10" i="4"/>
  <c r="T10" i="4" s="1"/>
  <c r="W10" i="4" s="1"/>
  <c r="Z10" i="4" s="1"/>
  <c r="Q14" i="4"/>
  <c r="T14" i="4" s="1"/>
  <c r="W14" i="4" s="1"/>
  <c r="Z14" i="4" s="1"/>
  <c r="Q18" i="4"/>
  <c r="T18" i="4" s="1"/>
  <c r="W18" i="4" s="1"/>
  <c r="Z18" i="4" s="1"/>
  <c r="Q22" i="4"/>
  <c r="T22" i="4" s="1"/>
  <c r="W22" i="4" s="1"/>
  <c r="Z22" i="4" s="1"/>
  <c r="Q7" i="4"/>
  <c r="T7" i="4" s="1"/>
  <c r="W7" i="4" s="1"/>
  <c r="Z7" i="4" s="1"/>
  <c r="Q23" i="4"/>
  <c r="T23" i="4" s="1"/>
  <c r="W23" i="4" s="1"/>
  <c r="Z23" i="4" s="1"/>
  <c r="Q15" i="4"/>
  <c r="T15" i="4" s="1"/>
  <c r="W15" i="4" s="1"/>
  <c r="Z15" i="4" s="1"/>
  <c r="Q11" i="4"/>
  <c r="T11" i="4" s="1"/>
  <c r="W11" i="4" s="1"/>
  <c r="Z11" i="4" s="1"/>
  <c r="Q19" i="4"/>
  <c r="T19" i="4" s="1"/>
  <c r="W19" i="4" s="1"/>
  <c r="Z19" i="4" s="1"/>
</calcChain>
</file>

<file path=xl/sharedStrings.xml><?xml version="1.0" encoding="utf-8"?>
<sst xmlns="http://schemas.openxmlformats.org/spreadsheetml/2006/main" count="664" uniqueCount="117">
  <si>
    <t>No.</t>
  </si>
  <si>
    <t>Sorbate</t>
  </si>
  <si>
    <r>
      <t>Sorbed amount (</t>
    </r>
    <r>
      <rPr>
        <b/>
        <i/>
        <sz val="11"/>
        <color theme="1"/>
        <rFont val="Times New Roman"/>
        <family val="1"/>
      </rPr>
      <t>gr</t>
    </r>
    <r>
      <rPr>
        <b/>
        <sz val="11"/>
        <color theme="1"/>
        <rFont val="Times New Roman"/>
        <family val="1"/>
      </rPr>
      <t xml:space="preserve">) </t>
    </r>
    <r>
      <rPr>
        <b/>
        <vertAlign val="superscript"/>
        <sz val="11"/>
        <color theme="1"/>
        <rFont val="Times New Roman"/>
        <family val="1"/>
      </rPr>
      <t>[58]</t>
    </r>
  </si>
  <si>
    <t>Name</t>
  </si>
  <si>
    <t>CAS #</t>
  </si>
  <si>
    <t>15 °C</t>
  </si>
  <si>
    <t>25 °C</t>
  </si>
  <si>
    <t>35 °C</t>
  </si>
  <si>
    <r>
      <t>Mw (gr/mol)</t>
    </r>
    <r>
      <rPr>
        <b/>
        <vertAlign val="superscript"/>
        <sz val="11"/>
        <color theme="1"/>
        <rFont val="Times New Roman"/>
        <family val="1"/>
      </rPr>
      <t xml:space="preserve"> a</t>
    </r>
  </si>
  <si>
    <r>
      <t>δ (MPa</t>
    </r>
    <r>
      <rPr>
        <b/>
        <vertAlign val="superscript"/>
        <sz val="11"/>
        <color theme="1"/>
        <rFont val="Times New Roman"/>
        <family val="1"/>
      </rPr>
      <t>1/2</t>
    </r>
    <r>
      <rPr>
        <b/>
        <sz val="11"/>
        <color theme="1"/>
        <rFont val="Times New Roman"/>
        <family val="1"/>
      </rPr>
      <t>)</t>
    </r>
    <r>
      <rPr>
        <b/>
        <vertAlign val="superscript"/>
        <sz val="11"/>
        <color theme="1"/>
        <rFont val="Times New Roman"/>
        <family val="1"/>
      </rPr>
      <t>a</t>
    </r>
  </si>
  <si>
    <r>
      <t>T</t>
    </r>
    <r>
      <rPr>
        <b/>
        <vertAlign val="subscript"/>
        <sz val="11"/>
        <color theme="1"/>
        <rFont val="Times New Roman"/>
        <family val="1"/>
      </rPr>
      <t>m</t>
    </r>
    <r>
      <rPr>
        <b/>
        <sz val="11"/>
        <color theme="1"/>
        <rFont val="Times New Roman"/>
        <family val="1"/>
      </rPr>
      <t xml:space="preserve"> °C </t>
    </r>
    <r>
      <rPr>
        <b/>
        <vertAlign val="superscript"/>
        <sz val="11"/>
        <color theme="1"/>
        <rFont val="Times New Roman"/>
        <family val="1"/>
      </rPr>
      <t>a</t>
    </r>
  </si>
  <si>
    <r>
      <t>ΔH</t>
    </r>
    <r>
      <rPr>
        <b/>
        <i/>
        <vertAlign val="superscript"/>
        <sz val="11"/>
        <color theme="1"/>
        <rFont val="Times New Roman"/>
        <family val="1"/>
      </rPr>
      <t>sl</t>
    </r>
    <r>
      <rPr>
        <b/>
        <i/>
        <sz val="11"/>
        <color theme="1"/>
        <rFont val="Times New Roman"/>
        <family val="1"/>
      </rPr>
      <t xml:space="preserve"> (kJ/mol)</t>
    </r>
    <r>
      <rPr>
        <b/>
        <vertAlign val="superscript"/>
        <sz val="11"/>
        <color theme="1"/>
        <rFont val="Times New Roman"/>
        <family val="1"/>
      </rPr>
      <t xml:space="preserve"> b</t>
    </r>
  </si>
  <si>
    <t>1-HEPTANOL</t>
  </si>
  <si>
    <t>111-70-6</t>
  </si>
  <si>
    <t>1-HEXANOL</t>
  </si>
  <si>
    <t>111-27-3</t>
  </si>
  <si>
    <t>1-OCTANOL</t>
  </si>
  <si>
    <t>111-87-5</t>
  </si>
  <si>
    <t>1-PENTANOL</t>
  </si>
  <si>
    <t>71-41-0</t>
  </si>
  <si>
    <t>1-PROPANOL</t>
  </si>
  <si>
    <t>71-23-8</t>
  </si>
  <si>
    <t>BENZENE</t>
  </si>
  <si>
    <t>71-43-2</t>
  </si>
  <si>
    <t>BENZOYL-CHLORIDE</t>
  </si>
  <si>
    <t>98-88-4</t>
  </si>
  <si>
    <t>–</t>
  </si>
  <si>
    <t>-</t>
  </si>
  <si>
    <t>CHLOROBENZENE</t>
  </si>
  <si>
    <t>108-90-7</t>
  </si>
  <si>
    <t>CYCLOHEXANE</t>
  </si>
  <si>
    <t>110-82-7</t>
  </si>
  <si>
    <t>ETHANOL</t>
  </si>
  <si>
    <t>64-17-5</t>
  </si>
  <si>
    <t>ETHYLBENZENE</t>
  </si>
  <si>
    <t>100-41-4</t>
  </si>
  <si>
    <t>ETHYLCYCLOHEXANE</t>
  </si>
  <si>
    <t>1678-91-7</t>
  </si>
  <si>
    <t>METHANOL</t>
  </si>
  <si>
    <t>67-56-1</t>
  </si>
  <si>
    <t>METHYLCYCLOHEXANE</t>
  </si>
  <si>
    <t>108-87-2</t>
  </si>
  <si>
    <t>N-BUTANOL</t>
  </si>
  <si>
    <t>71-36-3</t>
  </si>
  <si>
    <t>N-HEPTANE</t>
  </si>
  <si>
    <t>142-82-5</t>
  </si>
  <si>
    <t>N-HEXANE</t>
  </si>
  <si>
    <t>110-54-3</t>
  </si>
  <si>
    <t>NITROBENZENE</t>
  </si>
  <si>
    <t>98-95-3</t>
  </si>
  <si>
    <t>N-OCTANE</t>
  </si>
  <si>
    <t>111-65-9</t>
  </si>
  <si>
    <t>N-PENTANE</t>
  </si>
  <si>
    <t>109-66-0</t>
  </si>
  <si>
    <t>TOLUENE</t>
  </si>
  <si>
    <t>108-88-3</t>
  </si>
  <si>
    <t>WATER</t>
  </si>
  <si>
    <t>7732-18-5</t>
  </si>
  <si>
    <r>
      <t>a</t>
    </r>
    <r>
      <rPr>
        <sz val="11"/>
        <color theme="1"/>
        <rFont val="Times New Roman"/>
        <family val="1"/>
      </rPr>
      <t xml:space="preserve"> obtained from [21, 26, 64]; </t>
    </r>
    <r>
      <rPr>
        <vertAlign val="superscript"/>
        <sz val="11"/>
        <color theme="1"/>
        <rFont val="Times New Roman"/>
        <family val="1"/>
      </rPr>
      <t>b</t>
    </r>
    <r>
      <rPr>
        <sz val="11"/>
        <color theme="1"/>
        <rFont val="Times New Roman"/>
        <family val="1"/>
      </rPr>
      <t xml:space="preserve"> obtained from [65]</t>
    </r>
  </si>
  <si>
    <t>Chemical formula</t>
  </si>
  <si>
    <t xml:space="preserve">Mw (gr/mol) </t>
  </si>
  <si>
    <r>
      <t>δ (MPa</t>
    </r>
    <r>
      <rPr>
        <b/>
        <vertAlign val="superscript"/>
        <sz val="11"/>
        <color theme="1"/>
        <rFont val="Times New Roman"/>
        <family val="1"/>
      </rPr>
      <t>1/2</t>
    </r>
    <r>
      <rPr>
        <b/>
        <sz val="11"/>
        <color theme="1"/>
        <rFont val="Times New Roman"/>
        <family val="1"/>
      </rPr>
      <t xml:space="preserve">) </t>
    </r>
    <r>
      <rPr>
        <b/>
        <vertAlign val="superscript"/>
        <sz val="11"/>
        <color theme="1"/>
        <rFont val="Times New Roman"/>
        <family val="1"/>
      </rPr>
      <t>a</t>
    </r>
  </si>
  <si>
    <r>
      <t>ΔH</t>
    </r>
    <r>
      <rPr>
        <b/>
        <i/>
        <vertAlign val="superscript"/>
        <sz val="11"/>
        <color theme="1"/>
        <rFont val="Times New Roman"/>
        <family val="1"/>
      </rPr>
      <t>sl</t>
    </r>
    <r>
      <rPr>
        <b/>
        <i/>
        <sz val="11"/>
        <color theme="1"/>
        <rFont val="Times New Roman"/>
        <family val="1"/>
      </rPr>
      <t xml:space="preserve"> (kJ/mol) </t>
    </r>
    <r>
      <rPr>
        <b/>
        <vertAlign val="superscript"/>
        <sz val="11"/>
        <color theme="1"/>
        <rFont val="Times New Roman"/>
        <family val="1"/>
      </rPr>
      <t>a</t>
    </r>
  </si>
  <si>
    <t>L (mm)</t>
  </si>
  <si>
    <r>
      <t>A (cm</t>
    </r>
    <r>
      <rPr>
        <b/>
        <i/>
        <vertAlign val="superscript"/>
        <sz val="11"/>
        <color theme="1"/>
        <rFont val="Times New Roman"/>
        <family val="1"/>
      </rPr>
      <t>2</t>
    </r>
    <r>
      <rPr>
        <b/>
        <i/>
        <sz val="11"/>
        <color theme="1"/>
        <rFont val="Times New Roman"/>
        <family val="1"/>
      </rPr>
      <t>)</t>
    </r>
  </si>
  <si>
    <r>
      <t>-C</t>
    </r>
    <r>
      <rPr>
        <vertAlign val="subscript"/>
        <sz val="11"/>
        <color theme="1"/>
        <rFont val="Times New Roman"/>
        <family val="1"/>
      </rPr>
      <t>37</t>
    </r>
    <r>
      <rPr>
        <sz val="11"/>
        <color theme="1"/>
        <rFont val="Times New Roman"/>
        <family val="1"/>
      </rPr>
      <t>H</t>
    </r>
    <r>
      <rPr>
        <vertAlign val="subscript"/>
        <sz val="11"/>
        <color theme="1"/>
        <rFont val="Times New Roman"/>
        <family val="1"/>
      </rPr>
      <t>76</t>
    </r>
    <r>
      <rPr>
        <sz val="11"/>
        <color theme="1"/>
        <rFont val="Times New Roman"/>
        <family val="1"/>
      </rPr>
      <t>-</t>
    </r>
  </si>
  <si>
    <r>
      <t>a</t>
    </r>
    <r>
      <rPr>
        <sz val="11"/>
        <color theme="1"/>
        <rFont val="Times New Roman"/>
        <family val="1"/>
      </rPr>
      <t xml:space="preserve"> obtained from [26]</t>
    </r>
  </si>
  <si>
    <t>(T-Tm)/T</t>
  </si>
  <si>
    <t>LDPE</t>
  </si>
  <si>
    <t>Tm K</t>
  </si>
  <si>
    <t>T=</t>
  </si>
  <si>
    <t>dH/RTm</t>
  </si>
  <si>
    <t>R=</t>
  </si>
  <si>
    <t>kJ/molk</t>
  </si>
  <si>
    <t>(dH/RTm)((T-Tm)/T)</t>
  </si>
  <si>
    <t>z1</t>
  </si>
  <si>
    <t>Sai=exp(dH/RTm)((T-Tm)/T)</t>
  </si>
  <si>
    <t>ns</t>
  </si>
  <si>
    <t>grs</t>
  </si>
  <si>
    <r>
      <t xml:space="preserve">No. </t>
    </r>
    <r>
      <rPr>
        <vertAlign val="superscript"/>
        <sz val="11"/>
        <color rgb="FF000000"/>
        <rFont val="Times New Roman"/>
        <family val="1"/>
      </rPr>
      <t>a</t>
    </r>
  </si>
  <si>
    <r>
      <t>z</t>
    </r>
    <r>
      <rPr>
        <vertAlign val="subscript"/>
        <sz val="11"/>
        <color rgb="FF000000"/>
        <rFont val="Times New Roman"/>
        <family val="1"/>
      </rPr>
      <t>1</t>
    </r>
    <r>
      <rPr>
        <sz val="11"/>
        <color rgb="FF000000"/>
        <rFont val="Times New Roman"/>
        <family val="1"/>
      </rPr>
      <t xml:space="preserve"> </t>
    </r>
    <r>
      <rPr>
        <vertAlign val="superscript"/>
        <sz val="11"/>
        <color rgb="FF000000"/>
        <rFont val="Times New Roman"/>
        <family val="1"/>
      </rPr>
      <t>b</t>
    </r>
  </si>
  <si>
    <r>
      <t>m</t>
    </r>
    <r>
      <rPr>
        <vertAlign val="subscript"/>
        <sz val="11"/>
        <color rgb="FF000000"/>
        <rFont val="Times New Roman"/>
        <family val="1"/>
      </rPr>
      <t>1</t>
    </r>
    <r>
      <rPr>
        <sz val="11"/>
        <color rgb="FF000000"/>
        <rFont val="Times New Roman"/>
        <family val="1"/>
      </rPr>
      <t xml:space="preserve"> </t>
    </r>
    <r>
      <rPr>
        <vertAlign val="superscript"/>
        <sz val="11"/>
        <color rgb="FF000000"/>
        <rFont val="Times New Roman"/>
        <family val="1"/>
      </rPr>
      <t>c</t>
    </r>
    <r>
      <rPr>
        <sz val="11"/>
        <color rgb="FF000000"/>
        <rFont val="Times New Roman"/>
        <family val="1"/>
      </rPr>
      <t xml:space="preserve"> (10</t>
    </r>
    <r>
      <rPr>
        <vertAlign val="superscript"/>
        <sz val="11"/>
        <color rgb="FF000000"/>
        <rFont val="Times New Roman"/>
        <family val="1"/>
      </rPr>
      <t>5</t>
    </r>
    <r>
      <rPr>
        <sz val="11"/>
        <color rgb="FF000000"/>
        <rFont val="Times New Roman"/>
        <family val="1"/>
      </rPr>
      <t>)</t>
    </r>
  </si>
  <si>
    <r>
      <t>a</t>
    </r>
    <r>
      <rPr>
        <sz val="12"/>
        <color theme="1"/>
        <rFont val="Times New Roman"/>
        <family val="1"/>
      </rPr>
      <t xml:space="preserve"> according to Table 1; </t>
    </r>
    <r>
      <rPr>
        <vertAlign val="superscript"/>
        <sz val="12"/>
        <color theme="1"/>
        <rFont val="Times New Roman"/>
        <family val="1"/>
      </rPr>
      <t>b</t>
    </r>
    <r>
      <rPr>
        <sz val="12"/>
        <color theme="1"/>
        <rFont val="Times New Roman"/>
        <family val="1"/>
      </rPr>
      <t xml:space="preserve"> as given in Eq. 17 (mol.%); </t>
    </r>
    <r>
      <rPr>
        <vertAlign val="superscript"/>
        <sz val="12"/>
        <color theme="1"/>
        <rFont val="Times New Roman"/>
        <family val="1"/>
      </rPr>
      <t>c</t>
    </r>
    <r>
      <rPr>
        <sz val="12"/>
        <color theme="1"/>
        <rFont val="Times New Roman"/>
        <family val="1"/>
      </rPr>
      <t xml:space="preserve"> concentration of sorbate on sorbent surface (gr/gr polymer)</t>
    </r>
  </si>
  <si>
    <r>
      <t>text in italic</t>
    </r>
    <r>
      <rPr>
        <sz val="12"/>
        <color theme="1"/>
        <rFont val="Times New Roman"/>
        <family val="1"/>
      </rPr>
      <t>: no experimental sorption data reported</t>
    </r>
  </si>
  <si>
    <t>qm*Csr*L/A</t>
  </si>
  <si>
    <t>n5</t>
  </si>
  <si>
    <t>n4</t>
  </si>
  <si>
    <t>n3</t>
  </si>
  <si>
    <t>n2</t>
  </si>
  <si>
    <t>n</t>
  </si>
  <si>
    <t>0.3625-qm*lcsr/A</t>
  </si>
  <si>
    <t>n1</t>
  </si>
  <si>
    <t>n0</t>
  </si>
  <si>
    <t>Index No.</t>
  </si>
  <si>
    <t>Compound Name</t>
  </si>
  <si>
    <t>T °C</t>
  </si>
  <si>
    <t>n sols</t>
  </si>
  <si>
    <t>k</t>
  </si>
  <si>
    <t>k sols = Ca^(n-1)/te</t>
  </si>
  <si>
    <t xml:space="preserve">Using values of </t>
  </si>
  <si>
    <t>Set #1</t>
  </si>
  <si>
    <t>Set #2</t>
  </si>
  <si>
    <t>Set #3</t>
  </si>
  <si>
    <t>α</t>
  </si>
  <si>
    <t>β</t>
  </si>
  <si>
    <t>γ</t>
  </si>
  <si>
    <t>Mw</t>
  </si>
  <si>
    <t>Csr</t>
  </si>
  <si>
    <t>Qm</t>
  </si>
  <si>
    <t>TOLUEn</t>
  </si>
  <si>
    <t># 1</t>
  </si>
  <si>
    <t># 2</t>
  </si>
  <si>
    <t># 3</t>
  </si>
  <si>
    <t>308.15 (K)</t>
  </si>
  <si>
    <t>298.15 (K)</t>
  </si>
  <si>
    <t>288.15 (K)</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</si>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</sst>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0"/>
    <numFmt numFmtId="165" formatCode="0.000E+00"/>
    <numFmt numFmtId="166" formatCode="0.0000"/>
  </numFmts>
  <fonts count="18" x14ac:knownFonts="1">
    <font>
      <sz val="11"/>
      <color theme="1"/>
      <name val="Calibri"/>
      <family val="2"/>
      <scheme val="minor"/>
    </font>
    <font>
      <b/>
      <sz val="11"/>
      <color theme="1"/>
      <name val="Calibri"/>
      <family val="2"/>
      <scheme val="minor"/>
    </font>
    <font>
      <sz val="12"/>
      <color theme="1"/>
      <name val="Times New Roman"/>
      <family val="1"/>
    </font>
    <font>
      <b/>
      <sz val="11"/>
      <color theme="1"/>
      <name val="Times New Roman"/>
      <family val="1"/>
    </font>
    <font>
      <b/>
      <i/>
      <sz val="11"/>
      <color theme="1"/>
      <name val="Times New Roman"/>
      <family val="1"/>
    </font>
    <font>
      <b/>
      <vertAlign val="superscript"/>
      <sz val="11"/>
      <color theme="1"/>
      <name val="Times New Roman"/>
      <family val="1"/>
    </font>
    <font>
      <b/>
      <vertAlign val="subscript"/>
      <sz val="11"/>
      <color theme="1"/>
      <name val="Times New Roman"/>
      <family val="1"/>
    </font>
    <font>
      <b/>
      <i/>
      <vertAlign val="superscript"/>
      <sz val="11"/>
      <color theme="1"/>
      <name val="Times New Roman"/>
      <family val="1"/>
    </font>
    <font>
      <sz val="11"/>
      <color theme="1"/>
      <name val="Times New Roman"/>
      <family val="1"/>
    </font>
    <font>
      <vertAlign val="superscript"/>
      <sz val="12"/>
      <color theme="1"/>
      <name val="Times New Roman"/>
      <family val="1"/>
    </font>
    <font>
      <vertAlign val="superscript"/>
      <sz val="11"/>
      <color theme="1"/>
      <name val="Times New Roman"/>
      <family val="1"/>
    </font>
    <font>
      <vertAlign val="subscript"/>
      <sz val="11"/>
      <color theme="1"/>
      <name val="Times New Roman"/>
      <family val="1"/>
    </font>
    <font>
      <sz val="11"/>
      <color rgb="FF000000"/>
      <name val="Times New Roman"/>
      <family val="1"/>
    </font>
    <font>
      <vertAlign val="superscript"/>
      <sz val="11"/>
      <color rgb="FF000000"/>
      <name val="Times New Roman"/>
      <family val="1"/>
    </font>
    <font>
      <vertAlign val="subscript"/>
      <sz val="11"/>
      <color rgb="FF000000"/>
      <name val="Times New Roman"/>
      <family val="1"/>
    </font>
    <font>
      <i/>
      <sz val="12"/>
      <color theme="1"/>
      <name val="Times New Roman"/>
      <family val="1"/>
    </font>
    <font>
      <i/>
      <sz val="11"/>
      <color rgb="FF000000"/>
      <name val="Times New Roman"/>
      <family val="1"/>
    </font>
    <font>
      <sz val="11"/>
      <color rgb="FFFF0000"/>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s>
  <borders count="4">
    <border>
      <left/>
      <right/>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3">
    <xf numFmtId="0" fontId="0" fillId="0" borderId="0" xfId="0"/>
    <xf numFmtId="0" fontId="0" fillId="0" borderId="0" xfId="0"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3" xfId="0" applyFont="1" applyBorder="1" applyAlignment="1">
      <alignment horizontal="left" vertical="center"/>
    </xf>
    <xf numFmtId="0" fontId="8" fillId="0" borderId="3" xfId="0" applyFont="1" applyBorder="1" applyAlignment="1">
      <alignment horizontal="left" vertical="center"/>
    </xf>
    <xf numFmtId="0" fontId="8" fillId="0" borderId="3" xfId="0" applyFont="1" applyBorder="1" applyAlignment="1">
      <alignment horizontal="left" vertical="center" wrapText="1"/>
    </xf>
    <xf numFmtId="0" fontId="4" fillId="0" borderId="3" xfId="0" applyFont="1" applyBorder="1" applyAlignment="1">
      <alignment horizontal="left" vertical="center"/>
    </xf>
    <xf numFmtId="0" fontId="10" fillId="0" borderId="3" xfId="0" applyFont="1" applyBorder="1" applyAlignment="1">
      <alignment horizontal="left" vertical="center" wrapText="1"/>
    </xf>
    <xf numFmtId="0" fontId="4" fillId="0" borderId="1" xfId="0" applyFont="1" applyBorder="1" applyAlignment="1">
      <alignment horizontal="left" vertical="center"/>
    </xf>
    <xf numFmtId="2" fontId="0" fillId="0" borderId="0" xfId="0" applyNumberFormat="1" applyAlignment="1">
      <alignment horizontal="left" vertical="center"/>
    </xf>
    <xf numFmtId="0" fontId="1" fillId="0" borderId="0" xfId="0" applyFont="1" applyAlignment="1">
      <alignment horizontal="left" vertical="center"/>
    </xf>
    <xf numFmtId="0" fontId="12" fillId="0" borderId="1" xfId="0" applyFont="1" applyBorder="1" applyAlignment="1">
      <alignment horizontal="left" vertical="center"/>
    </xf>
    <xf numFmtId="0" fontId="12" fillId="0" borderId="3" xfId="0" applyFont="1" applyBorder="1" applyAlignment="1">
      <alignment horizontal="left" vertical="center"/>
    </xf>
    <xf numFmtId="0" fontId="16" fillId="0" borderId="3" xfId="0" applyFont="1" applyBorder="1" applyAlignment="1">
      <alignment horizontal="left" vertical="center"/>
    </xf>
    <xf numFmtId="0" fontId="0" fillId="0" borderId="3" xfId="0" applyBorder="1" applyAlignment="1">
      <alignment vertical="center"/>
    </xf>
    <xf numFmtId="0" fontId="12" fillId="0" borderId="3" xfId="0" applyFont="1" applyBorder="1" applyAlignment="1">
      <alignment vertical="center"/>
    </xf>
    <xf numFmtId="0" fontId="17" fillId="0" borderId="3" xfId="0" applyFont="1" applyBorder="1" applyAlignment="1">
      <alignment horizontal="left" vertical="center"/>
    </xf>
    <xf numFmtId="164" fontId="0" fillId="0" borderId="0" xfId="0" applyNumberFormat="1" applyAlignment="1">
      <alignment horizontal="left" vertical="center"/>
    </xf>
    <xf numFmtId="164" fontId="0" fillId="2" borderId="0" xfId="0" applyNumberFormat="1" applyFill="1" applyAlignment="1">
      <alignment horizontal="left" vertical="center"/>
    </xf>
    <xf numFmtId="164" fontId="0" fillId="3" borderId="0" xfId="0" applyNumberFormat="1" applyFill="1" applyAlignment="1">
      <alignment horizontal="left" vertical="center"/>
    </xf>
    <xf numFmtId="164" fontId="0" fillId="4" borderId="0" xfId="0" applyNumberFormat="1" applyFill="1" applyAlignment="1">
      <alignment horizontal="left" vertical="center"/>
    </xf>
    <xf numFmtId="165" fontId="0" fillId="0" borderId="0" xfId="0" applyNumberFormat="1"/>
    <xf numFmtId="0" fontId="4" fillId="0" borderId="3" xfId="0" applyFont="1" applyBorder="1" applyAlignment="1">
      <alignment horizontal="left" vertical="center" readingOrder="1"/>
    </xf>
    <xf numFmtId="0" fontId="4" fillId="0" borderId="3" xfId="0" applyFont="1" applyBorder="1" applyAlignment="1">
      <alignment horizontal="left" vertical="center" wrapText="1" readingOrder="1"/>
    </xf>
    <xf numFmtId="0" fontId="12" fillId="0" borderId="3" xfId="0" applyFont="1" applyBorder="1" applyAlignment="1">
      <alignment horizontal="left" vertical="center" readingOrder="1"/>
    </xf>
    <xf numFmtId="0" fontId="12" fillId="0" borderId="3" xfId="0" applyFont="1" applyBorder="1" applyAlignment="1">
      <alignment horizontal="left" vertical="center" wrapText="1" readingOrder="1"/>
    </xf>
    <xf numFmtId="0" fontId="16" fillId="0" borderId="3" xfId="0" applyFont="1" applyBorder="1" applyAlignment="1">
      <alignment horizontal="left" vertical="center" wrapText="1" readingOrder="1"/>
    </xf>
    <xf numFmtId="0" fontId="12" fillId="0" borderId="1" xfId="0" applyFont="1" applyBorder="1" applyAlignment="1">
      <alignment horizontal="left" vertical="center" wrapText="1"/>
    </xf>
    <xf numFmtId="0" fontId="12" fillId="0" borderId="3" xfId="0" applyFont="1" applyBorder="1" applyAlignment="1">
      <alignment horizontal="left" vertical="center" wrapText="1"/>
    </xf>
    <xf numFmtId="166" fontId="12" fillId="0" borderId="3" xfId="0" applyNumberFormat="1" applyFont="1" applyBorder="1" applyAlignment="1">
      <alignment horizontal="left" vertical="center" readingOrder="1"/>
    </xf>
    <xf numFmtId="166" fontId="12" fillId="0" borderId="3" xfId="0" applyNumberFormat="1" applyFont="1" applyBorder="1" applyAlignment="1">
      <alignment horizontal="left" vertical="center" wrapText="1" readingOrder="1"/>
    </xf>
    <xf numFmtId="0" fontId="3" fillId="0" borderId="1" xfId="0" applyFont="1" applyBorder="1" applyAlignment="1">
      <alignment horizontal="left" vertical="center" readingOrder="1"/>
    </xf>
    <xf numFmtId="0" fontId="3" fillId="0" borderId="1" xfId="0" applyFont="1" applyBorder="1" applyAlignment="1">
      <alignment horizontal="left" vertical="center" wrapText="1" readingOrder="1"/>
    </xf>
    <xf numFmtId="0" fontId="16" fillId="0" borderId="1" xfId="0" applyFont="1" applyBorder="1" applyAlignment="1">
      <alignment horizontal="left" vertical="center" wrapText="1" readingOrder="1"/>
    </xf>
    <xf numFmtId="0" fontId="16" fillId="0" borderId="1" xfId="0" applyFont="1" applyBorder="1" applyAlignment="1">
      <alignment horizontal="left" vertical="center" readingOrder="1"/>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1" xfId="0" applyFont="1" applyBorder="1" applyAlignment="1">
      <alignment horizontal="left" vertical="center"/>
    </xf>
    <xf numFmtId="0" fontId="10" fillId="0" borderId="1" xfId="0" applyFont="1" applyBorder="1" applyAlignment="1">
      <alignment horizontal="left" vertical="center"/>
    </xf>
    <xf numFmtId="0" fontId="15" fillId="0" borderId="3" xfId="0" applyFont="1" applyBorder="1" applyAlignment="1">
      <alignment horizontal="lef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1" xfId="0" applyFont="1" applyBorder="1" applyAlignment="1">
      <alignment vertical="center"/>
    </xf>
    <xf numFmtId="0" fontId="12" fillId="0" borderId="1" xfId="0" applyFont="1" applyBorder="1" applyAlignment="1">
      <alignment horizontal="left" vertical="center"/>
    </xf>
    <xf numFmtId="0" fontId="9" fillId="0" borderId="2" xfId="0" applyFont="1" applyBorder="1" applyAlignment="1">
      <alignment horizontal="left" vertical="center"/>
    </xf>
    <xf numFmtId="0" fontId="3" fillId="0" borderId="2" xfId="0" applyFont="1" applyBorder="1" applyAlignment="1">
      <alignment horizontal="left" vertical="center" readingOrder="1"/>
    </xf>
    <xf numFmtId="0" fontId="3" fillId="0" borderId="3" xfId="0" applyFont="1" applyBorder="1" applyAlignment="1">
      <alignment horizontal="left" vertical="center" readingOrder="1"/>
    </xf>
    <xf numFmtId="0" fontId="3" fillId="0" borderId="2"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4" fillId="0" borderId="2" xfId="0" applyFont="1" applyBorder="1" applyAlignment="1">
      <alignment horizontal="left" vertical="center" wrapText="1" readingOrder="1"/>
    </xf>
    <xf numFmtId="0" fontId="4" fillId="0" borderId="3" xfId="0" applyFont="1" applyBorder="1" applyAlignment="1">
      <alignment horizontal="left" vertical="center" wrapText="1" readingOrder="1"/>
    </xf>
    <xf numFmtId="0" fontId="4" fillId="0" borderId="1" xfId="0" applyFont="1" applyBorder="1" applyAlignment="1">
      <alignment horizontal="left" vertical="center" readingOrder="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0</xdr:row>
          <xdr:rowOff>0</xdr:rowOff>
        </xdr:from>
        <xdr:to>
          <xdr:col>1</xdr:col>
          <xdr:colOff>180975</xdr:colOff>
          <xdr:row>0</xdr:row>
          <xdr:rowOff>228600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24</xdr:row>
          <xdr:rowOff>0</xdr:rowOff>
        </xdr:from>
        <xdr:to>
          <xdr:col>1</xdr:col>
          <xdr:colOff>190500</xdr:colOff>
          <xdr:row>25</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wmf"/><Relationship Id="rId5" Type="http://schemas.openxmlformats.org/officeDocument/2006/relationships/oleObject" Target="../embeddings/oleObject2.bin"/><Relationship Id="rId4" Type="http://schemas.openxmlformats.org/officeDocument/2006/relationships/image" Target="../media/image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workbookViewId="0">
      <selection activeCell="A8" sqref="A8"/>
    </sheetView>
  </sheetViews>
  <sheetFormatPr defaultRowHeight="15" x14ac:dyDescent="0.25"/>
  <cols>
    <col min="1" max="1" width="4.28515625" bestFit="1" customWidth="1"/>
    <col min="2" max="2" width="26.42578125" bestFit="1" customWidth="1"/>
    <col min="3" max="3" width="9.42578125" bestFit="1" customWidth="1"/>
    <col min="4" max="6" width="9" bestFit="1" customWidth="1"/>
    <col min="7" max="7" width="13.85546875" bestFit="1" customWidth="1"/>
    <col min="8" max="8" width="11.140625" bestFit="1" customWidth="1"/>
    <col min="9" max="9" width="7.85546875" bestFit="1" customWidth="1"/>
    <col min="10" max="10" width="15.7109375" bestFit="1" customWidth="1"/>
  </cols>
  <sheetData>
    <row r="1" spans="1:10" ht="17.25" thickBot="1" x14ac:dyDescent="0.3">
      <c r="A1" s="36" t="s">
        <v>0</v>
      </c>
      <c r="B1" s="38" t="s">
        <v>1</v>
      </c>
      <c r="C1" s="38"/>
      <c r="D1" s="38" t="s">
        <v>2</v>
      </c>
      <c r="E1" s="38"/>
      <c r="F1" s="38"/>
      <c r="G1" s="2"/>
      <c r="H1" s="2"/>
      <c r="I1" s="2"/>
      <c r="J1" s="2"/>
    </row>
    <row r="2" spans="1:10" ht="18" thickBot="1" x14ac:dyDescent="0.3">
      <c r="A2" s="37"/>
      <c r="B2" s="4" t="s">
        <v>3</v>
      </c>
      <c r="C2" s="4" t="s">
        <v>4</v>
      </c>
      <c r="D2" s="4" t="s">
        <v>5</v>
      </c>
      <c r="E2" s="4" t="s">
        <v>6</v>
      </c>
      <c r="F2" s="4" t="s">
        <v>7</v>
      </c>
      <c r="G2" s="4" t="s">
        <v>8</v>
      </c>
      <c r="H2" s="4" t="s">
        <v>9</v>
      </c>
      <c r="I2" s="4" t="s">
        <v>10</v>
      </c>
      <c r="J2" s="7" t="s">
        <v>11</v>
      </c>
    </row>
    <row r="3" spans="1:10" ht="15.75" thickBot="1" x14ac:dyDescent="0.3">
      <c r="A3" s="5">
        <v>1</v>
      </c>
      <c r="B3" s="5" t="s">
        <v>12</v>
      </c>
      <c r="C3" s="5" t="s">
        <v>13</v>
      </c>
      <c r="D3" s="5">
        <v>7.5129999999999997E-3</v>
      </c>
      <c r="E3" s="5">
        <v>1.1704000000000001E-2</v>
      </c>
      <c r="F3" s="5">
        <v>1.6181000000000001E-2</v>
      </c>
      <c r="G3" s="6">
        <v>116.2013</v>
      </c>
      <c r="H3" s="6">
        <v>21.6</v>
      </c>
      <c r="I3" s="6">
        <v>-34.6</v>
      </c>
      <c r="J3" s="6">
        <v>-403.4</v>
      </c>
    </row>
    <row r="4" spans="1:10" ht="15.75" thickBot="1" x14ac:dyDescent="0.3">
      <c r="A4" s="5">
        <v>2</v>
      </c>
      <c r="B4" s="5" t="s">
        <v>14</v>
      </c>
      <c r="C4" s="5" t="s">
        <v>15</v>
      </c>
      <c r="D4" s="5">
        <v>6.1380000000000002E-3</v>
      </c>
      <c r="E4" s="5">
        <v>8.9980000000000008E-3</v>
      </c>
      <c r="F4" s="5">
        <v>1.3002E-2</v>
      </c>
      <c r="G4" s="6">
        <v>102.18</v>
      </c>
      <c r="H4" s="6">
        <v>22.1</v>
      </c>
      <c r="I4" s="6">
        <v>-53</v>
      </c>
      <c r="J4" s="6">
        <v>-377.5</v>
      </c>
    </row>
    <row r="5" spans="1:10" ht="15.75" thickBot="1" x14ac:dyDescent="0.3">
      <c r="A5" s="5">
        <v>3</v>
      </c>
      <c r="B5" s="5" t="s">
        <v>16</v>
      </c>
      <c r="C5" s="5" t="s">
        <v>17</v>
      </c>
      <c r="D5" s="5">
        <v>9.0089999999999996E-3</v>
      </c>
      <c r="E5" s="5">
        <v>1.3464E-2</v>
      </c>
      <c r="F5" s="5">
        <v>1.8270999999999999E-2</v>
      </c>
      <c r="G5" s="6">
        <v>130.22999999999999</v>
      </c>
      <c r="H5" s="6">
        <v>21.1</v>
      </c>
      <c r="I5" s="6">
        <v>-16</v>
      </c>
      <c r="J5" s="6">
        <v>-426.6</v>
      </c>
    </row>
    <row r="6" spans="1:10" ht="15.75" thickBot="1" x14ac:dyDescent="0.3">
      <c r="A6" s="5">
        <v>4</v>
      </c>
      <c r="B6" s="5" t="s">
        <v>18</v>
      </c>
      <c r="C6" s="5" t="s">
        <v>19</v>
      </c>
      <c r="D6" s="5">
        <v>4.895E-3</v>
      </c>
      <c r="E6" s="5">
        <v>7.3699999999999998E-3</v>
      </c>
      <c r="F6" s="5">
        <v>1.0142E-2</v>
      </c>
      <c r="G6" s="6">
        <v>88.15</v>
      </c>
      <c r="H6" s="6">
        <v>22.8</v>
      </c>
      <c r="I6" s="6">
        <v>-78</v>
      </c>
      <c r="J6" s="6">
        <v>-351.6</v>
      </c>
    </row>
    <row r="7" spans="1:10" ht="15.75" thickBot="1" x14ac:dyDescent="0.3">
      <c r="A7" s="5">
        <v>5</v>
      </c>
      <c r="B7" s="5" t="s">
        <v>20</v>
      </c>
      <c r="C7" s="5" t="s">
        <v>21</v>
      </c>
      <c r="D7" s="5">
        <v>2.849E-3</v>
      </c>
      <c r="E7" s="5">
        <v>4.3340000000000002E-3</v>
      </c>
      <c r="F7" s="5">
        <v>5.9179999999999996E-3</v>
      </c>
      <c r="G7" s="6">
        <v>60.1</v>
      </c>
      <c r="H7" s="6">
        <v>25</v>
      </c>
      <c r="I7" s="6">
        <v>-126</v>
      </c>
      <c r="J7" s="6">
        <v>-302.5</v>
      </c>
    </row>
    <row r="8" spans="1:10" ht="15.75" thickBot="1" x14ac:dyDescent="0.3">
      <c r="A8" s="5">
        <v>6</v>
      </c>
      <c r="B8" s="5" t="s">
        <v>22</v>
      </c>
      <c r="C8" s="5" t="s">
        <v>23</v>
      </c>
      <c r="D8" s="5">
        <v>1.7798000000000001E-2</v>
      </c>
      <c r="E8" s="5">
        <v>2.6356000000000001E-2</v>
      </c>
      <c r="F8" s="5">
        <v>3.9621999999999997E-2</v>
      </c>
      <c r="G8" s="6">
        <v>78.11</v>
      </c>
      <c r="H8" s="6">
        <v>18.7</v>
      </c>
      <c r="I8" s="6">
        <v>5.53</v>
      </c>
      <c r="J8" s="6">
        <v>49</v>
      </c>
    </row>
    <row r="9" spans="1:10" ht="15.75" thickBot="1" x14ac:dyDescent="0.3">
      <c r="A9" s="5">
        <v>7</v>
      </c>
      <c r="B9" s="5" t="s">
        <v>24</v>
      </c>
      <c r="C9" s="5" t="s">
        <v>25</v>
      </c>
      <c r="D9" s="5" t="s">
        <v>26</v>
      </c>
      <c r="E9" s="5">
        <v>8.9429999999999996E-3</v>
      </c>
      <c r="F9" s="5" t="s">
        <v>26</v>
      </c>
      <c r="G9" s="6">
        <v>124.453</v>
      </c>
      <c r="H9" s="6" t="s">
        <v>27</v>
      </c>
      <c r="I9" s="6">
        <v>-1</v>
      </c>
      <c r="J9" s="6">
        <v>-157.30000000000001</v>
      </c>
    </row>
    <row r="10" spans="1:10" ht="15.75" thickBot="1" x14ac:dyDescent="0.3">
      <c r="A10" s="5">
        <v>8</v>
      </c>
      <c r="B10" s="5" t="s">
        <v>28</v>
      </c>
      <c r="C10" s="5" t="s">
        <v>29</v>
      </c>
      <c r="D10" s="5" t="s">
        <v>26</v>
      </c>
      <c r="E10" s="5">
        <v>2.1944999999999999E-2</v>
      </c>
      <c r="F10" s="5" t="s">
        <v>26</v>
      </c>
      <c r="G10" s="6">
        <v>112.56</v>
      </c>
      <c r="H10" s="6">
        <v>19.8</v>
      </c>
      <c r="I10" s="6">
        <v>-45</v>
      </c>
      <c r="J10" s="6">
        <v>11.5</v>
      </c>
    </row>
    <row r="11" spans="1:10" ht="15.75" thickBot="1" x14ac:dyDescent="0.3">
      <c r="A11" s="5">
        <v>9</v>
      </c>
      <c r="B11" s="5" t="s">
        <v>30</v>
      </c>
      <c r="C11" s="5" t="s">
        <v>31</v>
      </c>
      <c r="D11" s="5">
        <v>2.1812999999999999E-2</v>
      </c>
      <c r="E11" s="5">
        <v>3.2494000000000002E-2</v>
      </c>
      <c r="F11" s="5">
        <v>4.3944999999999998E-2</v>
      </c>
      <c r="G11" s="6">
        <v>84.16</v>
      </c>
      <c r="H11" s="6">
        <v>18</v>
      </c>
      <c r="I11" s="6">
        <v>16.7</v>
      </c>
      <c r="J11" s="6">
        <v>-157.69999999999999</v>
      </c>
    </row>
    <row r="12" spans="1:10" ht="15.75" thickBot="1" x14ac:dyDescent="0.3">
      <c r="A12" s="5">
        <v>10</v>
      </c>
      <c r="B12" s="5" t="s">
        <v>32</v>
      </c>
      <c r="C12" s="5" t="s">
        <v>33</v>
      </c>
      <c r="D12" s="5">
        <v>2.0349999999999999E-3</v>
      </c>
      <c r="E12" s="5">
        <v>2.8379999999999998E-3</v>
      </c>
      <c r="F12" s="5">
        <v>3.993E-3</v>
      </c>
      <c r="G12" s="6">
        <v>46.07</v>
      </c>
      <c r="H12" s="6">
        <v>26</v>
      </c>
      <c r="I12" s="6">
        <v>-114</v>
      </c>
      <c r="J12" s="6">
        <v>-276</v>
      </c>
    </row>
    <row r="13" spans="1:10" ht="15.75" thickBot="1" x14ac:dyDescent="0.3">
      <c r="A13" s="5">
        <v>11</v>
      </c>
      <c r="B13" s="5" t="s">
        <v>34</v>
      </c>
      <c r="C13" s="5" t="s">
        <v>35</v>
      </c>
      <c r="D13" s="5">
        <v>1.2848E-2</v>
      </c>
      <c r="E13" s="5">
        <v>1.7874999999999999E-2</v>
      </c>
      <c r="F13" s="5">
        <v>2.7192000000000001E-2</v>
      </c>
      <c r="G13" s="6">
        <v>106.17</v>
      </c>
      <c r="H13" s="6">
        <v>18</v>
      </c>
      <c r="I13" s="6">
        <v>-95</v>
      </c>
      <c r="J13" s="6">
        <v>-12.5</v>
      </c>
    </row>
    <row r="14" spans="1:10" ht="15.75" thickBot="1" x14ac:dyDescent="0.3">
      <c r="A14" s="5">
        <v>12</v>
      </c>
      <c r="B14" s="5" t="s">
        <v>36</v>
      </c>
      <c r="C14" s="5" t="s">
        <v>37</v>
      </c>
      <c r="D14" s="5">
        <v>1.5751999999999999E-2</v>
      </c>
      <c r="E14" s="5">
        <v>2.0591999999999999E-2</v>
      </c>
      <c r="F14" s="5">
        <v>2.8302999999999998E-2</v>
      </c>
      <c r="G14" s="6">
        <v>112.22</v>
      </c>
      <c r="H14" s="6">
        <v>16.3</v>
      </c>
      <c r="I14" s="6">
        <v>-111.1</v>
      </c>
      <c r="J14" s="6">
        <v>-213</v>
      </c>
    </row>
    <row r="15" spans="1:10" ht="15.75" thickBot="1" x14ac:dyDescent="0.3">
      <c r="A15" s="5">
        <v>13</v>
      </c>
      <c r="B15" s="5" t="s">
        <v>38</v>
      </c>
      <c r="C15" s="5" t="s">
        <v>39</v>
      </c>
      <c r="D15" s="5">
        <v>8.1400000000000005E-4</v>
      </c>
      <c r="E15" s="5">
        <v>1.199E-3</v>
      </c>
      <c r="F15" s="5">
        <v>1.9250000000000001E-3</v>
      </c>
      <c r="G15" s="6">
        <v>32.04</v>
      </c>
      <c r="H15" s="6">
        <v>29.7</v>
      </c>
      <c r="I15" s="6">
        <v>-97.6</v>
      </c>
      <c r="J15" s="6">
        <v>-238.4</v>
      </c>
    </row>
    <row r="16" spans="1:10" ht="15.75" thickBot="1" x14ac:dyDescent="0.3">
      <c r="A16" s="5">
        <v>14</v>
      </c>
      <c r="B16" s="5" t="s">
        <v>40</v>
      </c>
      <c r="C16" s="5" t="s">
        <v>41</v>
      </c>
      <c r="D16" s="5">
        <v>1.4971E-2</v>
      </c>
      <c r="E16" s="5">
        <v>2.5916000000000002E-2</v>
      </c>
      <c r="F16" s="5">
        <v>3.5397999999999999E-2</v>
      </c>
      <c r="G16" s="6">
        <v>98.19</v>
      </c>
      <c r="H16" s="6">
        <v>16</v>
      </c>
      <c r="I16" s="6">
        <v>-126.3</v>
      </c>
      <c r="J16" s="6">
        <v>-190.2</v>
      </c>
    </row>
    <row r="17" spans="1:10" ht="15.75" thickBot="1" x14ac:dyDescent="0.3">
      <c r="A17" s="5">
        <v>15</v>
      </c>
      <c r="B17" s="5" t="s">
        <v>42</v>
      </c>
      <c r="C17" s="5" t="s">
        <v>43</v>
      </c>
      <c r="D17" s="5">
        <v>3.7729999999999999E-3</v>
      </c>
      <c r="E17" s="5">
        <v>6.1050000000000002E-3</v>
      </c>
      <c r="F17" s="5">
        <v>8.6130000000000009E-3</v>
      </c>
      <c r="G17" s="6">
        <v>74.12</v>
      </c>
      <c r="H17" s="6">
        <v>23.8</v>
      </c>
      <c r="I17" s="6">
        <v>-89.8</v>
      </c>
      <c r="J17" s="6">
        <v>-328</v>
      </c>
    </row>
    <row r="18" spans="1:10" ht="15.75" thickBot="1" x14ac:dyDescent="0.3">
      <c r="A18" s="5">
        <v>16</v>
      </c>
      <c r="B18" s="5" t="s">
        <v>44</v>
      </c>
      <c r="C18" s="5" t="s">
        <v>45</v>
      </c>
      <c r="D18" s="5">
        <v>1.1384999999999999E-2</v>
      </c>
      <c r="E18" s="5">
        <v>1.9008000000000001E-2</v>
      </c>
      <c r="F18" s="5">
        <v>2.5871999999999999E-2</v>
      </c>
      <c r="G18" s="6">
        <v>100.21</v>
      </c>
      <c r="H18" s="6">
        <v>15.2</v>
      </c>
      <c r="I18" s="6">
        <v>-91</v>
      </c>
      <c r="J18" s="6">
        <v>-224.4</v>
      </c>
    </row>
    <row r="19" spans="1:10" ht="15.75" thickBot="1" x14ac:dyDescent="0.3">
      <c r="A19" s="5">
        <v>17</v>
      </c>
      <c r="B19" s="5" t="s">
        <v>46</v>
      </c>
      <c r="C19" s="5" t="s">
        <v>47</v>
      </c>
      <c r="D19" s="5">
        <v>1.3563E-2</v>
      </c>
      <c r="E19" s="5">
        <v>2.2329999999999999E-2</v>
      </c>
      <c r="F19" s="5">
        <v>3.0921000000000001E-2</v>
      </c>
      <c r="G19" s="6">
        <v>86.18</v>
      </c>
      <c r="H19" s="6">
        <v>14.9</v>
      </c>
      <c r="I19" s="6">
        <v>-96</v>
      </c>
      <c r="J19" s="6">
        <v>-198.7</v>
      </c>
    </row>
    <row r="20" spans="1:10" ht="15.75" thickBot="1" x14ac:dyDescent="0.3">
      <c r="A20" s="5">
        <v>18</v>
      </c>
      <c r="B20" s="5" t="s">
        <v>48</v>
      </c>
      <c r="C20" s="5" t="s">
        <v>49</v>
      </c>
      <c r="D20" s="5" t="s">
        <v>26</v>
      </c>
      <c r="E20" s="5">
        <v>2.2769999999999999E-3</v>
      </c>
      <c r="F20" s="5" t="s">
        <v>26</v>
      </c>
      <c r="G20" s="6">
        <v>123.06</v>
      </c>
      <c r="H20" s="6">
        <v>22.7</v>
      </c>
      <c r="I20" s="6">
        <v>5.7</v>
      </c>
      <c r="J20" s="6">
        <v>12.5</v>
      </c>
    </row>
    <row r="21" spans="1:10" ht="15.75" thickBot="1" x14ac:dyDescent="0.3">
      <c r="A21" s="5">
        <v>19</v>
      </c>
      <c r="B21" s="5" t="s">
        <v>50</v>
      </c>
      <c r="C21" s="5" t="s">
        <v>51</v>
      </c>
      <c r="D21" s="5">
        <v>8.0520000000000001E-3</v>
      </c>
      <c r="E21" s="5">
        <v>1.2199E-2</v>
      </c>
      <c r="F21" s="5">
        <v>1.6851999999999999E-2</v>
      </c>
      <c r="G21" s="6">
        <v>114.23</v>
      </c>
      <c r="H21" s="6">
        <v>15.5</v>
      </c>
      <c r="I21" s="6">
        <v>125.1</v>
      </c>
      <c r="J21" s="6">
        <v>-250.3</v>
      </c>
    </row>
    <row r="22" spans="1:10" ht="15.75" thickBot="1" x14ac:dyDescent="0.3">
      <c r="A22" s="5">
        <v>20</v>
      </c>
      <c r="B22" s="5" t="s">
        <v>52</v>
      </c>
      <c r="C22" s="5" t="s">
        <v>53</v>
      </c>
      <c r="D22" s="5">
        <v>2.3067000000000001E-2</v>
      </c>
      <c r="E22" s="5">
        <v>3.6145999999999998E-2</v>
      </c>
      <c r="F22" s="5" t="s">
        <v>26</v>
      </c>
      <c r="G22" s="6">
        <v>72.150000000000006</v>
      </c>
      <c r="H22" s="6">
        <v>14.3</v>
      </c>
      <c r="I22" s="6">
        <v>35.9</v>
      </c>
      <c r="J22" s="6">
        <v>-173.5</v>
      </c>
    </row>
    <row r="23" spans="1:10" ht="15.75" thickBot="1" x14ac:dyDescent="0.3">
      <c r="A23" s="5">
        <v>21</v>
      </c>
      <c r="B23" s="5" t="s">
        <v>54</v>
      </c>
      <c r="C23" s="5" t="s">
        <v>55</v>
      </c>
      <c r="D23" s="5">
        <v>1.5235E-2</v>
      </c>
      <c r="E23" s="5">
        <v>2.3386000000000001E-2</v>
      </c>
      <c r="F23" s="5">
        <v>3.3077000000000002E-2</v>
      </c>
      <c r="G23" s="6">
        <v>92.14</v>
      </c>
      <c r="H23" s="6">
        <v>18.2</v>
      </c>
      <c r="I23" s="6">
        <v>-95</v>
      </c>
      <c r="J23" s="6">
        <v>12</v>
      </c>
    </row>
    <row r="24" spans="1:10" ht="15.75" thickBot="1" x14ac:dyDescent="0.3">
      <c r="A24" s="5">
        <v>22</v>
      </c>
      <c r="B24" s="5" t="s">
        <v>56</v>
      </c>
      <c r="C24" s="5" t="s">
        <v>57</v>
      </c>
      <c r="D24" s="5">
        <v>3.0800000000000001E-4</v>
      </c>
      <c r="E24" s="5">
        <v>3.19E-4</v>
      </c>
      <c r="F24" s="5">
        <v>4.95E-4</v>
      </c>
      <c r="G24" s="6">
        <v>18.015000000000001</v>
      </c>
      <c r="H24" s="6">
        <v>47.9</v>
      </c>
      <c r="I24" s="6">
        <v>0</v>
      </c>
      <c r="J24" s="6">
        <v>-285.8</v>
      </c>
    </row>
    <row r="25" spans="1:10" ht="18.75" thickBot="1" x14ac:dyDescent="0.3">
      <c r="A25" s="39" t="s">
        <v>58</v>
      </c>
      <c r="B25" s="39"/>
      <c r="C25" s="39"/>
      <c r="D25" s="39"/>
      <c r="E25" s="39"/>
      <c r="F25" s="39"/>
      <c r="G25" s="39"/>
      <c r="H25" s="39"/>
      <c r="I25" s="39"/>
      <c r="J25" s="39"/>
    </row>
  </sheetData>
  <mergeCells count="4">
    <mergeCell ref="A1:A2"/>
    <mergeCell ref="B1:C1"/>
    <mergeCell ref="D1:F1"/>
    <mergeCell ref="A25:J25"/>
  </mergeCells>
  <conditionalFormatting sqref="D3:F24">
    <cfRule type="top10" dxfId="4" priority="1" percent="1" rank="10"/>
  </conditionalFormatting>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1"/>
  <sheetViews>
    <sheetView zoomScaleNormal="100" workbookViewId="0">
      <selection activeCell="D12" sqref="D12"/>
    </sheetView>
  </sheetViews>
  <sheetFormatPr defaultRowHeight="15" x14ac:dyDescent="0.25"/>
  <cols>
    <col min="1" max="1" width="26.42578125" bestFit="1" customWidth="1"/>
    <col min="2" max="2" width="5.42578125" bestFit="1" customWidth="1"/>
    <col min="3" max="3" width="2.7109375" bestFit="1" customWidth="1"/>
    <col min="4" max="6" width="7" bestFit="1" customWidth="1"/>
    <col min="7" max="7" width="12" bestFit="1" customWidth="1"/>
    <col min="8" max="9" width="12.28515625" bestFit="1" customWidth="1"/>
  </cols>
  <sheetData>
    <row r="1" spans="1:12" ht="15.75" thickBot="1" x14ac:dyDescent="0.3">
      <c r="A1" s="46" t="s">
        <v>94</v>
      </c>
      <c r="B1" s="48" t="s">
        <v>95</v>
      </c>
      <c r="C1" s="50"/>
      <c r="D1" s="52" t="s">
        <v>99</v>
      </c>
      <c r="E1" s="52"/>
      <c r="F1" s="52"/>
    </row>
    <row r="2" spans="1:12" ht="15.75" thickBot="1" x14ac:dyDescent="0.3">
      <c r="A2" s="47"/>
      <c r="B2" s="49"/>
      <c r="C2" s="51"/>
      <c r="D2" s="23" t="s">
        <v>100</v>
      </c>
      <c r="E2" s="24" t="s">
        <v>101</v>
      </c>
      <c r="F2" s="24" t="s">
        <v>102</v>
      </c>
      <c r="H2" t="s">
        <v>89</v>
      </c>
      <c r="J2" t="s">
        <v>107</v>
      </c>
      <c r="K2" t="s">
        <v>108</v>
      </c>
      <c r="L2" t="s">
        <v>106</v>
      </c>
    </row>
    <row r="3" spans="1:12" ht="15.75" thickBot="1" x14ac:dyDescent="0.3">
      <c r="A3" s="25" t="s">
        <v>12</v>
      </c>
      <c r="B3" s="26">
        <v>15</v>
      </c>
      <c r="C3" s="27" t="s">
        <v>103</v>
      </c>
      <c r="D3" s="30">
        <v>0.61261261261261302</v>
      </c>
      <c r="E3" s="31">
        <v>1.7867867867867899</v>
      </c>
      <c r="F3" s="31">
        <v>1.9894894894894899</v>
      </c>
      <c r="G3" s="12">
        <v>5.2211364409999996</v>
      </c>
      <c r="H3" s="28">
        <v>-0.32154773800000003</v>
      </c>
      <c r="I3" s="28">
        <v>-0.70321781000000005</v>
      </c>
      <c r="J3" s="13">
        <v>5.3499999999999999E-2</v>
      </c>
      <c r="K3" s="5">
        <v>7.5129999999999997E-3</v>
      </c>
      <c r="L3" s="6">
        <v>116.2013</v>
      </c>
    </row>
    <row r="4" spans="1:12" ht="15.75" thickBot="1" x14ac:dyDescent="0.3">
      <c r="A4" s="25"/>
      <c r="B4" s="26">
        <v>25</v>
      </c>
      <c r="C4" s="27" t="s">
        <v>103</v>
      </c>
      <c r="D4" s="30">
        <v>0.73573573573573603</v>
      </c>
      <c r="E4" s="31">
        <v>1.7732732732732699</v>
      </c>
      <c r="F4" s="31">
        <v>1.8528528528528501</v>
      </c>
      <c r="G4" s="13">
        <v>5.2211364400000004</v>
      </c>
      <c r="H4" s="29">
        <v>-0.32154774800000002</v>
      </c>
      <c r="I4" s="29">
        <v>-0.70321778999999995</v>
      </c>
      <c r="J4" s="13">
        <v>4.0500000000000001E-2</v>
      </c>
      <c r="K4" s="5">
        <v>1.1704000000000001E-2</v>
      </c>
      <c r="L4" s="6">
        <v>116.2013</v>
      </c>
    </row>
    <row r="5" spans="1:12" ht="15.75" thickBot="1" x14ac:dyDescent="0.3">
      <c r="A5" s="25"/>
      <c r="B5" s="26">
        <v>35</v>
      </c>
      <c r="C5" s="27" t="s">
        <v>103</v>
      </c>
      <c r="D5" s="30">
        <v>0.79129129129129105</v>
      </c>
      <c r="E5" s="31">
        <v>1.77477477477477</v>
      </c>
      <c r="F5" s="31">
        <v>1.8048048048048</v>
      </c>
      <c r="G5" s="13">
        <v>5.2211364400000004</v>
      </c>
      <c r="H5" s="29">
        <v>-0.32154775200000002</v>
      </c>
      <c r="I5" s="29">
        <v>-0.70321778000000001</v>
      </c>
      <c r="J5" s="13">
        <v>3.1399999999999997E-2</v>
      </c>
      <c r="K5" s="5">
        <v>1.6181000000000001E-2</v>
      </c>
      <c r="L5" s="6">
        <v>116.2013</v>
      </c>
    </row>
    <row r="6" spans="1:12" ht="15.75" thickBot="1" x14ac:dyDescent="0.3">
      <c r="A6" s="25" t="s">
        <v>14</v>
      </c>
      <c r="B6" s="26">
        <v>15</v>
      </c>
      <c r="C6" s="27" t="s">
        <v>103</v>
      </c>
      <c r="D6" s="30">
        <v>1.10660660660661</v>
      </c>
      <c r="E6" s="31">
        <v>1.4024024024024</v>
      </c>
      <c r="F6" s="31">
        <v>0.92342342342342298</v>
      </c>
      <c r="G6" s="13">
        <v>5.2211364409999996</v>
      </c>
      <c r="H6" s="29">
        <v>-0.32154771900000001</v>
      </c>
      <c r="I6" s="29">
        <v>-0.70321784799999998</v>
      </c>
      <c r="J6" s="13">
        <v>4.3299999999999998E-2</v>
      </c>
      <c r="K6" s="5">
        <v>6.1380000000000002E-3</v>
      </c>
      <c r="L6" s="6">
        <v>102.18</v>
      </c>
    </row>
    <row r="7" spans="1:12" ht="15.75" thickBot="1" x14ac:dyDescent="0.3">
      <c r="A7" s="25"/>
      <c r="B7" s="26">
        <v>25</v>
      </c>
      <c r="C7" s="27" t="s">
        <v>103</v>
      </c>
      <c r="D7" s="30">
        <v>0.53153153153153199</v>
      </c>
      <c r="E7" s="31">
        <v>1.4249249249249301</v>
      </c>
      <c r="F7" s="31">
        <v>1.56756756756757</v>
      </c>
      <c r="G7" s="13">
        <v>5.2211364409999996</v>
      </c>
      <c r="H7" s="29">
        <v>-0.32154772500000001</v>
      </c>
      <c r="I7" s="29">
        <v>-0.70321783599999999</v>
      </c>
      <c r="J7" s="13">
        <v>3.4500000000000003E-2</v>
      </c>
      <c r="K7" s="5">
        <v>8.9980000000000008E-3</v>
      </c>
      <c r="L7" s="6">
        <v>102.18</v>
      </c>
    </row>
    <row r="8" spans="1:12" ht="15.75" thickBot="1" x14ac:dyDescent="0.3">
      <c r="A8" s="25"/>
      <c r="B8" s="26">
        <v>35</v>
      </c>
      <c r="C8" s="27" t="s">
        <v>103</v>
      </c>
      <c r="D8" s="30">
        <v>1.13213213213213</v>
      </c>
      <c r="E8" s="31">
        <v>1.8288288288288299</v>
      </c>
      <c r="F8" s="31">
        <v>1.5060060060060101</v>
      </c>
      <c r="G8" s="13">
        <v>5.2211364409999996</v>
      </c>
      <c r="H8" s="29">
        <v>-0.32154773199999998</v>
      </c>
      <c r="I8" s="29">
        <v>-0.70321782099999997</v>
      </c>
      <c r="J8" s="13">
        <v>2.7799999999999998E-2</v>
      </c>
      <c r="K8" s="5">
        <v>1.3002E-2</v>
      </c>
      <c r="L8" s="6">
        <v>102.18</v>
      </c>
    </row>
    <row r="9" spans="1:12" ht="15.75" thickBot="1" x14ac:dyDescent="0.3">
      <c r="A9" s="25" t="s">
        <v>16</v>
      </c>
      <c r="B9" s="26">
        <v>15</v>
      </c>
      <c r="C9" s="27" t="s">
        <v>103</v>
      </c>
      <c r="D9" s="30">
        <v>0.51801801801801795</v>
      </c>
      <c r="E9" s="31">
        <v>1.47447447447447</v>
      </c>
      <c r="F9" s="31">
        <v>1.6366366366366401</v>
      </c>
      <c r="G9" s="13">
        <v>5.2211364400000004</v>
      </c>
      <c r="H9" s="29">
        <v>-0.321547782</v>
      </c>
      <c r="I9" s="29">
        <v>-0.70321771899999996</v>
      </c>
      <c r="J9" s="13">
        <v>8.0500000000000002E-2</v>
      </c>
      <c r="K9" s="5">
        <v>9.0089999999999996E-3</v>
      </c>
      <c r="L9" s="6">
        <v>130.22999999999999</v>
      </c>
    </row>
    <row r="10" spans="1:12" ht="15.75" thickBot="1" x14ac:dyDescent="0.3">
      <c r="A10" s="25"/>
      <c r="B10" s="26">
        <v>25</v>
      </c>
      <c r="C10" s="27" t="s">
        <v>103</v>
      </c>
      <c r="D10" s="30">
        <v>0.60360360360360399</v>
      </c>
      <c r="E10" s="31">
        <v>1.6156156156156201</v>
      </c>
      <c r="F10" s="31">
        <v>1.7612612612612599</v>
      </c>
      <c r="G10" s="13">
        <v>5.2211364390000004</v>
      </c>
      <c r="H10" s="29">
        <v>-0.32154778299999998</v>
      </c>
      <c r="I10" s="29">
        <v>-0.70321771600000005</v>
      </c>
      <c r="J10" s="13">
        <v>5.4399999999999997E-2</v>
      </c>
      <c r="K10" s="5">
        <v>1.3464E-2</v>
      </c>
      <c r="L10" s="6">
        <v>130.22999999999999</v>
      </c>
    </row>
    <row r="11" spans="1:12" ht="15.75" thickBot="1" x14ac:dyDescent="0.3">
      <c r="A11" s="25"/>
      <c r="B11" s="26">
        <v>35</v>
      </c>
      <c r="C11" s="27" t="s">
        <v>103</v>
      </c>
      <c r="D11" s="30">
        <v>0.68918918918918903</v>
      </c>
      <c r="E11" s="31">
        <v>1.7567567567567599</v>
      </c>
      <c r="F11" s="31">
        <v>1.88588588588589</v>
      </c>
      <c r="G11" s="13">
        <v>5.2211364400000004</v>
      </c>
      <c r="H11" s="29">
        <v>-0.32154778099999998</v>
      </c>
      <c r="I11" s="29">
        <v>-0.70321772100000002</v>
      </c>
      <c r="J11" s="13">
        <v>3.9399999999999998E-2</v>
      </c>
      <c r="K11" s="5">
        <v>1.8270999999999999E-2</v>
      </c>
      <c r="L11" s="6">
        <v>130.22999999999999</v>
      </c>
    </row>
    <row r="12" spans="1:12" ht="15.75" thickBot="1" x14ac:dyDescent="0.3">
      <c r="A12" s="25" t="s">
        <v>18</v>
      </c>
      <c r="B12" s="26">
        <v>15</v>
      </c>
      <c r="C12" s="27" t="s">
        <v>103</v>
      </c>
      <c r="D12" s="30">
        <v>0.71321321321321296</v>
      </c>
      <c r="E12" s="31">
        <v>1.5870870870870899</v>
      </c>
      <c r="F12" s="31">
        <v>1.62312312312312</v>
      </c>
      <c r="G12" s="13">
        <v>5.2211364409999996</v>
      </c>
      <c r="H12" s="29">
        <v>-0.32154770500000002</v>
      </c>
      <c r="I12" s="29">
        <v>-0.70321787599999996</v>
      </c>
      <c r="J12" s="13">
        <v>3.4799999999999998E-2</v>
      </c>
      <c r="K12" s="5">
        <v>4.895E-3</v>
      </c>
      <c r="L12" s="6">
        <v>88.15</v>
      </c>
    </row>
    <row r="13" spans="1:12" ht="15.75" thickBot="1" x14ac:dyDescent="0.3">
      <c r="A13" s="25"/>
      <c r="B13" s="26">
        <v>25</v>
      </c>
      <c r="C13" s="27" t="s">
        <v>103</v>
      </c>
      <c r="D13" s="30">
        <v>0.90840840840840797</v>
      </c>
      <c r="E13" s="31">
        <v>1.6996996996997</v>
      </c>
      <c r="F13" s="31">
        <v>1.60960960960961</v>
      </c>
      <c r="G13" s="13">
        <v>5.2211364409999996</v>
      </c>
      <c r="H13" s="29">
        <v>-0.32154771100000001</v>
      </c>
      <c r="I13" s="29">
        <v>-0.70321786399999997</v>
      </c>
      <c r="J13" s="13">
        <v>2.8799999999999999E-2</v>
      </c>
      <c r="K13" s="5">
        <v>7.3699999999999998E-3</v>
      </c>
      <c r="L13" s="6">
        <v>88.15</v>
      </c>
    </row>
    <row r="14" spans="1:12" ht="15.75" thickBot="1" x14ac:dyDescent="0.3">
      <c r="A14" s="25"/>
      <c r="B14" s="26">
        <v>35</v>
      </c>
      <c r="C14" s="27" t="s">
        <v>103</v>
      </c>
      <c r="D14" s="30">
        <v>1.0180180180180201</v>
      </c>
      <c r="E14" s="31">
        <v>1.6711711711711701</v>
      </c>
      <c r="F14" s="31">
        <v>1.4714714714714701</v>
      </c>
      <c r="G14" s="13">
        <v>5.2211364409999996</v>
      </c>
      <c r="H14" s="29">
        <v>-0.32154771599999998</v>
      </c>
      <c r="I14" s="29">
        <v>-0.70321785400000003</v>
      </c>
      <c r="J14" s="13">
        <v>2.4E-2</v>
      </c>
      <c r="K14" s="5">
        <v>1.0142E-2</v>
      </c>
      <c r="L14" s="6">
        <v>88.15</v>
      </c>
    </row>
    <row r="15" spans="1:12" ht="15.75" thickBot="1" x14ac:dyDescent="0.3">
      <c r="A15" s="25" t="s">
        <v>20</v>
      </c>
      <c r="B15" s="26">
        <v>15</v>
      </c>
      <c r="C15" s="27" t="s">
        <v>103</v>
      </c>
      <c r="D15" s="30">
        <v>1.2132132132132101</v>
      </c>
      <c r="E15" s="31">
        <v>1.78378378378378</v>
      </c>
      <c r="F15" s="31">
        <v>1.45795795795796</v>
      </c>
      <c r="G15" s="13">
        <v>5.2211364419999997</v>
      </c>
      <c r="H15" s="29">
        <v>-0.321547694</v>
      </c>
      <c r="I15" s="29">
        <v>-0.70321789899999998</v>
      </c>
      <c r="J15" s="13">
        <v>2.9899999999999999E-2</v>
      </c>
      <c r="K15" s="5">
        <v>2.849E-3</v>
      </c>
      <c r="L15" s="6">
        <v>60.1</v>
      </c>
    </row>
    <row r="16" spans="1:12" ht="15.75" thickBot="1" x14ac:dyDescent="0.3">
      <c r="A16" s="25"/>
      <c r="B16" s="26">
        <v>25</v>
      </c>
      <c r="C16" s="27" t="s">
        <v>103</v>
      </c>
      <c r="D16" s="30">
        <v>1.7132132132132101</v>
      </c>
      <c r="E16" s="31">
        <v>1.9804804804804801</v>
      </c>
      <c r="F16" s="31">
        <v>1.29279279279279</v>
      </c>
      <c r="G16" s="13">
        <v>5.2211364419999997</v>
      </c>
      <c r="H16" s="29">
        <v>-0.32154769700000002</v>
      </c>
      <c r="I16" s="29">
        <v>-0.70321789300000004</v>
      </c>
      <c r="J16" s="13">
        <v>2.5700000000000001E-2</v>
      </c>
      <c r="K16" s="5">
        <v>4.3340000000000002E-3</v>
      </c>
      <c r="L16" s="6">
        <v>60.1</v>
      </c>
    </row>
    <row r="17" spans="1:12" ht="15.75" thickBot="1" x14ac:dyDescent="0.3">
      <c r="A17" s="25"/>
      <c r="B17" s="26">
        <v>35</v>
      </c>
      <c r="C17" s="27" t="s">
        <v>103</v>
      </c>
      <c r="D17" s="30">
        <v>0.61561561561561595</v>
      </c>
      <c r="E17" s="31">
        <v>1.5990990990991001</v>
      </c>
      <c r="F17" s="31">
        <v>1.73723723723724</v>
      </c>
      <c r="G17" s="13">
        <v>5.2211364409999996</v>
      </c>
      <c r="H17" s="29">
        <v>-0.32154769999999999</v>
      </c>
      <c r="I17" s="29">
        <v>-0.70321788699999999</v>
      </c>
      <c r="J17" s="13">
        <v>2.1999999999999999E-2</v>
      </c>
      <c r="K17" s="5">
        <v>5.9179999999999996E-3</v>
      </c>
      <c r="L17" s="6">
        <v>60.1</v>
      </c>
    </row>
    <row r="18" spans="1:12" ht="15.75" thickBot="1" x14ac:dyDescent="0.3">
      <c r="A18" s="25" t="s">
        <v>22</v>
      </c>
      <c r="B18" s="26">
        <v>15</v>
      </c>
      <c r="C18" s="27" t="s">
        <v>103</v>
      </c>
      <c r="D18" s="30">
        <v>0.90840840840840797</v>
      </c>
      <c r="E18" s="31">
        <v>1.8963963963963999</v>
      </c>
      <c r="F18" s="31">
        <v>1.8888888888888899</v>
      </c>
      <c r="G18" s="13">
        <v>5.2211362269999997</v>
      </c>
      <c r="H18" s="29">
        <v>-0.32155676300000002</v>
      </c>
      <c r="I18" s="29">
        <v>-0.70319933400000001</v>
      </c>
      <c r="J18" s="13">
        <v>3.6964999999999999</v>
      </c>
      <c r="K18" s="5">
        <v>1.7798000000000001E-2</v>
      </c>
      <c r="L18" s="6">
        <v>78.11</v>
      </c>
    </row>
    <row r="19" spans="1:12" ht="15.75" thickBot="1" x14ac:dyDescent="0.3">
      <c r="A19" s="25"/>
      <c r="B19" s="26">
        <v>25</v>
      </c>
      <c r="C19" s="27" t="s">
        <v>103</v>
      </c>
      <c r="D19" s="30">
        <v>0.56606606606606602</v>
      </c>
      <c r="E19" s="31">
        <v>1.7087087087087101</v>
      </c>
      <c r="F19" s="31">
        <v>1.9639639639639599</v>
      </c>
      <c r="G19" s="13">
        <v>5.2211363000000004</v>
      </c>
      <c r="H19" s="29">
        <v>-0.32155370300000002</v>
      </c>
      <c r="I19" s="29">
        <v>-0.70320559699999996</v>
      </c>
      <c r="J19" s="13">
        <v>1.6553</v>
      </c>
      <c r="K19" s="5">
        <v>2.6356000000000001E-2</v>
      </c>
      <c r="L19" s="6">
        <v>78.11</v>
      </c>
    </row>
    <row r="20" spans="1:12" ht="15.75" thickBot="1" x14ac:dyDescent="0.3">
      <c r="A20" s="25"/>
      <c r="B20" s="26">
        <v>35</v>
      </c>
      <c r="C20" s="27" t="s">
        <v>103</v>
      </c>
      <c r="D20" s="30">
        <v>1.4339339339339301</v>
      </c>
      <c r="E20" s="31">
        <v>1.5960960960960999</v>
      </c>
      <c r="F20" s="31">
        <v>1</v>
      </c>
      <c r="G20" s="13">
        <v>5.2211363129999997</v>
      </c>
      <c r="H20" s="29">
        <v>-0.32155314800000001</v>
      </c>
      <c r="I20" s="29">
        <v>-0.70320673499999997</v>
      </c>
      <c r="J20" s="13">
        <v>0.99939999999999996</v>
      </c>
      <c r="K20" s="5">
        <v>3.9621999999999997E-2</v>
      </c>
      <c r="L20" s="6">
        <v>78.11</v>
      </c>
    </row>
    <row r="21" spans="1:12" ht="15.75" thickBot="1" x14ac:dyDescent="0.3">
      <c r="A21" s="25" t="s">
        <v>24</v>
      </c>
      <c r="B21" s="26">
        <v>25</v>
      </c>
      <c r="C21" s="27" t="s">
        <v>103</v>
      </c>
      <c r="D21" s="30">
        <v>1.81831831831832</v>
      </c>
      <c r="E21" s="31">
        <v>1.9384384384384401</v>
      </c>
      <c r="F21" s="31">
        <v>1.2897897897897901</v>
      </c>
      <c r="G21" s="13">
        <v>5.2211364319999998</v>
      </c>
      <c r="H21" s="29">
        <v>-0.321548106</v>
      </c>
      <c r="I21" s="29">
        <v>-0.70321705599999995</v>
      </c>
      <c r="J21" s="13">
        <v>0.34329999999999999</v>
      </c>
      <c r="K21" s="5">
        <v>8.9429999999999996E-3</v>
      </c>
      <c r="L21" s="6">
        <v>124.453</v>
      </c>
    </row>
    <row r="22" spans="1:12" ht="15.75" thickBot="1" x14ac:dyDescent="0.3">
      <c r="A22" s="25" t="s">
        <v>28</v>
      </c>
      <c r="B22" s="26">
        <v>25</v>
      </c>
      <c r="C22" s="27" t="s">
        <v>103</v>
      </c>
      <c r="D22" s="30">
        <v>1.28828828828829</v>
      </c>
      <c r="E22" s="31">
        <v>1.9174174174174199</v>
      </c>
      <c r="F22" s="31">
        <v>1.41591591591592</v>
      </c>
      <c r="G22" s="13">
        <v>5.2211363620000002</v>
      </c>
      <c r="H22" s="29">
        <v>-0.321551058</v>
      </c>
      <c r="I22" s="29">
        <v>-0.703211013</v>
      </c>
      <c r="J22" s="13">
        <v>1.1145</v>
      </c>
      <c r="K22" s="5">
        <v>2.1944999999999999E-2</v>
      </c>
      <c r="L22" s="6">
        <v>112.56</v>
      </c>
    </row>
    <row r="23" spans="1:12" ht="15.75" thickBot="1" x14ac:dyDescent="0.3">
      <c r="A23" s="25" t="s">
        <v>30</v>
      </c>
      <c r="B23" s="26">
        <v>15</v>
      </c>
      <c r="C23" s="27" t="s">
        <v>103</v>
      </c>
      <c r="D23" s="30">
        <v>0.52252252252252296</v>
      </c>
      <c r="E23" s="31">
        <v>1.7102102102102099</v>
      </c>
      <c r="F23" s="31">
        <v>1.9714714714714701</v>
      </c>
      <c r="G23" s="13">
        <v>5.2211360029999998</v>
      </c>
      <c r="H23" s="29">
        <v>-0.32156627999999998</v>
      </c>
      <c r="I23" s="29">
        <v>-0.70317984899999997</v>
      </c>
      <c r="J23" s="13">
        <v>6.1771000000000003</v>
      </c>
      <c r="K23" s="5">
        <v>2.1812999999999999E-2</v>
      </c>
      <c r="L23" s="6">
        <v>84.16</v>
      </c>
    </row>
    <row r="24" spans="1:12" ht="15.75" thickBot="1" x14ac:dyDescent="0.3">
      <c r="A24" s="25"/>
      <c r="B24" s="26">
        <v>25</v>
      </c>
      <c r="C24" s="27" t="s">
        <v>103</v>
      </c>
      <c r="D24" s="30">
        <v>0.56906906906906896</v>
      </c>
      <c r="E24" s="31">
        <v>1.7087087087087101</v>
      </c>
      <c r="F24" s="31">
        <v>1.9309309309309299</v>
      </c>
      <c r="G24" s="13">
        <v>5.221131067</v>
      </c>
      <c r="H24" s="29">
        <v>-0.32177545600000002</v>
      </c>
      <c r="I24" s="29">
        <v>-0.70275162599999996</v>
      </c>
      <c r="J24" s="13">
        <v>50.752600000000001</v>
      </c>
      <c r="K24" s="5">
        <v>3.2494000000000002E-2</v>
      </c>
      <c r="L24" s="6">
        <v>84.16</v>
      </c>
    </row>
    <row r="25" spans="1:12" ht="15.75" thickBot="1" x14ac:dyDescent="0.3">
      <c r="A25" s="25"/>
      <c r="B25" s="26">
        <v>35</v>
      </c>
      <c r="C25" s="27" t="s">
        <v>103</v>
      </c>
      <c r="D25" s="30">
        <v>0.61561561561561595</v>
      </c>
      <c r="E25" s="31">
        <v>1.70720720720721</v>
      </c>
      <c r="F25" s="31">
        <v>1.89039039039039</v>
      </c>
      <c r="G25" s="13">
        <v>5.2211363210000004</v>
      </c>
      <c r="H25" s="29">
        <v>-0.32155278500000001</v>
      </c>
      <c r="I25" s="29">
        <v>-0.703207476</v>
      </c>
      <c r="J25" s="13">
        <v>0.84140000000000004</v>
      </c>
      <c r="K25" s="5">
        <v>4.3944999999999998E-2</v>
      </c>
      <c r="L25" s="6">
        <v>84.16</v>
      </c>
    </row>
    <row r="26" spans="1:12" ht="15.75" thickBot="1" x14ac:dyDescent="0.3">
      <c r="A26" s="25" t="s">
        <v>32</v>
      </c>
      <c r="B26" s="26">
        <v>15</v>
      </c>
      <c r="C26" s="27" t="s">
        <v>103</v>
      </c>
      <c r="D26" s="30">
        <v>0.66216216216216195</v>
      </c>
      <c r="E26" s="31">
        <v>1.7057057057057099</v>
      </c>
      <c r="F26" s="31">
        <v>1.8498498498498499</v>
      </c>
      <c r="G26" s="13">
        <v>5.2211364419999997</v>
      </c>
      <c r="H26" s="29">
        <v>-0.32154769599999999</v>
      </c>
      <c r="I26" s="29">
        <v>-0.70321789400000001</v>
      </c>
      <c r="J26" s="13">
        <v>5.0099999999999999E-2</v>
      </c>
      <c r="K26" s="5">
        <v>2.0349999999999999E-3</v>
      </c>
      <c r="L26" s="6">
        <v>46.07</v>
      </c>
    </row>
    <row r="27" spans="1:12" ht="15.75" thickBot="1" x14ac:dyDescent="0.3">
      <c r="A27" s="25"/>
      <c r="B27" s="26">
        <v>25</v>
      </c>
      <c r="C27" s="27" t="s">
        <v>103</v>
      </c>
      <c r="D27" s="30">
        <v>0.70870870870870895</v>
      </c>
      <c r="E27" s="31">
        <v>1.7042042042042</v>
      </c>
      <c r="F27" s="31">
        <v>1.80930930930931</v>
      </c>
      <c r="G27" s="13">
        <v>5.2211364409999996</v>
      </c>
      <c r="H27" s="29">
        <v>-0.32154769900000002</v>
      </c>
      <c r="I27" s="29">
        <v>-0.70321789000000001</v>
      </c>
      <c r="J27" s="13">
        <v>4.2700000000000002E-2</v>
      </c>
      <c r="K27" s="5">
        <v>2.8379999999999998E-3</v>
      </c>
      <c r="L27" s="6">
        <v>46.07</v>
      </c>
    </row>
    <row r="28" spans="1:12" ht="15.75" thickBot="1" x14ac:dyDescent="0.3">
      <c r="A28" s="25"/>
      <c r="B28" s="26">
        <v>35</v>
      </c>
      <c r="C28" s="27" t="s">
        <v>103</v>
      </c>
      <c r="D28" s="30">
        <v>0.75525525525525505</v>
      </c>
      <c r="E28" s="31">
        <v>1.7027027027027</v>
      </c>
      <c r="F28" s="31">
        <v>1.7687687687687701</v>
      </c>
      <c r="G28" s="13">
        <v>5.2211364409999996</v>
      </c>
      <c r="H28" s="29">
        <v>-0.32154770199999999</v>
      </c>
      <c r="I28" s="29">
        <v>-0.70321788200000002</v>
      </c>
      <c r="J28" s="13">
        <v>3.6400000000000002E-2</v>
      </c>
      <c r="K28" s="5">
        <v>3.993E-3</v>
      </c>
      <c r="L28" s="6">
        <v>46.07</v>
      </c>
    </row>
    <row r="29" spans="1:12" ht="15.75" thickBot="1" x14ac:dyDescent="0.3">
      <c r="A29" s="25" t="s">
        <v>34</v>
      </c>
      <c r="B29" s="26">
        <v>15</v>
      </c>
      <c r="C29" s="27" t="s">
        <v>103</v>
      </c>
      <c r="D29" s="30">
        <v>0.78678678678678704</v>
      </c>
      <c r="E29" s="31">
        <v>1.32582582582583</v>
      </c>
      <c r="F29" s="31">
        <v>1.2132132132132101</v>
      </c>
      <c r="G29" s="13">
        <v>5.2211363710000001</v>
      </c>
      <c r="H29" s="29">
        <v>-0.32155066300000001</v>
      </c>
      <c r="I29" s="29">
        <v>-0.70321182100000001</v>
      </c>
      <c r="J29" s="13">
        <v>1.6812</v>
      </c>
      <c r="K29" s="5">
        <v>1.2848E-2</v>
      </c>
      <c r="L29" s="6">
        <v>106.17</v>
      </c>
    </row>
    <row r="30" spans="1:12" ht="15.75" thickBot="1" x14ac:dyDescent="0.3">
      <c r="A30" s="25"/>
      <c r="B30" s="26">
        <v>25</v>
      </c>
      <c r="C30" s="27" t="s">
        <v>103</v>
      </c>
      <c r="D30" s="30">
        <v>1.96246246246246</v>
      </c>
      <c r="E30" s="31">
        <v>1.8873873873873901</v>
      </c>
      <c r="F30" s="31">
        <v>1.0315315315315301</v>
      </c>
      <c r="G30" s="13">
        <v>5.2211363779999997</v>
      </c>
      <c r="H30" s="29">
        <v>-0.32155039800000002</v>
      </c>
      <c r="I30" s="29">
        <v>-0.70321236399999998</v>
      </c>
      <c r="J30" s="13">
        <v>1.1007</v>
      </c>
      <c r="K30" s="5">
        <v>1.7874999999999999E-2</v>
      </c>
      <c r="L30" s="6">
        <v>106.17</v>
      </c>
    </row>
    <row r="31" spans="1:12" ht="15.75" thickBot="1" x14ac:dyDescent="0.3">
      <c r="A31" s="25"/>
      <c r="B31" s="26">
        <v>35</v>
      </c>
      <c r="C31" s="27" t="s">
        <v>103</v>
      </c>
      <c r="D31" s="30">
        <v>1.1621621621621601</v>
      </c>
      <c r="E31" s="31">
        <v>1.9714714714714701</v>
      </c>
      <c r="F31" s="31">
        <v>1.7972972972973</v>
      </c>
      <c r="G31" s="13">
        <v>5.2211363730000002</v>
      </c>
      <c r="H31" s="29">
        <v>-0.32155061200000001</v>
      </c>
      <c r="I31" s="29">
        <v>-0.70321192499999996</v>
      </c>
      <c r="J31" s="13">
        <v>0.78059999999999996</v>
      </c>
      <c r="K31" s="5">
        <v>2.7192000000000001E-2</v>
      </c>
      <c r="L31" s="6">
        <v>106.17</v>
      </c>
    </row>
    <row r="32" spans="1:12" ht="15.75" thickBot="1" x14ac:dyDescent="0.3">
      <c r="A32" s="25" t="s">
        <v>36</v>
      </c>
      <c r="B32" s="26">
        <v>15</v>
      </c>
      <c r="C32" s="27" t="s">
        <v>103</v>
      </c>
      <c r="D32" s="30">
        <v>0.86486486486486502</v>
      </c>
      <c r="E32" s="31">
        <v>1.7822822822822799</v>
      </c>
      <c r="F32" s="31">
        <v>1.7912912912912899</v>
      </c>
      <c r="G32" s="13">
        <v>5.2211364400000004</v>
      </c>
      <c r="H32" s="29">
        <v>-0.32154774200000003</v>
      </c>
      <c r="I32" s="29">
        <v>-0.70321780099999998</v>
      </c>
      <c r="J32" s="13">
        <v>2.76E-2</v>
      </c>
      <c r="K32" s="5">
        <v>1.5751999999999999E-2</v>
      </c>
      <c r="L32" s="6">
        <v>112.22</v>
      </c>
    </row>
    <row r="33" spans="1:12" ht="15.75" thickBot="1" x14ac:dyDescent="0.3">
      <c r="A33" s="25"/>
      <c r="B33" s="26">
        <v>25</v>
      </c>
      <c r="C33" s="27" t="s">
        <v>103</v>
      </c>
      <c r="D33" s="30">
        <v>0.60660660660660704</v>
      </c>
      <c r="E33" s="31">
        <v>1.76276276276276</v>
      </c>
      <c r="F33" s="31">
        <v>1.9954954954955</v>
      </c>
      <c r="G33" s="13">
        <v>5.2211364400000004</v>
      </c>
      <c r="H33" s="29">
        <v>-0.32154774899999999</v>
      </c>
      <c r="I33" s="29">
        <v>-0.70321778700000004</v>
      </c>
      <c r="J33" s="13">
        <v>2.35E-2</v>
      </c>
      <c r="K33" s="5">
        <v>2.0591999999999999E-2</v>
      </c>
      <c r="L33" s="6">
        <v>112.22</v>
      </c>
    </row>
    <row r="34" spans="1:12" ht="15.75" thickBot="1" x14ac:dyDescent="0.3">
      <c r="A34" s="25"/>
      <c r="B34" s="26">
        <v>35</v>
      </c>
      <c r="C34" s="27" t="s">
        <v>103</v>
      </c>
      <c r="D34" s="30">
        <v>0.61411411411411398</v>
      </c>
      <c r="E34" s="31">
        <v>1.6381381381381399</v>
      </c>
      <c r="F34" s="31">
        <v>1.8198198198198201</v>
      </c>
      <c r="G34" s="13">
        <v>5.2211364400000004</v>
      </c>
      <c r="H34" s="29">
        <v>-0.32154776000000002</v>
      </c>
      <c r="I34" s="29">
        <v>-0.70321776400000002</v>
      </c>
      <c r="J34" s="13">
        <v>0.02</v>
      </c>
      <c r="K34" s="5">
        <v>2.8302999999999998E-2</v>
      </c>
      <c r="L34" s="6">
        <v>112.22</v>
      </c>
    </row>
    <row r="35" spans="1:12" ht="15.75" thickBot="1" x14ac:dyDescent="0.3">
      <c r="A35" s="25" t="s">
        <v>38</v>
      </c>
      <c r="B35" s="26">
        <v>15</v>
      </c>
      <c r="C35" s="27" t="s">
        <v>103</v>
      </c>
      <c r="D35" s="30">
        <v>0.64114114114114096</v>
      </c>
      <c r="E35" s="31">
        <v>1.75375375375375</v>
      </c>
      <c r="F35" s="31">
        <v>1.9594594594594601</v>
      </c>
      <c r="G35" s="13">
        <v>5.2211364419999997</v>
      </c>
      <c r="H35" s="29">
        <v>-0.321547694</v>
      </c>
      <c r="I35" s="29">
        <v>-0.70321789899999998</v>
      </c>
      <c r="J35" s="13">
        <v>0.10489999999999999</v>
      </c>
      <c r="K35" s="5">
        <v>8.1400000000000005E-4</v>
      </c>
      <c r="L35" s="6">
        <v>32.04</v>
      </c>
    </row>
    <row r="36" spans="1:12" ht="15.75" thickBot="1" x14ac:dyDescent="0.3">
      <c r="A36" s="25"/>
      <c r="B36" s="26">
        <v>25</v>
      </c>
      <c r="C36" s="27" t="s">
        <v>103</v>
      </c>
      <c r="D36" s="30">
        <v>0.74024024024024004</v>
      </c>
      <c r="E36" s="31">
        <v>1.7957957957958</v>
      </c>
      <c r="F36" s="31">
        <v>1.94894894894895</v>
      </c>
      <c r="G36" s="13">
        <v>5.2211364419999997</v>
      </c>
      <c r="H36" s="29">
        <v>-0.32154769700000002</v>
      </c>
      <c r="I36" s="29">
        <v>-0.70321789300000004</v>
      </c>
      <c r="J36" s="13">
        <v>8.8400000000000006E-2</v>
      </c>
      <c r="K36" s="5">
        <v>1.199E-3</v>
      </c>
      <c r="L36" s="6">
        <v>32.04</v>
      </c>
    </row>
    <row r="37" spans="1:12" ht="15.75" thickBot="1" x14ac:dyDescent="0.3">
      <c r="A37" s="25"/>
      <c r="B37" s="26">
        <v>35</v>
      </c>
      <c r="C37" s="27" t="s">
        <v>103</v>
      </c>
      <c r="D37" s="30">
        <v>0.74774774774774799</v>
      </c>
      <c r="E37" s="31">
        <v>1.6711711711711701</v>
      </c>
      <c r="F37" s="31">
        <v>1.7732732732732699</v>
      </c>
      <c r="G37" s="13">
        <v>5.2211364409999996</v>
      </c>
      <c r="H37" s="29">
        <v>-0.32154770199999999</v>
      </c>
      <c r="I37" s="29">
        <v>-0.70321788399999996</v>
      </c>
      <c r="J37" s="13">
        <v>7.4499999999999997E-2</v>
      </c>
      <c r="K37" s="5">
        <v>1.9250000000000001E-3</v>
      </c>
      <c r="L37" s="6">
        <v>32.04</v>
      </c>
    </row>
    <row r="38" spans="1:12" ht="15.75" thickBot="1" x14ac:dyDescent="0.3">
      <c r="A38" s="25" t="s">
        <v>40</v>
      </c>
      <c r="B38" s="26">
        <v>15</v>
      </c>
      <c r="C38" s="27" t="s">
        <v>103</v>
      </c>
      <c r="D38" s="30">
        <v>0.77477477477477497</v>
      </c>
      <c r="E38" s="31">
        <v>1.7867867867867899</v>
      </c>
      <c r="F38" s="31">
        <v>1.9129129129129101</v>
      </c>
      <c r="G38" s="13">
        <v>5.2211364400000004</v>
      </c>
      <c r="H38" s="29">
        <v>-0.321547741</v>
      </c>
      <c r="I38" s="29">
        <v>-0.70321780199999995</v>
      </c>
      <c r="J38" s="13">
        <v>2.86E-2</v>
      </c>
      <c r="K38" s="5">
        <v>1.4971E-2</v>
      </c>
      <c r="L38" s="6">
        <v>98.19</v>
      </c>
    </row>
    <row r="39" spans="1:12" ht="15.75" thickBot="1" x14ac:dyDescent="0.3">
      <c r="A39" s="25"/>
      <c r="B39" s="26">
        <v>25</v>
      </c>
      <c r="C39" s="27" t="s">
        <v>103</v>
      </c>
      <c r="D39" s="30">
        <v>0.881381381381381</v>
      </c>
      <c r="E39" s="31">
        <v>1.7042042042042</v>
      </c>
      <c r="F39" s="31">
        <v>1.7267267267267301</v>
      </c>
      <c r="G39" s="13">
        <v>5.2211364400000004</v>
      </c>
      <c r="H39" s="29">
        <v>-0.32154777000000001</v>
      </c>
      <c r="I39" s="29">
        <v>-0.70321774400000003</v>
      </c>
      <c r="J39" s="13">
        <v>2.4500000000000001E-2</v>
      </c>
      <c r="K39" s="5">
        <v>2.5916000000000002E-2</v>
      </c>
      <c r="L39" s="6">
        <v>98.19</v>
      </c>
    </row>
    <row r="40" spans="1:12" ht="15.75" thickBot="1" x14ac:dyDescent="0.3">
      <c r="A40" s="25"/>
      <c r="B40" s="26">
        <v>35</v>
      </c>
      <c r="C40" s="27" t="s">
        <v>103</v>
      </c>
      <c r="D40" s="30">
        <v>0.90840840840840797</v>
      </c>
      <c r="E40" s="31">
        <v>1.8198198198198201</v>
      </c>
      <c r="F40" s="31">
        <v>1.8663663663663701</v>
      </c>
      <c r="G40" s="13">
        <v>5.2211364390000004</v>
      </c>
      <c r="H40" s="29">
        <v>-0.32154778499999997</v>
      </c>
      <c r="I40" s="29">
        <v>-0.70321771300000002</v>
      </c>
      <c r="J40" s="13">
        <v>2.1000000000000001E-2</v>
      </c>
      <c r="K40" s="5">
        <v>3.5397999999999999E-2</v>
      </c>
      <c r="L40" s="6">
        <v>98.19</v>
      </c>
    </row>
    <row r="41" spans="1:12" ht="15.75" thickBot="1" x14ac:dyDescent="0.3">
      <c r="A41" s="25" t="s">
        <v>42</v>
      </c>
      <c r="B41" s="26">
        <v>15</v>
      </c>
      <c r="C41" s="27" t="s">
        <v>103</v>
      </c>
      <c r="D41" s="30">
        <v>0.98798798798798804</v>
      </c>
      <c r="E41" s="31">
        <v>1.6216216216216199</v>
      </c>
      <c r="F41" s="31">
        <v>1.5405405405405399</v>
      </c>
      <c r="G41" s="13">
        <v>5.2211364409999996</v>
      </c>
      <c r="H41" s="29">
        <v>-0.32154770199999999</v>
      </c>
      <c r="I41" s="29">
        <v>-0.70321788399999996</v>
      </c>
      <c r="J41" s="13">
        <v>3.6999999999999998E-2</v>
      </c>
      <c r="K41" s="5">
        <v>3.7729999999999999E-3</v>
      </c>
      <c r="L41" s="6">
        <v>74.12</v>
      </c>
    </row>
    <row r="42" spans="1:12" ht="15.75" thickBot="1" x14ac:dyDescent="0.3">
      <c r="A42" s="25"/>
      <c r="B42" s="26">
        <v>25</v>
      </c>
      <c r="C42" s="27" t="s">
        <v>103</v>
      </c>
      <c r="D42" s="30">
        <v>1.03453453453453</v>
      </c>
      <c r="E42" s="31">
        <v>1.9774774774774799</v>
      </c>
      <c r="F42" s="31">
        <v>1.9954954954955</v>
      </c>
      <c r="G42" s="13">
        <v>5.2211364409999996</v>
      </c>
      <c r="H42" s="29">
        <v>-0.32154770799999999</v>
      </c>
      <c r="I42" s="29">
        <v>-0.70321787000000002</v>
      </c>
      <c r="J42" s="13">
        <v>3.1E-2</v>
      </c>
      <c r="K42" s="5">
        <v>6.1050000000000002E-3</v>
      </c>
      <c r="L42" s="6">
        <v>74.12</v>
      </c>
    </row>
    <row r="43" spans="1:12" ht="15.75" thickBot="1" x14ac:dyDescent="0.3">
      <c r="A43" s="25"/>
      <c r="B43" s="26">
        <v>35</v>
      </c>
      <c r="C43" s="27" t="s">
        <v>103</v>
      </c>
      <c r="D43" s="30">
        <v>1.0690690690690701</v>
      </c>
      <c r="E43" s="31">
        <v>1.9684684684684699</v>
      </c>
      <c r="F43" s="31">
        <v>1.9594594594594601</v>
      </c>
      <c r="G43" s="13">
        <v>5.2211364409999996</v>
      </c>
      <c r="H43" s="29">
        <v>-0.32154771300000001</v>
      </c>
      <c r="I43" s="29">
        <v>-0.70321786100000006</v>
      </c>
      <c r="J43" s="13">
        <v>2.6100000000000002E-2</v>
      </c>
      <c r="K43" s="5">
        <v>8.6130000000000009E-3</v>
      </c>
      <c r="L43" s="6">
        <v>74.12</v>
      </c>
    </row>
    <row r="44" spans="1:12" ht="15.75" thickBot="1" x14ac:dyDescent="0.3">
      <c r="A44" s="25" t="s">
        <v>44</v>
      </c>
      <c r="B44" s="26">
        <v>15</v>
      </c>
      <c r="C44" s="27" t="s">
        <v>103</v>
      </c>
      <c r="D44" s="30">
        <v>1.4084084084084101</v>
      </c>
      <c r="E44" s="31">
        <v>1.96096096096096</v>
      </c>
      <c r="F44" s="31">
        <v>1.71621621621622</v>
      </c>
      <c r="G44" s="13">
        <v>5.2211364400000004</v>
      </c>
      <c r="H44" s="29">
        <v>-0.32154774400000002</v>
      </c>
      <c r="I44" s="29">
        <v>-0.70321779799999995</v>
      </c>
      <c r="J44" s="13">
        <v>3.9300000000000002E-2</v>
      </c>
      <c r="K44" s="5">
        <v>1.1384999999999999E-2</v>
      </c>
      <c r="L44" s="6">
        <v>100.21</v>
      </c>
    </row>
    <row r="45" spans="1:12" ht="15.75" thickBot="1" x14ac:dyDescent="0.3">
      <c r="A45" s="25"/>
      <c r="B45" s="26">
        <v>25</v>
      </c>
      <c r="C45" s="27" t="s">
        <v>103</v>
      </c>
      <c r="D45" s="30">
        <v>1.54204204204204</v>
      </c>
      <c r="E45" s="31">
        <v>1.9939939939939899</v>
      </c>
      <c r="F45" s="31">
        <v>1.66966966966967</v>
      </c>
      <c r="G45" s="13">
        <v>5.2211364400000004</v>
      </c>
      <c r="H45" s="29">
        <v>-0.32154776800000001</v>
      </c>
      <c r="I45" s="29">
        <v>-0.70321774699999995</v>
      </c>
      <c r="J45" s="13">
        <v>3.2899999999999999E-2</v>
      </c>
      <c r="K45" s="5">
        <v>1.9008000000000001E-2</v>
      </c>
      <c r="L45" s="6">
        <v>100.21</v>
      </c>
    </row>
    <row r="46" spans="1:12" ht="15.75" thickBot="1" x14ac:dyDescent="0.3">
      <c r="A46" s="25"/>
      <c r="B46" s="26">
        <v>35</v>
      </c>
      <c r="C46" s="27" t="s">
        <v>103</v>
      </c>
      <c r="D46" s="30">
        <v>1.91591591591592</v>
      </c>
      <c r="E46" s="31">
        <v>1.9774774774774799</v>
      </c>
      <c r="F46" s="31">
        <v>1.39039039039039</v>
      </c>
      <c r="G46" s="13">
        <v>5.2211364400000004</v>
      </c>
      <c r="H46" s="29">
        <v>-0.32154778000000001</v>
      </c>
      <c r="I46" s="29">
        <v>-0.70321772199999999</v>
      </c>
      <c r="J46" s="13">
        <v>2.76E-2</v>
      </c>
      <c r="K46" s="5">
        <v>2.5871999999999999E-2</v>
      </c>
      <c r="L46" s="6">
        <v>100.21</v>
      </c>
    </row>
    <row r="47" spans="1:12" ht="15.75" thickBot="1" x14ac:dyDescent="0.3">
      <c r="A47" s="25" t="s">
        <v>46</v>
      </c>
      <c r="B47" s="26">
        <v>15</v>
      </c>
      <c r="C47" s="27" t="s">
        <v>103</v>
      </c>
      <c r="D47" s="30">
        <v>0.51651651651651698</v>
      </c>
      <c r="E47" s="31">
        <v>1.03303303303303</v>
      </c>
      <c r="F47" s="31">
        <v>1.2642642642642601</v>
      </c>
      <c r="G47" s="13">
        <v>5.2211364400000004</v>
      </c>
      <c r="H47" s="29">
        <v>-0.32154777200000001</v>
      </c>
      <c r="I47" s="29">
        <v>-0.70321773899999995</v>
      </c>
      <c r="J47" s="13">
        <v>4.8000000000000001E-2</v>
      </c>
      <c r="K47" s="5">
        <v>1.3563E-2</v>
      </c>
      <c r="L47" s="6">
        <v>86.18</v>
      </c>
    </row>
    <row r="48" spans="1:12" ht="15.75" thickBot="1" x14ac:dyDescent="0.3">
      <c r="A48" s="25"/>
      <c r="B48" s="26">
        <v>25</v>
      </c>
      <c r="C48" s="27" t="s">
        <v>103</v>
      </c>
      <c r="D48" s="30">
        <v>0.73573573573573603</v>
      </c>
      <c r="E48" s="31">
        <v>1.7732732732732699</v>
      </c>
      <c r="F48" s="31">
        <v>1.8528528528528501</v>
      </c>
      <c r="G48" s="13">
        <v>5.2211364390000004</v>
      </c>
      <c r="H48" s="29">
        <v>-0.32154780700000002</v>
      </c>
      <c r="I48" s="29">
        <v>-0.70321766900000005</v>
      </c>
      <c r="J48" s="13">
        <v>4.0300000000000002E-2</v>
      </c>
      <c r="K48" s="5">
        <v>2.2329999999999999E-2</v>
      </c>
      <c r="L48" s="6">
        <v>86.18</v>
      </c>
    </row>
    <row r="49" spans="1:12" ht="15.75" thickBot="1" x14ac:dyDescent="0.3">
      <c r="A49" s="25"/>
      <c r="B49" s="26">
        <v>35</v>
      </c>
      <c r="C49" s="27" t="s">
        <v>103</v>
      </c>
      <c r="D49" s="30">
        <v>0.52252252252252296</v>
      </c>
      <c r="E49" s="31">
        <v>1.7102102102102099</v>
      </c>
      <c r="F49" s="31">
        <v>1.9714714714714701</v>
      </c>
      <c r="G49" s="13">
        <v>5.2211364380000003</v>
      </c>
      <c r="H49" s="29">
        <v>-0.32154782700000001</v>
      </c>
      <c r="I49" s="29">
        <v>-0.70321762700000001</v>
      </c>
      <c r="J49" s="13">
        <v>3.39E-2</v>
      </c>
      <c r="K49" s="5">
        <v>3.0921000000000001E-2</v>
      </c>
      <c r="L49" s="6">
        <v>86.18</v>
      </c>
    </row>
    <row r="50" spans="1:12" ht="15.75" thickBot="1" x14ac:dyDescent="0.3">
      <c r="A50" s="25" t="s">
        <v>48</v>
      </c>
      <c r="B50" s="26">
        <v>25</v>
      </c>
      <c r="C50" s="27" t="s">
        <v>103</v>
      </c>
      <c r="D50" s="30">
        <v>1.1621621621621601</v>
      </c>
      <c r="E50" s="31">
        <v>1.9714714714714701</v>
      </c>
      <c r="F50" s="31">
        <v>1.7972972972973</v>
      </c>
      <c r="G50" s="13">
        <v>5.2211364109999998</v>
      </c>
      <c r="H50" s="29">
        <v>-0.32154898999999998</v>
      </c>
      <c r="I50" s="29">
        <v>-0.70321524700000004</v>
      </c>
      <c r="J50" s="13">
        <v>4.1595000000000004</v>
      </c>
      <c r="K50" s="5">
        <v>2.2769999999999999E-3</v>
      </c>
      <c r="L50" s="6">
        <v>123.06</v>
      </c>
    </row>
    <row r="51" spans="1:12" ht="15.75" thickBot="1" x14ac:dyDescent="0.3">
      <c r="A51" s="25" t="s">
        <v>50</v>
      </c>
      <c r="B51" s="26">
        <v>15</v>
      </c>
      <c r="C51" s="27" t="s">
        <v>103</v>
      </c>
      <c r="D51" s="30">
        <v>0.90840840840840797</v>
      </c>
      <c r="E51" s="31">
        <v>1.8198198198198201</v>
      </c>
      <c r="F51" s="31">
        <v>1.8663663663663701</v>
      </c>
      <c r="G51" s="13">
        <v>5.2211364400000004</v>
      </c>
      <c r="H51" s="29">
        <v>-0.32154774899999999</v>
      </c>
      <c r="I51" s="29">
        <v>-0.70321778700000004</v>
      </c>
      <c r="J51" s="13">
        <v>0.06</v>
      </c>
      <c r="K51" s="5">
        <v>8.0520000000000001E-3</v>
      </c>
      <c r="L51" s="6">
        <v>114.23</v>
      </c>
    </row>
    <row r="52" spans="1:12" ht="15.75" thickBot="1" x14ac:dyDescent="0.3">
      <c r="A52" s="25"/>
      <c r="B52" s="26">
        <v>25</v>
      </c>
      <c r="C52" s="27" t="s">
        <v>103</v>
      </c>
      <c r="D52" s="30">
        <v>1.4084084084084101</v>
      </c>
      <c r="E52" s="31">
        <v>1.96096096096096</v>
      </c>
      <c r="F52" s="31">
        <v>1.71621621621622</v>
      </c>
      <c r="G52" s="13">
        <v>5.2211364390000004</v>
      </c>
      <c r="H52" s="29">
        <v>-0.32154778499999997</v>
      </c>
      <c r="I52" s="29">
        <v>-0.70321771300000002</v>
      </c>
      <c r="J52" s="13">
        <v>6.0900000000000003E-2</v>
      </c>
      <c r="K52" s="5">
        <v>1.2199E-2</v>
      </c>
      <c r="L52" s="6">
        <v>114.23</v>
      </c>
    </row>
    <row r="53" spans="1:12" ht="15.75" thickBot="1" x14ac:dyDescent="0.3">
      <c r="A53" s="25"/>
      <c r="B53" s="26">
        <v>35</v>
      </c>
      <c r="C53" s="27" t="s">
        <v>103</v>
      </c>
      <c r="D53" s="30">
        <v>1.91591591591592</v>
      </c>
      <c r="E53" s="31">
        <v>1.9774774774774799</v>
      </c>
      <c r="F53" s="31">
        <v>1.39039039039039</v>
      </c>
      <c r="G53" s="13">
        <v>5.2211364380000003</v>
      </c>
      <c r="H53" s="29">
        <v>-0.32154782599999998</v>
      </c>
      <c r="I53" s="29">
        <v>-0.70321762899999996</v>
      </c>
      <c r="J53" s="13">
        <v>6.1899999999999997E-2</v>
      </c>
      <c r="K53" s="5">
        <v>1.6851999999999999E-2</v>
      </c>
      <c r="L53" s="6">
        <v>114.23</v>
      </c>
    </row>
    <row r="54" spans="1:12" ht="15.75" thickBot="1" x14ac:dyDescent="0.3">
      <c r="A54" s="25" t="s">
        <v>52</v>
      </c>
      <c r="B54" s="26">
        <v>15</v>
      </c>
      <c r="C54" s="27" t="s">
        <v>103</v>
      </c>
      <c r="D54" s="30">
        <v>0.61411411411411398</v>
      </c>
      <c r="E54" s="31">
        <v>1.6381381381381399</v>
      </c>
      <c r="F54" s="31">
        <v>1.8198198198198201</v>
      </c>
      <c r="G54" s="13">
        <v>5.2211363989999997</v>
      </c>
      <c r="H54" s="29">
        <v>-0.321549486</v>
      </c>
      <c r="I54" s="29">
        <v>-0.70321423000000005</v>
      </c>
      <c r="J54" s="13">
        <v>0.56669999999999998</v>
      </c>
      <c r="K54" s="5">
        <v>2.3067000000000001E-2</v>
      </c>
      <c r="L54" s="6">
        <v>72.150000000000006</v>
      </c>
    </row>
    <row r="55" spans="1:12" ht="15.75" thickBot="1" x14ac:dyDescent="0.3">
      <c r="A55" s="25"/>
      <c r="B55" s="26">
        <v>25</v>
      </c>
      <c r="C55" s="27" t="s">
        <v>103</v>
      </c>
      <c r="D55" s="30">
        <v>0.881381381381381</v>
      </c>
      <c r="E55" s="31">
        <v>1.7042042042042</v>
      </c>
      <c r="F55" s="31">
        <v>1.7267267267267301</v>
      </c>
      <c r="G55" s="13">
        <v>5.2211363239999997</v>
      </c>
      <c r="H55" s="29">
        <v>-0.32155268100000001</v>
      </c>
      <c r="I55" s="29">
        <v>-0.70320769000000005</v>
      </c>
      <c r="J55" s="13">
        <v>1.002</v>
      </c>
      <c r="K55" s="5">
        <v>3.6145999999999998E-2</v>
      </c>
      <c r="L55" s="6">
        <v>72.150000000000006</v>
      </c>
    </row>
    <row r="56" spans="1:12" ht="15.75" thickBot="1" x14ac:dyDescent="0.3">
      <c r="A56" s="15" t="s">
        <v>109</v>
      </c>
      <c r="B56" s="26">
        <v>15</v>
      </c>
      <c r="C56" s="27" t="s">
        <v>103</v>
      </c>
      <c r="D56" s="30">
        <v>1.0180180180180201</v>
      </c>
      <c r="E56" s="31">
        <v>1.6711711711711701</v>
      </c>
      <c r="F56" s="31">
        <v>1.4714714714714701</v>
      </c>
      <c r="G56" s="13">
        <v>5.2211364070000004</v>
      </c>
      <c r="H56" s="29">
        <v>-0.32154916099999997</v>
      </c>
      <c r="I56" s="29">
        <v>-0.70321489500000001</v>
      </c>
      <c r="J56" s="13">
        <v>0.70340000000000003</v>
      </c>
      <c r="K56" s="5">
        <v>1.5235E-2</v>
      </c>
      <c r="L56" s="6">
        <v>92.14</v>
      </c>
    </row>
    <row r="57" spans="1:12" ht="15.75" thickBot="1" x14ac:dyDescent="0.3">
      <c r="A57" s="25"/>
      <c r="B57" s="26">
        <v>25</v>
      </c>
      <c r="C57" s="27" t="s">
        <v>103</v>
      </c>
      <c r="D57" s="30">
        <v>1.81831831831832</v>
      </c>
      <c r="E57" s="31">
        <v>1.9384384384384401</v>
      </c>
      <c r="F57" s="31">
        <v>1.2897897897897901</v>
      </c>
      <c r="G57" s="13">
        <v>5.2211363970000004</v>
      </c>
      <c r="H57" s="29">
        <v>-0.32154959900000002</v>
      </c>
      <c r="I57" s="29">
        <v>-0.70321400000000001</v>
      </c>
      <c r="J57" s="13">
        <v>0.59370000000000001</v>
      </c>
      <c r="K57" s="5">
        <v>2.3386000000000001E-2</v>
      </c>
      <c r="L57" s="6">
        <v>92.14</v>
      </c>
    </row>
    <row r="58" spans="1:12" ht="15.75" thickBot="1" x14ac:dyDescent="0.3">
      <c r="A58" s="25"/>
      <c r="B58" s="26">
        <v>35</v>
      </c>
      <c r="C58" s="27" t="s">
        <v>103</v>
      </c>
      <c r="D58" s="30">
        <v>0.98798798798798804</v>
      </c>
      <c r="E58" s="31">
        <v>1.6216216216216199</v>
      </c>
      <c r="F58" s="31">
        <v>1.5405405405405399</v>
      </c>
      <c r="G58" s="13">
        <v>5.2211363879999997</v>
      </c>
      <c r="H58" s="29">
        <v>-0.32154996899999999</v>
      </c>
      <c r="I58" s="29">
        <v>-0.70321324100000004</v>
      </c>
      <c r="J58" s="13">
        <v>0.501</v>
      </c>
      <c r="K58" s="5">
        <v>3.3077000000000002E-2</v>
      </c>
      <c r="L58" s="6">
        <v>92.14</v>
      </c>
    </row>
    <row r="59" spans="1:12" ht="15.75" thickBot="1" x14ac:dyDescent="0.3">
      <c r="A59" s="25" t="s">
        <v>56</v>
      </c>
      <c r="B59" s="26">
        <v>15</v>
      </c>
      <c r="C59" s="27" t="s">
        <v>103</v>
      </c>
      <c r="D59" s="30">
        <v>0.56606606606606602</v>
      </c>
      <c r="E59" s="31">
        <v>1.7087087087087101</v>
      </c>
      <c r="F59" s="31">
        <v>1.9639639639639599</v>
      </c>
      <c r="G59" s="13">
        <v>5.2211364390000004</v>
      </c>
      <c r="H59" s="29">
        <v>-0.32154778899999997</v>
      </c>
      <c r="I59" s="29">
        <v>-0.70321770500000003</v>
      </c>
      <c r="J59" s="13">
        <v>2.5108999999999999</v>
      </c>
      <c r="K59" s="5">
        <v>3.0800000000000001E-4</v>
      </c>
      <c r="L59" s="6">
        <v>18.015000000000001</v>
      </c>
    </row>
    <row r="60" spans="1:12" ht="15.75" thickBot="1" x14ac:dyDescent="0.3">
      <c r="A60" s="25"/>
      <c r="B60" s="26">
        <v>25</v>
      </c>
      <c r="C60" s="27" t="s">
        <v>103</v>
      </c>
      <c r="D60" s="30">
        <v>0.74024024024024004</v>
      </c>
      <c r="E60" s="31">
        <v>1.7957957957958</v>
      </c>
      <c r="F60" s="31">
        <v>1.94894894894895</v>
      </c>
      <c r="G60" s="13">
        <v>5.2211364409999996</v>
      </c>
      <c r="H60" s="29">
        <v>-0.32154773199999998</v>
      </c>
      <c r="I60" s="29">
        <v>-0.70321782099999997</v>
      </c>
      <c r="J60" s="13">
        <v>1.1486000000000001</v>
      </c>
      <c r="K60" s="5">
        <v>3.19E-4</v>
      </c>
      <c r="L60" s="6">
        <v>18.015000000000001</v>
      </c>
    </row>
    <row r="61" spans="1:12" ht="15.75" thickBot="1" x14ac:dyDescent="0.3">
      <c r="A61" s="25"/>
      <c r="B61" s="26">
        <v>35</v>
      </c>
      <c r="C61" s="27" t="s">
        <v>103</v>
      </c>
      <c r="D61" s="30">
        <v>0.90840840840840797</v>
      </c>
      <c r="E61" s="31">
        <v>1.6996996996997</v>
      </c>
      <c r="F61" s="31">
        <v>1.60960960960961</v>
      </c>
      <c r="G61" s="13">
        <v>5.2211364409999996</v>
      </c>
      <c r="H61" s="29">
        <v>-0.32154772999999998</v>
      </c>
      <c r="I61" s="29">
        <v>-0.70321782499999996</v>
      </c>
      <c r="J61" s="13">
        <v>0.69930000000000003</v>
      </c>
      <c r="K61" s="5">
        <v>4.95E-4</v>
      </c>
      <c r="L61" s="6">
        <v>18.015000000000001</v>
      </c>
    </row>
  </sheetData>
  <mergeCells count="4">
    <mergeCell ref="A1:A2"/>
    <mergeCell ref="B1:B2"/>
    <mergeCell ref="C1:C2"/>
    <mergeCell ref="D1:F1"/>
  </mergeCells>
  <conditionalFormatting sqref="K3:K61">
    <cfRule type="top10" dxfId="1" priority="1" percent="1" rank="10"/>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9"/>
  <sheetViews>
    <sheetView workbookViewId="0">
      <selection activeCell="C3" sqref="C3"/>
    </sheetView>
  </sheetViews>
  <sheetFormatPr defaultRowHeight="15" x14ac:dyDescent="0.25"/>
  <sheetData>
    <row r="1" spans="1:6" ht="15.75" thickBot="1" x14ac:dyDescent="0.3">
      <c r="A1" s="12">
        <v>5.2211364409999996</v>
      </c>
      <c r="B1" s="28">
        <v>-0.32154773800000003</v>
      </c>
      <c r="C1" s="28">
        <v>-0.70321781000000005</v>
      </c>
      <c r="D1" s="13">
        <v>5.3499999999999999E-2</v>
      </c>
      <c r="E1" s="5">
        <v>7.5129999999999997E-3</v>
      </c>
      <c r="F1" s="6">
        <v>116.2013</v>
      </c>
    </row>
    <row r="2" spans="1:6" ht="15.75" thickBot="1" x14ac:dyDescent="0.3">
      <c r="A2" s="13">
        <v>5.2211364400000004</v>
      </c>
      <c r="B2" s="29">
        <v>-0.32154774800000002</v>
      </c>
      <c r="C2" s="29">
        <v>-0.70321778999999995</v>
      </c>
      <c r="D2" s="13">
        <v>4.0500000000000001E-2</v>
      </c>
      <c r="E2" s="5">
        <v>1.1704000000000001E-2</v>
      </c>
      <c r="F2" s="6">
        <v>116.2013</v>
      </c>
    </row>
    <row r="3" spans="1:6" ht="15.75" thickBot="1" x14ac:dyDescent="0.3">
      <c r="A3" s="13">
        <v>5.2211364400000004</v>
      </c>
      <c r="B3" s="29">
        <v>-0.32154775200000002</v>
      </c>
      <c r="C3" s="29">
        <v>-0.70321778000000001</v>
      </c>
      <c r="D3" s="13">
        <v>3.1399999999999997E-2</v>
      </c>
      <c r="E3" s="5">
        <v>1.6181000000000001E-2</v>
      </c>
      <c r="F3" s="6">
        <v>116.2013</v>
      </c>
    </row>
    <row r="4" spans="1:6" ht="15.75" thickBot="1" x14ac:dyDescent="0.3">
      <c r="A4" s="13">
        <v>5.2211364409999996</v>
      </c>
      <c r="B4" s="29">
        <v>-0.32154771900000001</v>
      </c>
      <c r="C4" s="29">
        <v>-0.70321784799999998</v>
      </c>
      <c r="D4" s="13">
        <v>4.3299999999999998E-2</v>
      </c>
      <c r="E4" s="5">
        <v>6.1380000000000002E-3</v>
      </c>
      <c r="F4" s="6">
        <v>102.18</v>
      </c>
    </row>
    <row r="5" spans="1:6" ht="15.75" thickBot="1" x14ac:dyDescent="0.3">
      <c r="A5" s="13">
        <v>5.2211364409999996</v>
      </c>
      <c r="B5" s="29">
        <v>-0.32154772500000001</v>
      </c>
      <c r="C5" s="29">
        <v>-0.70321783599999999</v>
      </c>
      <c r="D5" s="13">
        <v>3.4500000000000003E-2</v>
      </c>
      <c r="E5" s="5">
        <v>8.9980000000000008E-3</v>
      </c>
      <c r="F5" s="6">
        <v>102.18</v>
      </c>
    </row>
    <row r="6" spans="1:6" ht="15.75" thickBot="1" x14ac:dyDescent="0.3">
      <c r="A6" s="13">
        <v>5.2211364409999996</v>
      </c>
      <c r="B6" s="29">
        <v>-0.32154773199999998</v>
      </c>
      <c r="C6" s="29">
        <v>-0.70321782099999997</v>
      </c>
      <c r="D6" s="13">
        <v>2.7799999999999998E-2</v>
      </c>
      <c r="E6" s="5">
        <v>1.3002E-2</v>
      </c>
      <c r="F6" s="6">
        <v>102.18</v>
      </c>
    </row>
    <row r="7" spans="1:6" ht="15.75" thickBot="1" x14ac:dyDescent="0.3">
      <c r="A7" s="13">
        <v>5.2211364400000004</v>
      </c>
      <c r="B7" s="29">
        <v>-0.321547782</v>
      </c>
      <c r="C7" s="29">
        <v>-0.70321771899999996</v>
      </c>
      <c r="D7" s="13">
        <v>8.0500000000000002E-2</v>
      </c>
      <c r="E7" s="5">
        <v>9.0089999999999996E-3</v>
      </c>
      <c r="F7" s="6">
        <v>130.22999999999999</v>
      </c>
    </row>
    <row r="8" spans="1:6" ht="15.75" thickBot="1" x14ac:dyDescent="0.3">
      <c r="A8" s="13">
        <v>5.2211364390000004</v>
      </c>
      <c r="B8" s="29">
        <v>-0.32154778299999998</v>
      </c>
      <c r="C8" s="29">
        <v>-0.70321771600000005</v>
      </c>
      <c r="D8" s="13">
        <v>5.4399999999999997E-2</v>
      </c>
      <c r="E8" s="5">
        <v>1.3464E-2</v>
      </c>
      <c r="F8" s="6">
        <v>130.22999999999999</v>
      </c>
    </row>
    <row r="9" spans="1:6" ht="15.75" thickBot="1" x14ac:dyDescent="0.3">
      <c r="A9" s="13">
        <v>5.2211364400000004</v>
      </c>
      <c r="B9" s="29">
        <v>-0.32154778099999998</v>
      </c>
      <c r="C9" s="29">
        <v>-0.70321772100000002</v>
      </c>
      <c r="D9" s="13">
        <v>3.9399999999999998E-2</v>
      </c>
      <c r="E9" s="5">
        <v>1.8270999999999999E-2</v>
      </c>
      <c r="F9" s="6">
        <v>130.22999999999999</v>
      </c>
    </row>
    <row r="10" spans="1:6" ht="15.75" thickBot="1" x14ac:dyDescent="0.3">
      <c r="A10" s="13">
        <v>5.2211364409999996</v>
      </c>
      <c r="B10" s="29">
        <v>-0.32154770500000002</v>
      </c>
      <c r="C10" s="29">
        <v>-0.70321787599999996</v>
      </c>
      <c r="D10" s="13">
        <v>3.4799999999999998E-2</v>
      </c>
      <c r="E10" s="5">
        <v>4.895E-3</v>
      </c>
      <c r="F10" s="6">
        <v>88.15</v>
      </c>
    </row>
    <row r="11" spans="1:6" ht="15.75" thickBot="1" x14ac:dyDescent="0.3">
      <c r="A11" s="13">
        <v>5.2211364409999996</v>
      </c>
      <c r="B11" s="29">
        <v>-0.32154771100000001</v>
      </c>
      <c r="C11" s="29">
        <v>-0.70321786399999997</v>
      </c>
      <c r="D11" s="13">
        <v>2.8799999999999999E-2</v>
      </c>
      <c r="E11" s="5">
        <v>7.3699999999999998E-3</v>
      </c>
      <c r="F11" s="6">
        <v>88.15</v>
      </c>
    </row>
    <row r="12" spans="1:6" ht="15.75" thickBot="1" x14ac:dyDescent="0.3">
      <c r="A12" s="13">
        <v>5.2211364409999996</v>
      </c>
      <c r="B12" s="29">
        <v>-0.32154771599999998</v>
      </c>
      <c r="C12" s="29">
        <v>-0.70321785400000003</v>
      </c>
      <c r="D12" s="13">
        <v>2.4E-2</v>
      </c>
      <c r="E12" s="5">
        <v>1.0142E-2</v>
      </c>
      <c r="F12" s="6">
        <v>88.15</v>
      </c>
    </row>
    <row r="13" spans="1:6" ht="15.75" thickBot="1" x14ac:dyDescent="0.3">
      <c r="A13" s="13">
        <v>5.2211364419999997</v>
      </c>
      <c r="B13" s="29">
        <v>-0.321547694</v>
      </c>
      <c r="C13" s="29">
        <v>-0.70321789899999998</v>
      </c>
      <c r="D13" s="13">
        <v>2.9899999999999999E-2</v>
      </c>
      <c r="E13" s="5">
        <v>2.849E-3</v>
      </c>
      <c r="F13" s="6">
        <v>60.1</v>
      </c>
    </row>
    <row r="14" spans="1:6" ht="15.75" thickBot="1" x14ac:dyDescent="0.3">
      <c r="A14" s="13">
        <v>5.2211364419999997</v>
      </c>
      <c r="B14" s="29">
        <v>-0.32154769700000002</v>
      </c>
      <c r="C14" s="29">
        <v>-0.70321789300000004</v>
      </c>
      <c r="D14" s="13">
        <v>2.5700000000000001E-2</v>
      </c>
      <c r="E14" s="5">
        <v>4.3340000000000002E-3</v>
      </c>
      <c r="F14" s="6">
        <v>60.1</v>
      </c>
    </row>
    <row r="15" spans="1:6" ht="15.75" thickBot="1" x14ac:dyDescent="0.3">
      <c r="A15" s="13">
        <v>5.2211364409999996</v>
      </c>
      <c r="B15" s="29">
        <v>-0.32154769999999999</v>
      </c>
      <c r="C15" s="29">
        <v>-0.70321788699999999</v>
      </c>
      <c r="D15" s="13">
        <v>2.1999999999999999E-2</v>
      </c>
      <c r="E15" s="5">
        <v>5.9179999999999996E-3</v>
      </c>
      <c r="F15" s="6">
        <v>60.1</v>
      </c>
    </row>
    <row r="16" spans="1:6" ht="15.75" thickBot="1" x14ac:dyDescent="0.3">
      <c r="A16" s="13">
        <v>5.2211362269999997</v>
      </c>
      <c r="B16" s="29">
        <v>-0.32155676300000002</v>
      </c>
      <c r="C16" s="29">
        <v>-0.70319933400000001</v>
      </c>
      <c r="D16" s="13">
        <v>3.6964999999999999</v>
      </c>
      <c r="E16" s="5">
        <v>1.7798000000000001E-2</v>
      </c>
      <c r="F16" s="6">
        <v>78.11</v>
      </c>
    </row>
    <row r="17" spans="1:6" ht="15.75" thickBot="1" x14ac:dyDescent="0.3">
      <c r="A17" s="13">
        <v>5.2211363000000004</v>
      </c>
      <c r="B17" s="29">
        <v>-0.32155370300000002</v>
      </c>
      <c r="C17" s="29">
        <v>-0.70320559699999996</v>
      </c>
      <c r="D17" s="13">
        <v>1.6553</v>
      </c>
      <c r="E17" s="5">
        <v>2.6356000000000001E-2</v>
      </c>
      <c r="F17" s="6">
        <v>78.11</v>
      </c>
    </row>
    <row r="18" spans="1:6" ht="15.75" thickBot="1" x14ac:dyDescent="0.3">
      <c r="A18" s="13">
        <v>5.2211363129999997</v>
      </c>
      <c r="B18" s="29">
        <v>-0.32155314800000001</v>
      </c>
      <c r="C18" s="29">
        <v>-0.70320673499999997</v>
      </c>
      <c r="D18" s="13">
        <v>0.99939999999999996</v>
      </c>
      <c r="E18" s="5">
        <v>3.9621999999999997E-2</v>
      </c>
      <c r="F18" s="6">
        <v>78.11</v>
      </c>
    </row>
    <row r="19" spans="1:6" ht="15.75" thickBot="1" x14ac:dyDescent="0.3">
      <c r="A19" s="13">
        <v>5.2211364319999998</v>
      </c>
      <c r="B19" s="29">
        <v>-0.321548106</v>
      </c>
      <c r="C19" s="29">
        <v>-0.70321705599999995</v>
      </c>
      <c r="D19" s="13">
        <v>0.34329999999999999</v>
      </c>
      <c r="E19" s="5">
        <v>8.9429999999999996E-3</v>
      </c>
      <c r="F19" s="6">
        <v>124.453</v>
      </c>
    </row>
    <row r="20" spans="1:6" ht="15.75" thickBot="1" x14ac:dyDescent="0.3">
      <c r="A20" s="13">
        <v>5.2211363620000002</v>
      </c>
      <c r="B20" s="29">
        <v>-0.321551058</v>
      </c>
      <c r="C20" s="29">
        <v>-0.703211013</v>
      </c>
      <c r="D20" s="13">
        <v>1.1145</v>
      </c>
      <c r="E20" s="5">
        <v>2.1944999999999999E-2</v>
      </c>
      <c r="F20" s="6">
        <v>112.56</v>
      </c>
    </row>
    <row r="21" spans="1:6" ht="15.75" thickBot="1" x14ac:dyDescent="0.3">
      <c r="A21" s="13">
        <v>5.2211360029999998</v>
      </c>
      <c r="B21" s="29">
        <v>-0.32156627999999998</v>
      </c>
      <c r="C21" s="29">
        <v>-0.70317984899999997</v>
      </c>
      <c r="D21" s="13">
        <v>6.1771000000000003</v>
      </c>
      <c r="E21" s="5">
        <v>2.1812999999999999E-2</v>
      </c>
      <c r="F21" s="6">
        <v>84.16</v>
      </c>
    </row>
    <row r="22" spans="1:6" ht="15.75" thickBot="1" x14ac:dyDescent="0.3">
      <c r="A22" s="13">
        <v>5.221131067</v>
      </c>
      <c r="B22" s="29">
        <v>-0.32177545600000002</v>
      </c>
      <c r="C22" s="29">
        <v>-0.70275162599999996</v>
      </c>
      <c r="D22" s="13">
        <v>50.752600000000001</v>
      </c>
      <c r="E22" s="5">
        <v>3.2494000000000002E-2</v>
      </c>
      <c r="F22" s="6">
        <v>84.16</v>
      </c>
    </row>
    <row r="23" spans="1:6" ht="15.75" thickBot="1" x14ac:dyDescent="0.3">
      <c r="A23" s="13">
        <v>5.2211363210000004</v>
      </c>
      <c r="B23" s="29">
        <v>-0.32155278500000001</v>
      </c>
      <c r="C23" s="29">
        <v>-0.703207476</v>
      </c>
      <c r="D23" s="13">
        <v>0.84140000000000004</v>
      </c>
      <c r="E23" s="5">
        <v>4.3944999999999998E-2</v>
      </c>
      <c r="F23" s="6">
        <v>84.16</v>
      </c>
    </row>
    <row r="24" spans="1:6" ht="16.5" customHeight="1" thickBot="1" x14ac:dyDescent="0.3">
      <c r="A24" s="13">
        <v>5.2211364419999997</v>
      </c>
      <c r="B24" s="29">
        <v>-0.32154769599999999</v>
      </c>
      <c r="C24" s="29">
        <v>-0.70321789400000001</v>
      </c>
      <c r="D24" s="13">
        <v>5.0099999999999999E-2</v>
      </c>
      <c r="E24" s="5">
        <v>2.0349999999999999E-3</v>
      </c>
      <c r="F24" s="6">
        <v>46.07</v>
      </c>
    </row>
    <row r="25" spans="1:6" ht="15.75" thickBot="1" x14ac:dyDescent="0.3">
      <c r="A25" s="13">
        <v>5.2211364409999996</v>
      </c>
      <c r="B25" s="29">
        <v>-0.32154769900000002</v>
      </c>
      <c r="C25" s="29">
        <v>-0.70321789000000001</v>
      </c>
      <c r="D25" s="13">
        <v>4.2700000000000002E-2</v>
      </c>
      <c r="E25" s="5">
        <v>2.8379999999999998E-3</v>
      </c>
      <c r="F25" s="6">
        <v>46.07</v>
      </c>
    </row>
    <row r="26" spans="1:6" ht="15.75" thickBot="1" x14ac:dyDescent="0.3">
      <c r="A26" s="13">
        <v>5.2211364409999996</v>
      </c>
      <c r="B26" s="29">
        <v>-0.32154770199999999</v>
      </c>
      <c r="C26" s="29">
        <v>-0.70321788200000002</v>
      </c>
      <c r="D26" s="13">
        <v>3.6400000000000002E-2</v>
      </c>
      <c r="E26" s="5">
        <v>3.993E-3</v>
      </c>
      <c r="F26" s="6">
        <v>46.07</v>
      </c>
    </row>
    <row r="27" spans="1:6" ht="15.75" thickBot="1" x14ac:dyDescent="0.3">
      <c r="A27" s="13">
        <v>5.2211363710000001</v>
      </c>
      <c r="B27" s="29">
        <v>-0.32155066300000001</v>
      </c>
      <c r="C27" s="29">
        <v>-0.70321182100000001</v>
      </c>
      <c r="D27" s="13">
        <v>1.6812</v>
      </c>
      <c r="E27" s="5">
        <v>1.2848E-2</v>
      </c>
      <c r="F27" s="6">
        <v>106.17</v>
      </c>
    </row>
    <row r="28" spans="1:6" ht="15.75" thickBot="1" x14ac:dyDescent="0.3">
      <c r="A28" s="13">
        <v>5.2211363779999997</v>
      </c>
      <c r="B28" s="29">
        <v>-0.32155039800000002</v>
      </c>
      <c r="C28" s="29">
        <v>-0.70321236399999998</v>
      </c>
      <c r="D28" s="13">
        <v>1.1007</v>
      </c>
      <c r="E28" s="5">
        <v>1.7874999999999999E-2</v>
      </c>
      <c r="F28" s="6">
        <v>106.17</v>
      </c>
    </row>
    <row r="29" spans="1:6" ht="15.75" thickBot="1" x14ac:dyDescent="0.3">
      <c r="A29" s="13">
        <v>5.2211363730000002</v>
      </c>
      <c r="B29" s="29">
        <v>-0.32155061200000001</v>
      </c>
      <c r="C29" s="29">
        <v>-0.70321192499999996</v>
      </c>
      <c r="D29" s="13">
        <v>0.78059999999999996</v>
      </c>
      <c r="E29" s="5">
        <v>2.7192000000000001E-2</v>
      </c>
      <c r="F29" s="6">
        <v>106.17</v>
      </c>
    </row>
    <row r="30" spans="1:6" ht="15.75" thickBot="1" x14ac:dyDescent="0.3">
      <c r="A30" s="13">
        <v>5.2211364400000004</v>
      </c>
      <c r="B30" s="29">
        <v>-0.32154774200000003</v>
      </c>
      <c r="C30" s="29">
        <v>-0.70321780099999998</v>
      </c>
      <c r="D30" s="13">
        <v>2.76E-2</v>
      </c>
      <c r="E30" s="5">
        <v>1.5751999999999999E-2</v>
      </c>
      <c r="F30" s="6">
        <v>112.22</v>
      </c>
    </row>
    <row r="31" spans="1:6" ht="15.75" thickBot="1" x14ac:dyDescent="0.3">
      <c r="A31" s="13">
        <v>5.2211364400000004</v>
      </c>
      <c r="B31" s="29">
        <v>-0.32154774899999999</v>
      </c>
      <c r="C31" s="29">
        <v>-0.70321778700000004</v>
      </c>
      <c r="D31" s="13">
        <v>2.35E-2</v>
      </c>
      <c r="E31" s="5">
        <v>2.0591999999999999E-2</v>
      </c>
      <c r="F31" s="6">
        <v>112.22</v>
      </c>
    </row>
    <row r="32" spans="1:6" ht="15.75" thickBot="1" x14ac:dyDescent="0.3">
      <c r="A32" s="13">
        <v>5.2211364400000004</v>
      </c>
      <c r="B32" s="29">
        <v>-0.32154776000000002</v>
      </c>
      <c r="C32" s="29">
        <v>-0.70321776400000002</v>
      </c>
      <c r="D32" s="13">
        <v>0.02</v>
      </c>
      <c r="E32" s="5">
        <v>2.8302999999999998E-2</v>
      </c>
      <c r="F32" s="6">
        <v>112.22</v>
      </c>
    </row>
    <row r="33" spans="1:6" ht="15.75" thickBot="1" x14ac:dyDescent="0.3">
      <c r="A33" s="13">
        <v>5.2211364419999997</v>
      </c>
      <c r="B33" s="29">
        <v>-0.321547694</v>
      </c>
      <c r="C33" s="29">
        <v>-0.70321789899999998</v>
      </c>
      <c r="D33" s="13">
        <v>0.10489999999999999</v>
      </c>
      <c r="E33" s="5">
        <v>8.1400000000000005E-4</v>
      </c>
      <c r="F33" s="6">
        <v>32.04</v>
      </c>
    </row>
    <row r="34" spans="1:6" ht="15.75" thickBot="1" x14ac:dyDescent="0.3">
      <c r="A34" s="13">
        <v>5.2211364419999997</v>
      </c>
      <c r="B34" s="29">
        <v>-0.32154769700000002</v>
      </c>
      <c r="C34" s="29">
        <v>-0.70321789300000004</v>
      </c>
      <c r="D34" s="13">
        <v>8.8400000000000006E-2</v>
      </c>
      <c r="E34" s="5">
        <v>1.199E-3</v>
      </c>
      <c r="F34" s="6">
        <v>32.04</v>
      </c>
    </row>
    <row r="35" spans="1:6" ht="15.75" thickBot="1" x14ac:dyDescent="0.3">
      <c r="A35" s="13">
        <v>5.2211364409999996</v>
      </c>
      <c r="B35" s="29">
        <v>-0.32154770199999999</v>
      </c>
      <c r="C35" s="29">
        <v>-0.70321788399999996</v>
      </c>
      <c r="D35" s="13">
        <v>7.4499999999999997E-2</v>
      </c>
      <c r="E35" s="5">
        <v>1.9250000000000001E-3</v>
      </c>
      <c r="F35" s="6">
        <v>32.04</v>
      </c>
    </row>
    <row r="36" spans="1:6" ht="15.75" thickBot="1" x14ac:dyDescent="0.3">
      <c r="A36" s="13">
        <v>5.2211364400000004</v>
      </c>
      <c r="B36" s="29">
        <v>-0.321547741</v>
      </c>
      <c r="C36" s="29">
        <v>-0.70321780199999995</v>
      </c>
      <c r="D36" s="13">
        <v>2.86E-2</v>
      </c>
      <c r="E36" s="5">
        <v>1.4971E-2</v>
      </c>
      <c r="F36" s="6">
        <v>98.19</v>
      </c>
    </row>
    <row r="37" spans="1:6" ht="15.75" thickBot="1" x14ac:dyDescent="0.3">
      <c r="A37" s="13">
        <v>5.2211364400000004</v>
      </c>
      <c r="B37" s="29">
        <v>-0.32154777000000001</v>
      </c>
      <c r="C37" s="29">
        <v>-0.70321774400000003</v>
      </c>
      <c r="D37" s="13">
        <v>2.4500000000000001E-2</v>
      </c>
      <c r="E37" s="5">
        <v>2.5916000000000002E-2</v>
      </c>
      <c r="F37" s="6">
        <v>98.19</v>
      </c>
    </row>
    <row r="38" spans="1:6" ht="15.75" thickBot="1" x14ac:dyDescent="0.3">
      <c r="A38" s="13">
        <v>5.2211364390000004</v>
      </c>
      <c r="B38" s="29">
        <v>-0.32154778499999997</v>
      </c>
      <c r="C38" s="29">
        <v>-0.70321771300000002</v>
      </c>
      <c r="D38" s="13">
        <v>2.1000000000000001E-2</v>
      </c>
      <c r="E38" s="5">
        <v>3.5397999999999999E-2</v>
      </c>
      <c r="F38" s="6">
        <v>98.19</v>
      </c>
    </row>
    <row r="39" spans="1:6" ht="15.75" thickBot="1" x14ac:dyDescent="0.3">
      <c r="A39" s="13">
        <v>5.2211364409999996</v>
      </c>
      <c r="B39" s="29">
        <v>-0.32154770199999999</v>
      </c>
      <c r="C39" s="29">
        <v>-0.70321788399999996</v>
      </c>
      <c r="D39" s="13">
        <v>3.6999999999999998E-2</v>
      </c>
      <c r="E39" s="5">
        <v>3.7729999999999999E-3</v>
      </c>
      <c r="F39" s="6">
        <v>74.12</v>
      </c>
    </row>
    <row r="40" spans="1:6" ht="15.75" thickBot="1" x14ac:dyDescent="0.3">
      <c r="A40" s="13">
        <v>5.2211364409999996</v>
      </c>
      <c r="B40" s="29">
        <v>-0.32154770799999999</v>
      </c>
      <c r="C40" s="29">
        <v>-0.70321787000000002</v>
      </c>
      <c r="D40" s="13">
        <v>3.1E-2</v>
      </c>
      <c r="E40" s="5">
        <v>6.1050000000000002E-3</v>
      </c>
      <c r="F40" s="6">
        <v>74.12</v>
      </c>
    </row>
    <row r="41" spans="1:6" ht="15.75" thickBot="1" x14ac:dyDescent="0.3">
      <c r="A41" s="13">
        <v>5.2211364409999996</v>
      </c>
      <c r="B41" s="29">
        <v>-0.32154771300000001</v>
      </c>
      <c r="C41" s="29">
        <v>-0.70321786100000006</v>
      </c>
      <c r="D41" s="13">
        <v>2.6100000000000002E-2</v>
      </c>
      <c r="E41" s="5">
        <v>8.6130000000000009E-3</v>
      </c>
      <c r="F41" s="6">
        <v>74.12</v>
      </c>
    </row>
    <row r="42" spans="1:6" ht="15.75" thickBot="1" x14ac:dyDescent="0.3">
      <c r="A42" s="13">
        <v>5.2211364400000004</v>
      </c>
      <c r="B42" s="29">
        <v>-0.32154774400000002</v>
      </c>
      <c r="C42" s="29">
        <v>-0.70321779799999995</v>
      </c>
      <c r="D42" s="13">
        <v>3.9300000000000002E-2</v>
      </c>
      <c r="E42" s="5">
        <v>1.1384999999999999E-2</v>
      </c>
      <c r="F42" s="6">
        <v>100.21</v>
      </c>
    </row>
    <row r="43" spans="1:6" ht="15.75" thickBot="1" x14ac:dyDescent="0.3">
      <c r="A43" s="13">
        <v>5.2211364400000004</v>
      </c>
      <c r="B43" s="29">
        <v>-0.32154776800000001</v>
      </c>
      <c r="C43" s="29">
        <v>-0.70321774699999995</v>
      </c>
      <c r="D43" s="13">
        <v>3.2899999999999999E-2</v>
      </c>
      <c r="E43" s="5">
        <v>1.9008000000000001E-2</v>
      </c>
      <c r="F43" s="6">
        <v>100.21</v>
      </c>
    </row>
    <row r="44" spans="1:6" ht="15.75" thickBot="1" x14ac:dyDescent="0.3">
      <c r="A44" s="13">
        <v>5.2211364400000004</v>
      </c>
      <c r="B44" s="29">
        <v>-0.32154778000000001</v>
      </c>
      <c r="C44" s="29">
        <v>-0.70321772199999999</v>
      </c>
      <c r="D44" s="13">
        <v>2.76E-2</v>
      </c>
      <c r="E44" s="5">
        <v>2.5871999999999999E-2</v>
      </c>
      <c r="F44" s="6">
        <v>100.21</v>
      </c>
    </row>
    <row r="45" spans="1:6" ht="15.75" thickBot="1" x14ac:dyDescent="0.3">
      <c r="A45" s="13">
        <v>5.2211364400000004</v>
      </c>
      <c r="B45" s="29">
        <v>-0.32154777200000001</v>
      </c>
      <c r="C45" s="29">
        <v>-0.70321773899999995</v>
      </c>
      <c r="D45" s="13">
        <v>4.8000000000000001E-2</v>
      </c>
      <c r="E45" s="5">
        <v>1.3563E-2</v>
      </c>
      <c r="F45" s="6">
        <v>86.18</v>
      </c>
    </row>
    <row r="46" spans="1:6" ht="15.75" thickBot="1" x14ac:dyDescent="0.3">
      <c r="A46" s="13">
        <v>5.2211364390000004</v>
      </c>
      <c r="B46" s="29">
        <v>-0.32154780700000002</v>
      </c>
      <c r="C46" s="29">
        <v>-0.70321766900000005</v>
      </c>
      <c r="D46" s="13">
        <v>4.0300000000000002E-2</v>
      </c>
      <c r="E46" s="5">
        <v>2.2329999999999999E-2</v>
      </c>
      <c r="F46" s="6">
        <v>86.18</v>
      </c>
    </row>
    <row r="47" spans="1:6" ht="15.75" thickBot="1" x14ac:dyDescent="0.3">
      <c r="A47" s="13">
        <v>5.2211364380000003</v>
      </c>
      <c r="B47" s="29">
        <v>-0.32154782700000001</v>
      </c>
      <c r="C47" s="29">
        <v>-0.70321762700000001</v>
      </c>
      <c r="D47" s="13">
        <v>3.39E-2</v>
      </c>
      <c r="E47" s="5">
        <v>3.0921000000000001E-2</v>
      </c>
      <c r="F47" s="6">
        <v>86.18</v>
      </c>
    </row>
    <row r="48" spans="1:6" ht="15.75" thickBot="1" x14ac:dyDescent="0.3">
      <c r="A48" s="13">
        <v>5.2211364109999998</v>
      </c>
      <c r="B48" s="29">
        <v>-0.32154898999999998</v>
      </c>
      <c r="C48" s="29">
        <v>-0.70321524700000004</v>
      </c>
      <c r="D48" s="13">
        <v>4.1595000000000004</v>
      </c>
      <c r="E48" s="5">
        <v>2.2769999999999999E-3</v>
      </c>
      <c r="F48" s="6">
        <v>123.06</v>
      </c>
    </row>
    <row r="49" spans="1:6" ht="15.75" thickBot="1" x14ac:dyDescent="0.3">
      <c r="A49" s="13">
        <v>5.2211364400000004</v>
      </c>
      <c r="B49" s="29">
        <v>-0.32154774899999999</v>
      </c>
      <c r="C49" s="29">
        <v>-0.70321778700000004</v>
      </c>
      <c r="D49" s="13">
        <v>0.06</v>
      </c>
      <c r="E49" s="5">
        <v>8.0520000000000001E-3</v>
      </c>
      <c r="F49" s="6">
        <v>114.23</v>
      </c>
    </row>
    <row r="50" spans="1:6" ht="15.75" thickBot="1" x14ac:dyDescent="0.3">
      <c r="A50" s="13">
        <v>5.2211364390000004</v>
      </c>
      <c r="B50" s="29">
        <v>-0.32154778499999997</v>
      </c>
      <c r="C50" s="29">
        <v>-0.70321771300000002</v>
      </c>
      <c r="D50" s="13">
        <v>6.0900000000000003E-2</v>
      </c>
      <c r="E50" s="5">
        <v>1.2199E-2</v>
      </c>
      <c r="F50" s="6">
        <v>114.23</v>
      </c>
    </row>
    <row r="51" spans="1:6" ht="15.75" thickBot="1" x14ac:dyDescent="0.3">
      <c r="A51" s="13">
        <v>5.2211364380000003</v>
      </c>
      <c r="B51" s="29">
        <v>-0.32154782599999998</v>
      </c>
      <c r="C51" s="29">
        <v>-0.70321762899999996</v>
      </c>
      <c r="D51" s="13">
        <v>6.1899999999999997E-2</v>
      </c>
      <c r="E51" s="5">
        <v>1.6851999999999999E-2</v>
      </c>
      <c r="F51" s="6">
        <v>114.23</v>
      </c>
    </row>
    <row r="52" spans="1:6" ht="15.75" thickBot="1" x14ac:dyDescent="0.3">
      <c r="A52" s="13">
        <v>5.2211363989999997</v>
      </c>
      <c r="B52" s="29">
        <v>-0.321549486</v>
      </c>
      <c r="C52" s="29">
        <v>-0.70321423000000005</v>
      </c>
      <c r="D52" s="13">
        <v>0.56669999999999998</v>
      </c>
      <c r="E52" s="5">
        <v>2.3067000000000001E-2</v>
      </c>
      <c r="F52" s="6">
        <v>72.150000000000006</v>
      </c>
    </row>
    <row r="53" spans="1:6" ht="15.75" thickBot="1" x14ac:dyDescent="0.3">
      <c r="A53" s="13">
        <v>5.2211363239999997</v>
      </c>
      <c r="B53" s="29">
        <v>-0.32155268100000001</v>
      </c>
      <c r="C53" s="29">
        <v>-0.70320769000000005</v>
      </c>
      <c r="D53" s="13">
        <v>1.002</v>
      </c>
      <c r="E53" s="5">
        <v>3.6145999999999998E-2</v>
      </c>
      <c r="F53" s="6">
        <v>72.150000000000006</v>
      </c>
    </row>
    <row r="54" spans="1:6" ht="15.75" thickBot="1" x14ac:dyDescent="0.3">
      <c r="A54" s="13">
        <v>5.2211364070000004</v>
      </c>
      <c r="B54" s="29">
        <v>-0.32154916099999997</v>
      </c>
      <c r="C54" s="29">
        <v>-0.70321489500000001</v>
      </c>
      <c r="D54" s="13">
        <v>0.70340000000000003</v>
      </c>
      <c r="E54" s="5">
        <v>1.5235E-2</v>
      </c>
      <c r="F54" s="6">
        <v>92.14</v>
      </c>
    </row>
    <row r="55" spans="1:6" ht="15.75" thickBot="1" x14ac:dyDescent="0.3">
      <c r="A55" s="13">
        <v>5.2211363970000004</v>
      </c>
      <c r="B55" s="29">
        <v>-0.32154959900000002</v>
      </c>
      <c r="C55" s="29">
        <v>-0.70321400000000001</v>
      </c>
      <c r="D55" s="13">
        <v>0.59370000000000001</v>
      </c>
      <c r="E55" s="5">
        <v>2.3386000000000001E-2</v>
      </c>
      <c r="F55" s="6">
        <v>92.14</v>
      </c>
    </row>
    <row r="56" spans="1:6" ht="15.75" thickBot="1" x14ac:dyDescent="0.3">
      <c r="A56" s="13">
        <v>5.2211363879999997</v>
      </c>
      <c r="B56" s="29">
        <v>-0.32154996899999999</v>
      </c>
      <c r="C56" s="29">
        <v>-0.70321324100000004</v>
      </c>
      <c r="D56" s="13">
        <v>0.501</v>
      </c>
      <c r="E56" s="5">
        <v>3.3077000000000002E-2</v>
      </c>
      <c r="F56" s="6">
        <v>92.14</v>
      </c>
    </row>
    <row r="57" spans="1:6" ht="15.75" thickBot="1" x14ac:dyDescent="0.3">
      <c r="A57" s="13">
        <v>5.2211364390000004</v>
      </c>
      <c r="B57" s="29">
        <v>-0.32154778899999997</v>
      </c>
      <c r="C57" s="29">
        <v>-0.70321770500000003</v>
      </c>
      <c r="D57" s="13">
        <v>2.5108999999999999</v>
      </c>
      <c r="E57" s="5">
        <v>3.0800000000000001E-4</v>
      </c>
      <c r="F57" s="6">
        <v>18.015000000000001</v>
      </c>
    </row>
    <row r="58" spans="1:6" ht="15.75" thickBot="1" x14ac:dyDescent="0.3">
      <c r="A58" s="13">
        <v>5.2211364409999996</v>
      </c>
      <c r="B58" s="29">
        <v>-0.32154773199999998</v>
      </c>
      <c r="C58" s="29">
        <v>-0.70321782099999997</v>
      </c>
      <c r="D58" s="13">
        <v>1.1486000000000001</v>
      </c>
      <c r="E58" s="5">
        <v>3.19E-4</v>
      </c>
      <c r="F58" s="6">
        <v>18.015000000000001</v>
      </c>
    </row>
    <row r="59" spans="1:6" ht="15.75" thickBot="1" x14ac:dyDescent="0.3">
      <c r="A59" s="13">
        <v>5.2211364409999996</v>
      </c>
      <c r="B59" s="29">
        <v>-0.32154772999999998</v>
      </c>
      <c r="C59" s="29">
        <v>-0.70321782499999996</v>
      </c>
      <c r="D59" s="13">
        <v>0.69930000000000003</v>
      </c>
      <c r="E59" s="5">
        <v>4.95E-4</v>
      </c>
      <c r="F59" s="6">
        <v>18.015000000000001</v>
      </c>
    </row>
  </sheetData>
  <conditionalFormatting sqref="E1:E59">
    <cfRule type="top10" dxfId="0" priority="1" percent="1" rank="10"/>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5"/>
  <sheetViews>
    <sheetView workbookViewId="0">
      <selection activeCell="B3" sqref="B3"/>
    </sheetView>
  </sheetViews>
  <sheetFormatPr defaultRowHeight="15" x14ac:dyDescent="0.25"/>
  <sheetData>
    <row r="1" spans="1:3" x14ac:dyDescent="0.25">
      <c r="A1">
        <v>0.61261261300000003</v>
      </c>
      <c r="B1">
        <v>0.73573573599999997</v>
      </c>
      <c r="C1">
        <v>0.79129129099999995</v>
      </c>
    </row>
    <row r="2" spans="1:3" x14ac:dyDescent="0.25">
      <c r="A2">
        <v>1.786786787</v>
      </c>
      <c r="B2">
        <v>1.773273273</v>
      </c>
      <c r="C2">
        <v>1.774774775</v>
      </c>
    </row>
    <row r="3" spans="1:3" x14ac:dyDescent="0.25">
      <c r="A3">
        <v>1.9894894890000001</v>
      </c>
      <c r="B3">
        <v>1.8528528529999999</v>
      </c>
      <c r="C3">
        <v>1.8048048050000001</v>
      </c>
    </row>
    <row r="4" spans="1:3" x14ac:dyDescent="0.25">
      <c r="A4">
        <v>1.106606607</v>
      </c>
      <c r="B4">
        <v>0.53153153200000003</v>
      </c>
      <c r="C4">
        <v>1.132132132</v>
      </c>
    </row>
    <row r="5" spans="1:3" x14ac:dyDescent="0.25">
      <c r="A5">
        <v>1.4024024020000001</v>
      </c>
      <c r="B5">
        <v>1.424924925</v>
      </c>
      <c r="C5">
        <v>1.8288288290000001</v>
      </c>
    </row>
    <row r="6" spans="1:3" x14ac:dyDescent="0.25">
      <c r="A6">
        <v>0.92342342300000002</v>
      </c>
      <c r="B6">
        <v>1.5675675680000001</v>
      </c>
      <c r="C6">
        <v>1.506006006</v>
      </c>
    </row>
    <row r="7" spans="1:3" x14ac:dyDescent="0.25">
      <c r="A7">
        <v>0.51801801800000002</v>
      </c>
      <c r="B7">
        <v>0.60360360400000002</v>
      </c>
      <c r="C7">
        <v>0.68918918900000004</v>
      </c>
    </row>
    <row r="8" spans="1:3" x14ac:dyDescent="0.25">
      <c r="A8">
        <v>1.474474474</v>
      </c>
      <c r="B8">
        <v>1.6156156159999999</v>
      </c>
      <c r="C8">
        <v>1.756756757</v>
      </c>
    </row>
    <row r="9" spans="1:3" x14ac:dyDescent="0.25">
      <c r="A9">
        <v>1.6366366370000001</v>
      </c>
      <c r="B9">
        <v>1.761261261</v>
      </c>
      <c r="C9">
        <v>1.8858858860000001</v>
      </c>
    </row>
    <row r="10" spans="1:3" x14ac:dyDescent="0.25">
      <c r="A10">
        <v>0.71321321299999996</v>
      </c>
      <c r="B10">
        <v>0.908408408</v>
      </c>
      <c r="C10">
        <v>1.018018018</v>
      </c>
    </row>
    <row r="11" spans="1:3" x14ac:dyDescent="0.25">
      <c r="A11">
        <v>1.587087087</v>
      </c>
      <c r="B11">
        <v>1.6996997</v>
      </c>
      <c r="C11">
        <v>1.6711711709999999</v>
      </c>
    </row>
    <row r="12" spans="1:3" x14ac:dyDescent="0.25">
      <c r="A12">
        <v>1.6231231230000001</v>
      </c>
      <c r="B12">
        <v>1.6096096099999999</v>
      </c>
      <c r="C12">
        <v>1.4714714710000001</v>
      </c>
    </row>
    <row r="13" spans="1:3" x14ac:dyDescent="0.25">
      <c r="A13">
        <v>1.213213213</v>
      </c>
      <c r="B13">
        <v>1.713213213</v>
      </c>
      <c r="C13">
        <v>0.61561561600000003</v>
      </c>
    </row>
    <row r="14" spans="1:3" x14ac:dyDescent="0.25">
      <c r="A14">
        <v>1.7837837839999999</v>
      </c>
      <c r="B14">
        <v>1.98048048</v>
      </c>
      <c r="C14">
        <v>1.599099099</v>
      </c>
    </row>
    <row r="15" spans="1:3" x14ac:dyDescent="0.25">
      <c r="A15">
        <v>1.4579579579999999</v>
      </c>
      <c r="B15">
        <v>1.2927927930000001</v>
      </c>
      <c r="C15">
        <v>1.737237237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8"/>
  <sheetViews>
    <sheetView tabSelected="1" topLeftCell="A103" workbookViewId="0">
      <selection activeCell="D132" sqref="D132"/>
    </sheetView>
  </sheetViews>
  <sheetFormatPr defaultRowHeight="15" x14ac:dyDescent="0.25"/>
  <sheetData>
    <row r="1" spans="1:6" ht="15.75" thickBot="1" x14ac:dyDescent="0.3">
      <c r="A1" s="32" t="s">
        <v>94</v>
      </c>
      <c r="B1" s="33" t="s">
        <v>95</v>
      </c>
      <c r="C1" s="34" t="s">
        <v>89</v>
      </c>
      <c r="D1" s="35" t="s">
        <v>103</v>
      </c>
      <c r="E1" s="34" t="s">
        <v>104</v>
      </c>
      <c r="F1" s="34" t="s">
        <v>105</v>
      </c>
    </row>
    <row r="2" spans="1:6" ht="15.75" thickBot="1" x14ac:dyDescent="0.3">
      <c r="A2" s="25" t="s">
        <v>12</v>
      </c>
      <c r="B2" s="26">
        <v>15</v>
      </c>
      <c r="C2" s="26" t="s">
        <v>110</v>
      </c>
      <c r="D2" s="25">
        <v>0.61260000000000003</v>
      </c>
      <c r="E2" s="26">
        <v>1.7867999999999999</v>
      </c>
      <c r="F2" s="26">
        <v>1.9895</v>
      </c>
    </row>
    <row r="3" spans="1:6" ht="15.75" thickBot="1" x14ac:dyDescent="0.3">
      <c r="A3" s="25"/>
      <c r="B3" s="26"/>
      <c r="C3" s="26" t="s">
        <v>111</v>
      </c>
      <c r="D3" s="25">
        <v>0.73570000000000002</v>
      </c>
      <c r="E3" s="26">
        <v>1.7733000000000001</v>
      </c>
      <c r="F3" s="26">
        <v>1.8529</v>
      </c>
    </row>
    <row r="4" spans="1:6" ht="15.75" thickBot="1" x14ac:dyDescent="0.3">
      <c r="A4" s="25"/>
      <c r="B4" s="26"/>
      <c r="C4" s="26" t="s">
        <v>112</v>
      </c>
      <c r="D4" s="25">
        <v>0.7913</v>
      </c>
      <c r="E4" s="26">
        <v>1.7747999999999999</v>
      </c>
      <c r="F4" s="26">
        <v>1.8048</v>
      </c>
    </row>
    <row r="5" spans="1:6" ht="15.75" thickBot="1" x14ac:dyDescent="0.3">
      <c r="A5" s="25"/>
      <c r="B5" s="26">
        <v>25</v>
      </c>
      <c r="C5" s="26" t="s">
        <v>110</v>
      </c>
      <c r="D5" s="25">
        <v>1.1066</v>
      </c>
      <c r="E5" s="26">
        <v>1.4024000000000001</v>
      </c>
      <c r="F5" s="26">
        <v>0.9234</v>
      </c>
    </row>
    <row r="6" spans="1:6" ht="15.75" thickBot="1" x14ac:dyDescent="0.3">
      <c r="A6" s="25"/>
      <c r="B6" s="26"/>
      <c r="C6" s="26" t="s">
        <v>111</v>
      </c>
      <c r="D6" s="25">
        <v>0.53149999999999997</v>
      </c>
      <c r="E6" s="26">
        <v>1.4249000000000001</v>
      </c>
      <c r="F6" s="26">
        <v>1.5676000000000001</v>
      </c>
    </row>
    <row r="7" spans="1:6" ht="15.75" thickBot="1" x14ac:dyDescent="0.3">
      <c r="A7" s="25"/>
      <c r="B7" s="26"/>
      <c r="C7" s="26" t="s">
        <v>112</v>
      </c>
      <c r="D7" s="25">
        <v>1.1321000000000001</v>
      </c>
      <c r="E7" s="26">
        <v>1.8288</v>
      </c>
      <c r="F7" s="26">
        <v>1.506</v>
      </c>
    </row>
    <row r="8" spans="1:6" ht="15.75" thickBot="1" x14ac:dyDescent="0.3">
      <c r="A8" s="25"/>
      <c r="B8" s="26">
        <v>35</v>
      </c>
      <c r="C8" s="26" t="s">
        <v>110</v>
      </c>
      <c r="D8" s="25">
        <v>0.51800000000000002</v>
      </c>
      <c r="E8" s="26">
        <v>1.4744999999999999</v>
      </c>
      <c r="F8" s="26">
        <v>1.6366000000000001</v>
      </c>
    </row>
    <row r="9" spans="1:6" ht="15.75" thickBot="1" x14ac:dyDescent="0.3">
      <c r="A9" s="25"/>
      <c r="B9" s="26"/>
      <c r="C9" s="26" t="s">
        <v>111</v>
      </c>
      <c r="D9" s="25">
        <v>0.60360000000000003</v>
      </c>
      <c r="E9" s="26">
        <v>1.6155999999999999</v>
      </c>
      <c r="F9" s="26">
        <v>1.7613000000000001</v>
      </c>
    </row>
    <row r="10" spans="1:6" ht="15.75" thickBot="1" x14ac:dyDescent="0.3">
      <c r="A10" s="25"/>
      <c r="B10" s="26"/>
      <c r="C10" s="26" t="s">
        <v>112</v>
      </c>
      <c r="D10" s="25">
        <v>0.68920000000000003</v>
      </c>
      <c r="E10" s="26">
        <v>1.7567999999999999</v>
      </c>
      <c r="F10" s="26">
        <v>1.8858999999999999</v>
      </c>
    </row>
    <row r="11" spans="1:6" ht="15.75" thickBot="1" x14ac:dyDescent="0.3">
      <c r="A11" s="25" t="s">
        <v>14</v>
      </c>
      <c r="B11" s="26">
        <v>15</v>
      </c>
      <c r="C11" s="26" t="s">
        <v>110</v>
      </c>
      <c r="D11" s="25">
        <v>0.71319999999999995</v>
      </c>
      <c r="E11" s="26">
        <v>1.5871</v>
      </c>
      <c r="F11" s="26">
        <v>1.6231</v>
      </c>
    </row>
    <row r="12" spans="1:6" ht="15.75" thickBot="1" x14ac:dyDescent="0.3">
      <c r="A12" s="25"/>
      <c r="B12" s="26"/>
      <c r="C12" s="26" t="s">
        <v>111</v>
      </c>
      <c r="D12" s="25">
        <v>0.90839999999999999</v>
      </c>
      <c r="E12" s="26">
        <v>1.6997</v>
      </c>
      <c r="F12" s="26">
        <v>1.6095999999999999</v>
      </c>
    </row>
    <row r="13" spans="1:6" ht="15.75" thickBot="1" x14ac:dyDescent="0.3">
      <c r="A13" s="25"/>
      <c r="B13" s="26"/>
      <c r="C13" s="26" t="s">
        <v>112</v>
      </c>
      <c r="D13" s="25">
        <v>1.018</v>
      </c>
      <c r="E13" s="26">
        <v>1.6712</v>
      </c>
      <c r="F13" s="26">
        <v>1.4715</v>
      </c>
    </row>
    <row r="14" spans="1:6" ht="15.75" thickBot="1" x14ac:dyDescent="0.3">
      <c r="A14" s="25"/>
      <c r="B14" s="26">
        <v>25</v>
      </c>
      <c r="C14" s="26" t="s">
        <v>110</v>
      </c>
      <c r="D14" s="25">
        <v>1.2132000000000001</v>
      </c>
      <c r="E14" s="26">
        <v>1.7838000000000001</v>
      </c>
      <c r="F14" s="26">
        <v>1.458</v>
      </c>
    </row>
    <row r="15" spans="1:6" ht="15.75" thickBot="1" x14ac:dyDescent="0.3">
      <c r="A15" s="25"/>
      <c r="B15" s="26"/>
      <c r="C15" s="26" t="s">
        <v>111</v>
      </c>
      <c r="D15" s="25">
        <v>1.7132000000000001</v>
      </c>
      <c r="E15" s="26">
        <v>1.9804999999999999</v>
      </c>
      <c r="F15" s="26">
        <v>1.2927999999999999</v>
      </c>
    </row>
    <row r="16" spans="1:6" ht="15.75" thickBot="1" x14ac:dyDescent="0.3">
      <c r="A16" s="25"/>
      <c r="B16" s="26"/>
      <c r="C16" s="26" t="s">
        <v>112</v>
      </c>
      <c r="D16" s="25">
        <v>0.61560000000000004</v>
      </c>
      <c r="E16" s="26">
        <v>1.5991</v>
      </c>
      <c r="F16" s="26">
        <v>1.7372000000000001</v>
      </c>
    </row>
    <row r="17" spans="1:6" ht="15.75" thickBot="1" x14ac:dyDescent="0.3">
      <c r="A17" s="25"/>
      <c r="B17" s="26">
        <v>35</v>
      </c>
      <c r="C17" s="26" t="s">
        <v>110</v>
      </c>
      <c r="D17" s="25">
        <v>0.90839999999999999</v>
      </c>
      <c r="E17" s="26">
        <v>1.8964000000000001</v>
      </c>
      <c r="F17" s="26">
        <v>1.8889</v>
      </c>
    </row>
    <row r="18" spans="1:6" ht="15.75" thickBot="1" x14ac:dyDescent="0.3">
      <c r="A18" s="25"/>
      <c r="B18" s="26"/>
      <c r="C18" s="26" t="s">
        <v>111</v>
      </c>
      <c r="D18" s="25">
        <v>0.56610000000000005</v>
      </c>
      <c r="E18" s="26">
        <v>1.7087000000000001</v>
      </c>
      <c r="F18" s="26">
        <v>1.964</v>
      </c>
    </row>
    <row r="19" spans="1:6" ht="15.75" thickBot="1" x14ac:dyDescent="0.3">
      <c r="A19" s="25"/>
      <c r="B19" s="26"/>
      <c r="C19" s="26" t="s">
        <v>112</v>
      </c>
      <c r="D19" s="25">
        <v>1.4339</v>
      </c>
      <c r="E19" s="26">
        <v>1.5961000000000001</v>
      </c>
      <c r="F19" s="26">
        <v>1</v>
      </c>
    </row>
    <row r="20" spans="1:6" ht="15.75" thickBot="1" x14ac:dyDescent="0.3">
      <c r="A20" s="25" t="s">
        <v>16</v>
      </c>
      <c r="B20" s="26">
        <v>15</v>
      </c>
      <c r="C20" s="26" t="s">
        <v>110</v>
      </c>
      <c r="D20" s="25">
        <v>1.8183</v>
      </c>
      <c r="E20" s="26">
        <v>1.9383999999999999</v>
      </c>
      <c r="F20" s="26">
        <v>1.2898000000000001</v>
      </c>
    </row>
    <row r="21" spans="1:6" ht="15.75" thickBot="1" x14ac:dyDescent="0.3">
      <c r="A21" s="25"/>
      <c r="B21" s="26"/>
      <c r="C21" s="26" t="s">
        <v>111</v>
      </c>
      <c r="D21" s="25">
        <v>1.2883</v>
      </c>
      <c r="E21" s="26">
        <v>1.9174</v>
      </c>
      <c r="F21" s="26">
        <v>1.4158999999999999</v>
      </c>
    </row>
    <row r="22" spans="1:6" ht="15.75" thickBot="1" x14ac:dyDescent="0.3">
      <c r="A22" s="25"/>
      <c r="B22" s="26"/>
      <c r="C22" s="26" t="s">
        <v>112</v>
      </c>
      <c r="D22" s="25">
        <v>0.52249999999999996</v>
      </c>
      <c r="E22" s="26">
        <v>1.7101999999999999</v>
      </c>
      <c r="F22" s="26">
        <v>1.9715</v>
      </c>
    </row>
    <row r="23" spans="1:6" ht="15.75" thickBot="1" x14ac:dyDescent="0.3">
      <c r="A23" s="25"/>
      <c r="B23" s="26">
        <v>25</v>
      </c>
      <c r="C23" s="26" t="s">
        <v>110</v>
      </c>
      <c r="D23" s="25">
        <v>0.56910000000000005</v>
      </c>
      <c r="E23" s="26">
        <v>1.7087000000000001</v>
      </c>
      <c r="F23" s="26">
        <v>1.9309000000000001</v>
      </c>
    </row>
    <row r="24" spans="1:6" ht="15.75" thickBot="1" x14ac:dyDescent="0.3">
      <c r="A24" s="25"/>
      <c r="B24" s="26"/>
      <c r="C24" s="26" t="s">
        <v>111</v>
      </c>
      <c r="D24" s="25">
        <v>0.61560000000000004</v>
      </c>
      <c r="E24" s="26">
        <v>1.7072000000000001</v>
      </c>
      <c r="F24" s="26">
        <v>1.8904000000000001</v>
      </c>
    </row>
    <row r="25" spans="1:6" ht="15.75" thickBot="1" x14ac:dyDescent="0.3">
      <c r="A25" s="25"/>
      <c r="B25" s="26"/>
      <c r="C25" s="26" t="s">
        <v>112</v>
      </c>
      <c r="D25" s="25">
        <v>0.66220000000000001</v>
      </c>
      <c r="E25" s="26">
        <v>1.7057</v>
      </c>
      <c r="F25" s="26">
        <v>1.8498000000000001</v>
      </c>
    </row>
    <row r="26" spans="1:6" ht="15.75" thickBot="1" x14ac:dyDescent="0.3">
      <c r="A26" s="25"/>
      <c r="B26" s="26">
        <v>35</v>
      </c>
      <c r="C26" s="26" t="s">
        <v>110</v>
      </c>
      <c r="D26" s="25">
        <v>0.7087</v>
      </c>
      <c r="E26" s="26">
        <v>1.7041999999999999</v>
      </c>
      <c r="F26" s="26">
        <v>1.8092999999999999</v>
      </c>
    </row>
    <row r="27" spans="1:6" ht="15.75" thickBot="1" x14ac:dyDescent="0.3">
      <c r="A27" s="25"/>
      <c r="B27" s="26"/>
      <c r="C27" s="26" t="s">
        <v>111</v>
      </c>
      <c r="D27" s="25">
        <v>0.75529999999999997</v>
      </c>
      <c r="E27" s="26">
        <v>1.7027000000000001</v>
      </c>
      <c r="F27" s="26">
        <v>1.7687999999999999</v>
      </c>
    </row>
    <row r="28" spans="1:6" ht="15.75" thickBot="1" x14ac:dyDescent="0.3">
      <c r="A28" s="25"/>
      <c r="B28" s="26"/>
      <c r="C28" s="26" t="s">
        <v>112</v>
      </c>
      <c r="D28" s="25">
        <v>0.78680000000000005</v>
      </c>
      <c r="E28" s="26">
        <v>1.3258000000000001</v>
      </c>
      <c r="F28" s="26">
        <v>1.2132000000000001</v>
      </c>
    </row>
    <row r="29" spans="1:6" ht="15.75" thickBot="1" x14ac:dyDescent="0.3">
      <c r="A29" s="25" t="s">
        <v>18</v>
      </c>
      <c r="B29" s="26">
        <v>15</v>
      </c>
      <c r="C29" s="26" t="s">
        <v>110</v>
      </c>
      <c r="D29" s="25">
        <v>1.9624999999999999</v>
      </c>
      <c r="E29" s="26">
        <v>1.8874</v>
      </c>
      <c r="F29" s="26">
        <v>1.0315000000000001</v>
      </c>
    </row>
    <row r="30" spans="1:6" ht="15.75" thickBot="1" x14ac:dyDescent="0.3">
      <c r="A30" s="25"/>
      <c r="B30" s="26"/>
      <c r="C30" s="26" t="s">
        <v>111</v>
      </c>
      <c r="D30" s="25">
        <v>1.1621999999999999</v>
      </c>
      <c r="E30" s="26">
        <v>1.9715</v>
      </c>
      <c r="F30" s="26">
        <v>1.7972999999999999</v>
      </c>
    </row>
    <row r="31" spans="1:6" ht="15.75" thickBot="1" x14ac:dyDescent="0.3">
      <c r="A31" s="25"/>
      <c r="B31" s="26"/>
      <c r="C31" s="26" t="s">
        <v>112</v>
      </c>
      <c r="D31" s="25">
        <v>0.8649</v>
      </c>
      <c r="E31" s="26">
        <v>1.7823</v>
      </c>
      <c r="F31" s="26">
        <v>1.7912999999999999</v>
      </c>
    </row>
    <row r="32" spans="1:6" ht="15.75" thickBot="1" x14ac:dyDescent="0.3">
      <c r="A32" s="25"/>
      <c r="B32" s="26">
        <v>25</v>
      </c>
      <c r="C32" s="26" t="s">
        <v>110</v>
      </c>
      <c r="D32" s="25">
        <v>0.60660000000000003</v>
      </c>
      <c r="E32" s="26">
        <v>1.7627999999999999</v>
      </c>
      <c r="F32" s="26">
        <v>1.9955000000000001</v>
      </c>
    </row>
    <row r="33" spans="1:6" ht="15.75" thickBot="1" x14ac:dyDescent="0.3">
      <c r="A33" s="25"/>
      <c r="B33" s="26"/>
      <c r="C33" s="26" t="s">
        <v>111</v>
      </c>
      <c r="D33" s="25">
        <v>0.61409999999999998</v>
      </c>
      <c r="E33" s="26">
        <v>1.6380999999999999</v>
      </c>
      <c r="F33" s="26">
        <v>1.8198000000000001</v>
      </c>
    </row>
    <row r="34" spans="1:6" ht="15.75" thickBot="1" x14ac:dyDescent="0.3">
      <c r="A34" s="25"/>
      <c r="B34" s="26"/>
      <c r="C34" s="26" t="s">
        <v>112</v>
      </c>
      <c r="D34" s="25">
        <v>0.6411</v>
      </c>
      <c r="E34" s="26">
        <v>1.7538</v>
      </c>
      <c r="F34" s="26">
        <v>1.9595</v>
      </c>
    </row>
    <row r="35" spans="1:6" ht="15.75" thickBot="1" x14ac:dyDescent="0.3">
      <c r="A35" s="25"/>
      <c r="B35" s="26">
        <v>35</v>
      </c>
      <c r="C35" s="26" t="s">
        <v>110</v>
      </c>
      <c r="D35" s="25">
        <v>0.74019999999999997</v>
      </c>
      <c r="E35" s="26">
        <v>1.7958000000000001</v>
      </c>
      <c r="F35" s="26">
        <v>1.9489000000000001</v>
      </c>
    </row>
    <row r="36" spans="1:6" ht="15.75" thickBot="1" x14ac:dyDescent="0.3">
      <c r="A36" s="25"/>
      <c r="B36" s="26"/>
      <c r="C36" s="26" t="s">
        <v>111</v>
      </c>
      <c r="D36" s="25">
        <v>0.74770000000000003</v>
      </c>
      <c r="E36" s="26">
        <v>1.6712</v>
      </c>
      <c r="F36" s="26">
        <v>1.7733000000000001</v>
      </c>
    </row>
    <row r="37" spans="1:6" ht="15.75" thickBot="1" x14ac:dyDescent="0.3">
      <c r="A37" s="25"/>
      <c r="B37" s="26"/>
      <c r="C37" s="26" t="s">
        <v>112</v>
      </c>
      <c r="D37" s="25">
        <v>0.77480000000000004</v>
      </c>
      <c r="E37" s="26">
        <v>1.7867999999999999</v>
      </c>
      <c r="F37" s="26">
        <v>1.9129</v>
      </c>
    </row>
    <row r="38" spans="1:6" ht="15.75" thickBot="1" x14ac:dyDescent="0.3">
      <c r="A38" s="25" t="s">
        <v>20</v>
      </c>
      <c r="B38" s="26">
        <v>15</v>
      </c>
      <c r="C38" s="26" t="s">
        <v>110</v>
      </c>
      <c r="D38" s="25">
        <v>0.88139999999999996</v>
      </c>
      <c r="E38" s="26">
        <v>1.7041999999999999</v>
      </c>
      <c r="F38" s="26">
        <v>1.7266999999999999</v>
      </c>
    </row>
    <row r="39" spans="1:6" ht="15.75" thickBot="1" x14ac:dyDescent="0.3">
      <c r="A39" s="25"/>
      <c r="B39" s="26"/>
      <c r="C39" s="26" t="s">
        <v>111</v>
      </c>
      <c r="D39" s="25">
        <v>0.90839999999999999</v>
      </c>
      <c r="E39" s="26">
        <v>1.8198000000000001</v>
      </c>
      <c r="F39" s="26">
        <v>1.8664000000000001</v>
      </c>
    </row>
    <row r="40" spans="1:6" ht="15.75" thickBot="1" x14ac:dyDescent="0.3">
      <c r="A40" s="25"/>
      <c r="B40" s="26"/>
      <c r="C40" s="26" t="s">
        <v>112</v>
      </c>
      <c r="D40" s="25">
        <v>0.98799999999999999</v>
      </c>
      <c r="E40" s="26">
        <v>1.6215999999999999</v>
      </c>
      <c r="F40" s="26">
        <v>1.5405</v>
      </c>
    </row>
    <row r="41" spans="1:6" ht="15.75" thickBot="1" x14ac:dyDescent="0.3">
      <c r="A41" s="25"/>
      <c r="B41" s="26">
        <v>25</v>
      </c>
      <c r="C41" s="26" t="s">
        <v>110</v>
      </c>
      <c r="D41" s="25">
        <v>1.0345</v>
      </c>
      <c r="E41" s="26">
        <v>1.9775</v>
      </c>
      <c r="F41" s="26">
        <v>1.9955000000000001</v>
      </c>
    </row>
    <row r="42" spans="1:6" ht="15.75" thickBot="1" x14ac:dyDescent="0.3">
      <c r="A42" s="25"/>
      <c r="B42" s="26"/>
      <c r="C42" s="26" t="s">
        <v>111</v>
      </c>
      <c r="D42" s="25">
        <v>1.0690999999999999</v>
      </c>
      <c r="E42" s="26">
        <v>1.9684999999999999</v>
      </c>
      <c r="F42" s="26">
        <v>1.9595</v>
      </c>
    </row>
    <row r="43" spans="1:6" ht="15.75" thickBot="1" x14ac:dyDescent="0.3">
      <c r="A43" s="25"/>
      <c r="B43" s="26"/>
      <c r="C43" s="26" t="s">
        <v>112</v>
      </c>
      <c r="D43" s="25">
        <v>1.4084000000000001</v>
      </c>
      <c r="E43" s="26">
        <v>1.9610000000000001</v>
      </c>
      <c r="F43" s="26">
        <v>1.7161999999999999</v>
      </c>
    </row>
    <row r="44" spans="1:6" ht="15.75" thickBot="1" x14ac:dyDescent="0.3">
      <c r="A44" s="25"/>
      <c r="B44" s="26">
        <v>35</v>
      </c>
      <c r="C44" s="26" t="s">
        <v>110</v>
      </c>
      <c r="D44" s="25">
        <v>1.542</v>
      </c>
      <c r="E44" s="26">
        <v>1.994</v>
      </c>
      <c r="F44" s="26">
        <v>1.6697</v>
      </c>
    </row>
    <row r="45" spans="1:6" ht="15.75" thickBot="1" x14ac:dyDescent="0.3">
      <c r="A45" s="25"/>
      <c r="B45" s="26"/>
      <c r="C45" s="26" t="s">
        <v>111</v>
      </c>
      <c r="D45" s="25">
        <v>1.9158999999999999</v>
      </c>
      <c r="E45" s="26">
        <v>1.9775</v>
      </c>
      <c r="F45" s="26">
        <v>1.3904000000000001</v>
      </c>
    </row>
    <row r="46" spans="1:6" ht="15.75" thickBot="1" x14ac:dyDescent="0.3">
      <c r="A46" s="25"/>
      <c r="B46" s="26"/>
      <c r="C46" s="26" t="s">
        <v>112</v>
      </c>
      <c r="D46" s="25">
        <v>0.51649999999999996</v>
      </c>
      <c r="E46" s="26">
        <v>1.0329999999999999</v>
      </c>
      <c r="F46" s="26">
        <v>1.2643</v>
      </c>
    </row>
    <row r="47" spans="1:6" ht="15.75" thickBot="1" x14ac:dyDescent="0.3">
      <c r="A47" s="25" t="s">
        <v>22</v>
      </c>
      <c r="B47" s="26">
        <v>15</v>
      </c>
      <c r="C47" s="26" t="s">
        <v>110</v>
      </c>
      <c r="D47" s="25">
        <v>0.73570000000000002</v>
      </c>
      <c r="E47" s="26">
        <v>1.7733000000000001</v>
      </c>
      <c r="F47" s="26">
        <v>1.8529</v>
      </c>
    </row>
    <row r="48" spans="1:6" ht="15.75" thickBot="1" x14ac:dyDescent="0.3">
      <c r="A48" s="25"/>
      <c r="B48" s="26"/>
      <c r="C48" s="26" t="s">
        <v>111</v>
      </c>
      <c r="D48" s="25">
        <v>0.52249999999999996</v>
      </c>
      <c r="E48" s="26">
        <v>1.7101999999999999</v>
      </c>
      <c r="F48" s="26">
        <v>1.9715</v>
      </c>
    </row>
    <row r="49" spans="1:6" ht="15.75" thickBot="1" x14ac:dyDescent="0.3">
      <c r="A49" s="25"/>
      <c r="B49" s="26"/>
      <c r="C49" s="26" t="s">
        <v>112</v>
      </c>
      <c r="D49" s="25">
        <v>1.1621999999999999</v>
      </c>
      <c r="E49" s="26">
        <v>1.9715</v>
      </c>
      <c r="F49" s="26">
        <v>1.7972999999999999</v>
      </c>
    </row>
    <row r="50" spans="1:6" ht="15.75" thickBot="1" x14ac:dyDescent="0.3">
      <c r="A50" s="25"/>
      <c r="B50" s="26">
        <v>25</v>
      </c>
      <c r="C50" s="26" t="s">
        <v>110</v>
      </c>
      <c r="D50" s="25">
        <v>0.90839999999999999</v>
      </c>
      <c r="E50" s="26">
        <v>1.8198000000000001</v>
      </c>
      <c r="F50" s="26">
        <v>1.8664000000000001</v>
      </c>
    </row>
    <row r="51" spans="1:6" ht="15.75" thickBot="1" x14ac:dyDescent="0.3">
      <c r="A51" s="25"/>
      <c r="B51" s="26"/>
      <c r="C51" s="26" t="s">
        <v>111</v>
      </c>
      <c r="D51" s="25">
        <v>1.4084000000000001</v>
      </c>
      <c r="E51" s="26">
        <v>1.9610000000000001</v>
      </c>
      <c r="F51" s="26">
        <v>1.7161999999999999</v>
      </c>
    </row>
    <row r="52" spans="1:6" ht="15.75" thickBot="1" x14ac:dyDescent="0.3">
      <c r="A52" s="25"/>
      <c r="B52" s="26"/>
      <c r="C52" s="26" t="s">
        <v>112</v>
      </c>
      <c r="D52" s="25">
        <v>1.9158999999999999</v>
      </c>
      <c r="E52" s="26">
        <v>1.9775</v>
      </c>
      <c r="F52" s="26">
        <v>1.3904000000000001</v>
      </c>
    </row>
    <row r="53" spans="1:6" ht="15.75" thickBot="1" x14ac:dyDescent="0.3">
      <c r="A53" s="25"/>
      <c r="B53" s="26">
        <v>35</v>
      </c>
      <c r="C53" s="26" t="s">
        <v>110</v>
      </c>
      <c r="D53" s="25">
        <v>0.61409999999999998</v>
      </c>
      <c r="E53" s="26">
        <v>1.6380999999999999</v>
      </c>
      <c r="F53" s="26">
        <v>1.8198000000000001</v>
      </c>
    </row>
    <row r="54" spans="1:6" ht="15.75" thickBot="1" x14ac:dyDescent="0.3">
      <c r="A54" s="25"/>
      <c r="B54" s="26"/>
      <c r="C54" s="26" t="s">
        <v>111</v>
      </c>
      <c r="D54" s="25">
        <v>0.88139999999999996</v>
      </c>
      <c r="E54" s="26">
        <v>1.7041999999999999</v>
      </c>
      <c r="F54" s="26">
        <v>1.7266999999999999</v>
      </c>
    </row>
    <row r="55" spans="1:6" ht="15.75" thickBot="1" x14ac:dyDescent="0.3">
      <c r="A55" s="25"/>
      <c r="B55" s="26"/>
      <c r="C55" s="26" t="s">
        <v>112</v>
      </c>
      <c r="D55" s="25">
        <v>1.018</v>
      </c>
      <c r="E55" s="26">
        <v>1.6712</v>
      </c>
      <c r="F55" s="26">
        <v>1.4715</v>
      </c>
    </row>
    <row r="56" spans="1:6" ht="15.75" thickBot="1" x14ac:dyDescent="0.3">
      <c r="A56" s="25" t="s">
        <v>24</v>
      </c>
      <c r="B56" s="26">
        <v>25</v>
      </c>
      <c r="C56" s="26" t="s">
        <v>110</v>
      </c>
      <c r="D56" s="25">
        <v>1.8183</v>
      </c>
      <c r="E56" s="26">
        <v>1.9383999999999999</v>
      </c>
      <c r="F56" s="26">
        <v>1.2898000000000001</v>
      </c>
    </row>
    <row r="57" spans="1:6" ht="15.75" thickBot="1" x14ac:dyDescent="0.3">
      <c r="A57" s="25"/>
      <c r="B57" s="26"/>
      <c r="C57" s="26" t="s">
        <v>111</v>
      </c>
      <c r="D57" s="25">
        <v>0.98799999999999999</v>
      </c>
      <c r="E57" s="26">
        <v>1.6215999999999999</v>
      </c>
      <c r="F57" s="26">
        <v>1.5405</v>
      </c>
    </row>
    <row r="58" spans="1:6" ht="15.75" thickBot="1" x14ac:dyDescent="0.3">
      <c r="A58" s="25"/>
      <c r="B58" s="26"/>
      <c r="C58" s="26" t="s">
        <v>112</v>
      </c>
      <c r="D58" s="25">
        <v>0.56610000000000005</v>
      </c>
      <c r="E58" s="26">
        <v>1.7087000000000001</v>
      </c>
      <c r="F58" s="26">
        <v>1.964</v>
      </c>
    </row>
    <row r="59" spans="1:6" ht="15.75" thickBot="1" x14ac:dyDescent="0.3">
      <c r="A59" s="25" t="s">
        <v>28</v>
      </c>
      <c r="B59" s="26">
        <v>25</v>
      </c>
      <c r="C59" s="26" t="s">
        <v>110</v>
      </c>
      <c r="D59" s="25">
        <v>0.74019999999999997</v>
      </c>
      <c r="E59" s="26">
        <v>1.7958000000000001</v>
      </c>
      <c r="F59" s="26">
        <v>1.9489000000000001</v>
      </c>
    </row>
    <row r="60" spans="1:6" ht="15.75" thickBot="1" x14ac:dyDescent="0.3">
      <c r="A60" s="25"/>
      <c r="B60" s="26"/>
      <c r="C60" s="26" t="s">
        <v>111</v>
      </c>
      <c r="D60" s="25">
        <v>0.90839999999999999</v>
      </c>
      <c r="E60" s="26">
        <v>1.6997</v>
      </c>
      <c r="F60" s="26">
        <v>1.6095999999999999</v>
      </c>
    </row>
    <row r="61" spans="1:6" ht="15.75" thickBot="1" x14ac:dyDescent="0.3">
      <c r="A61" s="25"/>
      <c r="B61" s="26"/>
      <c r="C61" s="26" t="s">
        <v>112</v>
      </c>
      <c r="D61" s="25">
        <v>0.61260000000000003</v>
      </c>
      <c r="E61" s="26">
        <v>1.7867999999999999</v>
      </c>
      <c r="F61" s="26">
        <v>1.9895</v>
      </c>
    </row>
    <row r="62" spans="1:6" ht="15.75" thickBot="1" x14ac:dyDescent="0.3">
      <c r="A62" s="25" t="s">
        <v>30</v>
      </c>
      <c r="B62" s="26">
        <v>15</v>
      </c>
      <c r="C62" s="26" t="s">
        <v>110</v>
      </c>
      <c r="D62" s="25">
        <v>0.73570000000000002</v>
      </c>
      <c r="E62" s="26">
        <v>1.7733000000000001</v>
      </c>
      <c r="F62" s="26">
        <v>1.8529</v>
      </c>
    </row>
    <row r="63" spans="1:6" ht="15.75" thickBot="1" x14ac:dyDescent="0.3">
      <c r="A63" s="25"/>
      <c r="B63" s="26"/>
      <c r="C63" s="26" t="s">
        <v>111</v>
      </c>
      <c r="D63" s="25">
        <v>0.7913</v>
      </c>
      <c r="E63" s="26">
        <v>1.7747999999999999</v>
      </c>
      <c r="F63" s="26">
        <v>1.8048</v>
      </c>
    </row>
    <row r="64" spans="1:6" ht="15.75" thickBot="1" x14ac:dyDescent="0.3">
      <c r="A64" s="25"/>
      <c r="B64" s="26"/>
      <c r="C64" s="26" t="s">
        <v>112</v>
      </c>
      <c r="D64" s="25">
        <v>1.1066</v>
      </c>
      <c r="E64" s="26">
        <v>1.4024000000000001</v>
      </c>
      <c r="F64" s="26">
        <v>0.9234</v>
      </c>
    </row>
    <row r="65" spans="1:6" ht="15.75" thickBot="1" x14ac:dyDescent="0.3">
      <c r="A65" s="25"/>
      <c r="B65" s="26">
        <v>25</v>
      </c>
      <c r="C65" s="26" t="s">
        <v>110</v>
      </c>
      <c r="D65" s="25">
        <v>0.53149999999999997</v>
      </c>
      <c r="E65" s="26">
        <v>1.4249000000000001</v>
      </c>
      <c r="F65" s="26">
        <v>1.5676000000000001</v>
      </c>
    </row>
    <row r="66" spans="1:6" ht="15.75" thickBot="1" x14ac:dyDescent="0.3">
      <c r="A66" s="25"/>
      <c r="B66" s="26"/>
      <c r="C66" s="26" t="s">
        <v>111</v>
      </c>
      <c r="D66" s="25">
        <v>1.1321000000000001</v>
      </c>
      <c r="E66" s="26">
        <v>1.8288</v>
      </c>
      <c r="F66" s="26">
        <v>1.506</v>
      </c>
    </row>
    <row r="67" spans="1:6" ht="15.75" thickBot="1" x14ac:dyDescent="0.3">
      <c r="A67" s="25"/>
      <c r="B67" s="26"/>
      <c r="C67" s="26" t="s">
        <v>112</v>
      </c>
      <c r="D67" s="25">
        <v>0.51800000000000002</v>
      </c>
      <c r="E67" s="26">
        <v>1.4744999999999999</v>
      </c>
      <c r="F67" s="26">
        <v>1.6366000000000001</v>
      </c>
    </row>
    <row r="68" spans="1:6" ht="15.75" thickBot="1" x14ac:dyDescent="0.3">
      <c r="A68" s="25"/>
      <c r="B68" s="26">
        <v>35</v>
      </c>
      <c r="C68" s="26" t="s">
        <v>110</v>
      </c>
      <c r="D68" s="25">
        <v>0.60360000000000003</v>
      </c>
      <c r="E68" s="26">
        <v>1.6155999999999999</v>
      </c>
      <c r="F68" s="26">
        <v>1.7613000000000001</v>
      </c>
    </row>
    <row r="69" spans="1:6" ht="15.75" thickBot="1" x14ac:dyDescent="0.3">
      <c r="A69" s="25"/>
      <c r="B69" s="26"/>
      <c r="C69" s="26" t="s">
        <v>111</v>
      </c>
      <c r="D69" s="25">
        <v>0.68920000000000003</v>
      </c>
      <c r="E69" s="26">
        <v>1.7567999999999999</v>
      </c>
      <c r="F69" s="26">
        <v>1.8858999999999999</v>
      </c>
    </row>
    <row r="70" spans="1:6" ht="15.75" thickBot="1" x14ac:dyDescent="0.3">
      <c r="A70" s="25"/>
      <c r="B70" s="26"/>
      <c r="C70" s="26" t="s">
        <v>112</v>
      </c>
      <c r="D70" s="25">
        <v>0.71319999999999995</v>
      </c>
      <c r="E70" s="26">
        <v>1.5871</v>
      </c>
      <c r="F70" s="26">
        <v>1.6231</v>
      </c>
    </row>
    <row r="71" spans="1:6" ht="15.75" thickBot="1" x14ac:dyDescent="0.3">
      <c r="A71" s="25" t="s">
        <v>32</v>
      </c>
      <c r="B71" s="26">
        <v>15</v>
      </c>
      <c r="C71" s="26" t="s">
        <v>110</v>
      </c>
      <c r="D71" s="25">
        <v>0.90839999999999999</v>
      </c>
      <c r="E71" s="26">
        <v>1.6997</v>
      </c>
      <c r="F71" s="26">
        <v>1.6095999999999999</v>
      </c>
    </row>
    <row r="72" spans="1:6" ht="15.75" thickBot="1" x14ac:dyDescent="0.3">
      <c r="A72" s="25"/>
      <c r="B72" s="26"/>
      <c r="C72" s="26" t="s">
        <v>111</v>
      </c>
      <c r="D72" s="25">
        <v>1.018</v>
      </c>
      <c r="E72" s="26">
        <v>1.6712</v>
      </c>
      <c r="F72" s="26">
        <v>1.4715</v>
      </c>
    </row>
    <row r="73" spans="1:6" ht="15.75" thickBot="1" x14ac:dyDescent="0.3">
      <c r="A73" s="25"/>
      <c r="B73" s="26"/>
      <c r="C73" s="26" t="s">
        <v>112</v>
      </c>
      <c r="D73" s="25">
        <v>1.2132000000000001</v>
      </c>
      <c r="E73" s="26">
        <v>1.7838000000000001</v>
      </c>
      <c r="F73" s="26">
        <v>1.458</v>
      </c>
    </row>
    <row r="74" spans="1:6" ht="15.75" thickBot="1" x14ac:dyDescent="0.3">
      <c r="A74" s="25"/>
      <c r="B74" s="26">
        <v>25</v>
      </c>
      <c r="C74" s="26" t="s">
        <v>110</v>
      </c>
      <c r="D74" s="25">
        <v>1.7132000000000001</v>
      </c>
      <c r="E74" s="26">
        <v>1.9804999999999999</v>
      </c>
      <c r="F74" s="26">
        <v>1.2927999999999999</v>
      </c>
    </row>
    <row r="75" spans="1:6" ht="15.75" thickBot="1" x14ac:dyDescent="0.3">
      <c r="A75" s="25"/>
      <c r="B75" s="26"/>
      <c r="C75" s="26" t="s">
        <v>111</v>
      </c>
      <c r="D75" s="25">
        <v>0.61560000000000004</v>
      </c>
      <c r="E75" s="26">
        <v>1.5991</v>
      </c>
      <c r="F75" s="26">
        <v>1.7372000000000001</v>
      </c>
    </row>
    <row r="76" spans="1:6" ht="15.75" thickBot="1" x14ac:dyDescent="0.3">
      <c r="A76" s="25"/>
      <c r="B76" s="26"/>
      <c r="C76" s="26" t="s">
        <v>112</v>
      </c>
      <c r="D76" s="25">
        <v>0.90839999999999999</v>
      </c>
      <c r="E76" s="26">
        <v>1.8964000000000001</v>
      </c>
      <c r="F76" s="26">
        <v>1.8889</v>
      </c>
    </row>
    <row r="77" spans="1:6" ht="15.75" thickBot="1" x14ac:dyDescent="0.3">
      <c r="A77" s="25"/>
      <c r="B77" s="26">
        <v>35</v>
      </c>
      <c r="C77" s="26" t="s">
        <v>110</v>
      </c>
      <c r="D77" s="25">
        <v>0.56610000000000005</v>
      </c>
      <c r="E77" s="26">
        <v>1.7087000000000001</v>
      </c>
      <c r="F77" s="26">
        <v>1.964</v>
      </c>
    </row>
    <row r="78" spans="1:6" ht="15.75" thickBot="1" x14ac:dyDescent="0.3">
      <c r="A78" s="25"/>
      <c r="B78" s="26"/>
      <c r="C78" s="26" t="s">
        <v>111</v>
      </c>
      <c r="D78" s="25">
        <v>1.4339</v>
      </c>
      <c r="E78" s="26">
        <v>1.5961000000000001</v>
      </c>
      <c r="F78" s="26">
        <v>1</v>
      </c>
    </row>
    <row r="79" spans="1:6" ht="15.75" thickBot="1" x14ac:dyDescent="0.3">
      <c r="A79" s="25"/>
      <c r="B79" s="26"/>
      <c r="C79" s="26" t="s">
        <v>112</v>
      </c>
      <c r="D79" s="25">
        <v>1.8183</v>
      </c>
      <c r="E79" s="26">
        <v>1.9383999999999999</v>
      </c>
      <c r="F79" s="26">
        <v>1.2898000000000001</v>
      </c>
    </row>
    <row r="80" spans="1:6" ht="15.75" thickBot="1" x14ac:dyDescent="0.3">
      <c r="A80" s="25" t="s">
        <v>34</v>
      </c>
      <c r="B80" s="26">
        <v>15</v>
      </c>
      <c r="C80" s="26" t="s">
        <v>110</v>
      </c>
      <c r="D80" s="25">
        <v>1.2883</v>
      </c>
      <c r="E80" s="26">
        <v>1.9174</v>
      </c>
      <c r="F80" s="26">
        <v>1.4158999999999999</v>
      </c>
    </row>
    <row r="81" spans="1:6" ht="15.75" thickBot="1" x14ac:dyDescent="0.3">
      <c r="A81" s="25"/>
      <c r="B81" s="26"/>
      <c r="C81" s="26" t="s">
        <v>111</v>
      </c>
      <c r="D81" s="25">
        <v>0.52249999999999996</v>
      </c>
      <c r="E81" s="26">
        <v>1.7101999999999999</v>
      </c>
      <c r="F81" s="26">
        <v>1.9715</v>
      </c>
    </row>
    <row r="82" spans="1:6" ht="15.75" thickBot="1" x14ac:dyDescent="0.3">
      <c r="A82" s="25"/>
      <c r="B82" s="26"/>
      <c r="C82" s="26" t="s">
        <v>112</v>
      </c>
      <c r="D82" s="25">
        <v>0.56910000000000005</v>
      </c>
      <c r="E82" s="26">
        <v>1.7087000000000001</v>
      </c>
      <c r="F82" s="26">
        <v>1.9309000000000001</v>
      </c>
    </row>
    <row r="83" spans="1:6" ht="15.75" thickBot="1" x14ac:dyDescent="0.3">
      <c r="A83" s="25"/>
      <c r="B83" s="26">
        <v>25</v>
      </c>
      <c r="C83" s="26" t="s">
        <v>110</v>
      </c>
      <c r="D83" s="25">
        <v>0.61560000000000004</v>
      </c>
      <c r="E83" s="26">
        <v>1.7072000000000001</v>
      </c>
      <c r="F83" s="26">
        <v>1.8904000000000001</v>
      </c>
    </row>
    <row r="84" spans="1:6" ht="15.75" thickBot="1" x14ac:dyDescent="0.3">
      <c r="A84" s="25"/>
      <c r="B84" s="26"/>
      <c r="C84" s="26" t="s">
        <v>111</v>
      </c>
      <c r="D84" s="25">
        <v>0.66220000000000001</v>
      </c>
      <c r="E84" s="26">
        <v>1.7057</v>
      </c>
      <c r="F84" s="26">
        <v>1.8498000000000001</v>
      </c>
    </row>
    <row r="85" spans="1:6" ht="15.75" thickBot="1" x14ac:dyDescent="0.3">
      <c r="A85" s="25"/>
      <c r="B85" s="26"/>
      <c r="C85" s="26" t="s">
        <v>112</v>
      </c>
      <c r="D85" s="25">
        <v>0.7087</v>
      </c>
      <c r="E85" s="26">
        <v>1.7041999999999999</v>
      </c>
      <c r="F85" s="26">
        <v>1.8092999999999999</v>
      </c>
    </row>
    <row r="86" spans="1:6" ht="15.75" thickBot="1" x14ac:dyDescent="0.3">
      <c r="A86" s="25"/>
      <c r="B86" s="26">
        <v>35</v>
      </c>
      <c r="C86" s="26" t="s">
        <v>110</v>
      </c>
      <c r="D86" s="25">
        <v>0.75529999999999997</v>
      </c>
      <c r="E86" s="26">
        <v>1.7027000000000001</v>
      </c>
      <c r="F86" s="26">
        <v>1.7687999999999999</v>
      </c>
    </row>
    <row r="87" spans="1:6" ht="15.75" thickBot="1" x14ac:dyDescent="0.3">
      <c r="A87" s="25"/>
      <c r="B87" s="26"/>
      <c r="C87" s="26" t="s">
        <v>111</v>
      </c>
      <c r="D87" s="25">
        <v>0.78680000000000005</v>
      </c>
      <c r="E87" s="26">
        <v>1.3258000000000001</v>
      </c>
      <c r="F87" s="26">
        <v>1.2132000000000001</v>
      </c>
    </row>
    <row r="88" spans="1:6" ht="15.75" thickBot="1" x14ac:dyDescent="0.3">
      <c r="A88" s="25"/>
      <c r="B88" s="26"/>
      <c r="C88" s="26" t="s">
        <v>112</v>
      </c>
      <c r="D88" s="25">
        <v>1.9624999999999999</v>
      </c>
      <c r="E88" s="26">
        <v>1.8874</v>
      </c>
      <c r="F88" s="26">
        <v>1.0315000000000001</v>
      </c>
    </row>
    <row r="89" spans="1:6" ht="15.75" thickBot="1" x14ac:dyDescent="0.3">
      <c r="A89" s="25" t="s">
        <v>36</v>
      </c>
      <c r="B89" s="26">
        <v>15</v>
      </c>
      <c r="C89" s="26" t="s">
        <v>110</v>
      </c>
      <c r="D89" s="25">
        <v>1.1621999999999999</v>
      </c>
      <c r="E89" s="26">
        <v>1.9715</v>
      </c>
      <c r="F89" s="26">
        <v>1.7972999999999999</v>
      </c>
    </row>
    <row r="90" spans="1:6" ht="15.75" thickBot="1" x14ac:dyDescent="0.3">
      <c r="A90" s="25"/>
      <c r="B90" s="26"/>
      <c r="C90" s="26" t="s">
        <v>111</v>
      </c>
      <c r="D90" s="25">
        <v>0.8649</v>
      </c>
      <c r="E90" s="26">
        <v>1.7823</v>
      </c>
      <c r="F90" s="26">
        <v>1.7912999999999999</v>
      </c>
    </row>
    <row r="91" spans="1:6" ht="15.75" thickBot="1" x14ac:dyDescent="0.3">
      <c r="A91" s="25"/>
      <c r="B91" s="26"/>
      <c r="C91" s="26" t="s">
        <v>112</v>
      </c>
      <c r="D91" s="25">
        <v>0.60660000000000003</v>
      </c>
      <c r="E91" s="26">
        <v>1.7627999999999999</v>
      </c>
      <c r="F91" s="26">
        <v>1.9955000000000001</v>
      </c>
    </row>
    <row r="92" spans="1:6" ht="15.75" thickBot="1" x14ac:dyDescent="0.3">
      <c r="A92" s="25"/>
      <c r="B92" s="26">
        <v>25</v>
      </c>
      <c r="C92" s="26" t="s">
        <v>110</v>
      </c>
      <c r="D92" s="25">
        <v>0.61409999999999998</v>
      </c>
      <c r="E92" s="26">
        <v>1.6380999999999999</v>
      </c>
      <c r="F92" s="26">
        <v>1.8198000000000001</v>
      </c>
    </row>
    <row r="93" spans="1:6" ht="15.75" thickBot="1" x14ac:dyDescent="0.3">
      <c r="A93" s="25"/>
      <c r="B93" s="26"/>
      <c r="C93" s="26" t="s">
        <v>111</v>
      </c>
      <c r="D93" s="25">
        <v>0.6411</v>
      </c>
      <c r="E93" s="26">
        <v>1.7538</v>
      </c>
      <c r="F93" s="26">
        <v>1.9595</v>
      </c>
    </row>
    <row r="94" spans="1:6" ht="15.75" thickBot="1" x14ac:dyDescent="0.3">
      <c r="A94" s="25"/>
      <c r="B94" s="26"/>
      <c r="C94" s="26" t="s">
        <v>112</v>
      </c>
      <c r="D94" s="25">
        <v>0.74019999999999997</v>
      </c>
      <c r="E94" s="26">
        <v>1.7958000000000001</v>
      </c>
      <c r="F94" s="26">
        <v>1.9489000000000001</v>
      </c>
    </row>
    <row r="95" spans="1:6" ht="15.75" thickBot="1" x14ac:dyDescent="0.3">
      <c r="A95" s="25"/>
      <c r="B95" s="26">
        <v>35</v>
      </c>
      <c r="C95" s="26" t="s">
        <v>110</v>
      </c>
      <c r="D95" s="25">
        <v>0.74770000000000003</v>
      </c>
      <c r="E95" s="26">
        <v>1.6712</v>
      </c>
      <c r="F95" s="26">
        <v>1.7733000000000001</v>
      </c>
    </row>
    <row r="96" spans="1:6" ht="15.75" thickBot="1" x14ac:dyDescent="0.3">
      <c r="A96" s="25"/>
      <c r="B96" s="26"/>
      <c r="C96" s="26" t="s">
        <v>111</v>
      </c>
      <c r="D96" s="25">
        <v>0.77480000000000004</v>
      </c>
      <c r="E96" s="26">
        <v>1.7867999999999999</v>
      </c>
      <c r="F96" s="26">
        <v>1.9129</v>
      </c>
    </row>
    <row r="97" spans="1:6" ht="15.75" thickBot="1" x14ac:dyDescent="0.3">
      <c r="A97" s="25"/>
      <c r="B97" s="26"/>
      <c r="C97" s="26" t="s">
        <v>112</v>
      </c>
      <c r="D97" s="25">
        <v>0.88139999999999996</v>
      </c>
      <c r="E97" s="26">
        <v>1.7041999999999999</v>
      </c>
      <c r="F97" s="26">
        <v>1.7266999999999999</v>
      </c>
    </row>
    <row r="98" spans="1:6" ht="15.75" thickBot="1" x14ac:dyDescent="0.3">
      <c r="A98" s="25" t="s">
        <v>38</v>
      </c>
      <c r="B98" s="26">
        <v>15</v>
      </c>
      <c r="C98" s="26" t="s">
        <v>110</v>
      </c>
      <c r="D98" s="25">
        <v>0.90839999999999999</v>
      </c>
      <c r="E98" s="26">
        <v>1.8198000000000001</v>
      </c>
      <c r="F98" s="26">
        <v>1.8664000000000001</v>
      </c>
    </row>
    <row r="99" spans="1:6" ht="15.75" thickBot="1" x14ac:dyDescent="0.3">
      <c r="A99" s="25"/>
      <c r="B99" s="26"/>
      <c r="C99" s="26" t="s">
        <v>111</v>
      </c>
      <c r="D99" s="25">
        <v>0.98799999999999999</v>
      </c>
      <c r="E99" s="26">
        <v>1.6215999999999999</v>
      </c>
      <c r="F99" s="26">
        <v>1.5405</v>
      </c>
    </row>
    <row r="100" spans="1:6" ht="15.75" thickBot="1" x14ac:dyDescent="0.3">
      <c r="A100" s="25"/>
      <c r="B100" s="26"/>
      <c r="C100" s="26" t="s">
        <v>112</v>
      </c>
      <c r="D100" s="25">
        <v>1.0345</v>
      </c>
      <c r="E100" s="26">
        <v>1.9775</v>
      </c>
      <c r="F100" s="26">
        <v>1.9955000000000001</v>
      </c>
    </row>
    <row r="101" spans="1:6" ht="15.75" thickBot="1" x14ac:dyDescent="0.3">
      <c r="A101" s="25"/>
      <c r="B101" s="26">
        <v>25</v>
      </c>
      <c r="C101" s="26" t="s">
        <v>110</v>
      </c>
      <c r="D101" s="25">
        <v>1.0690999999999999</v>
      </c>
      <c r="E101" s="26">
        <v>1.9684999999999999</v>
      </c>
      <c r="F101" s="26">
        <v>1.9595</v>
      </c>
    </row>
    <row r="102" spans="1:6" ht="15.75" thickBot="1" x14ac:dyDescent="0.3">
      <c r="A102" s="25"/>
      <c r="B102" s="26"/>
      <c r="C102" s="26" t="s">
        <v>111</v>
      </c>
      <c r="D102" s="25">
        <v>1.4084000000000001</v>
      </c>
      <c r="E102" s="26">
        <v>1.9610000000000001</v>
      </c>
      <c r="F102" s="26">
        <v>1.7161999999999999</v>
      </c>
    </row>
    <row r="103" spans="1:6" ht="15.75" thickBot="1" x14ac:dyDescent="0.3">
      <c r="A103" s="25"/>
      <c r="B103" s="26"/>
      <c r="C103" s="26" t="s">
        <v>112</v>
      </c>
      <c r="D103" s="25">
        <v>1.542</v>
      </c>
      <c r="E103" s="26">
        <v>1.994</v>
      </c>
      <c r="F103" s="26">
        <v>1.6697</v>
      </c>
    </row>
    <row r="104" spans="1:6" ht="15.75" thickBot="1" x14ac:dyDescent="0.3">
      <c r="A104" s="25"/>
      <c r="B104" s="26">
        <v>35</v>
      </c>
      <c r="C104" s="26" t="s">
        <v>110</v>
      </c>
      <c r="D104" s="25">
        <v>1.9158999999999999</v>
      </c>
      <c r="E104" s="26">
        <v>1.9775</v>
      </c>
      <c r="F104" s="26">
        <v>1.3904000000000001</v>
      </c>
    </row>
    <row r="105" spans="1:6" ht="15.75" thickBot="1" x14ac:dyDescent="0.3">
      <c r="A105" s="25"/>
      <c r="B105" s="26"/>
      <c r="C105" s="26" t="s">
        <v>111</v>
      </c>
      <c r="D105" s="25">
        <v>0.51649999999999996</v>
      </c>
      <c r="E105" s="26">
        <v>1.0329999999999999</v>
      </c>
      <c r="F105" s="26">
        <v>1.2643</v>
      </c>
    </row>
    <row r="106" spans="1:6" ht="15.75" thickBot="1" x14ac:dyDescent="0.3">
      <c r="A106" s="25"/>
      <c r="B106" s="26"/>
      <c r="C106" s="26" t="s">
        <v>112</v>
      </c>
      <c r="D106" s="25">
        <v>0.73570000000000002</v>
      </c>
      <c r="E106" s="26">
        <v>1.7733000000000001</v>
      </c>
      <c r="F106" s="26">
        <v>1.8529</v>
      </c>
    </row>
    <row r="107" spans="1:6" ht="15.75" thickBot="1" x14ac:dyDescent="0.3">
      <c r="A107" s="25" t="s">
        <v>40</v>
      </c>
      <c r="B107" s="26">
        <v>15</v>
      </c>
      <c r="C107" s="26" t="s">
        <v>110</v>
      </c>
      <c r="D107" s="25">
        <v>0.52249999999999996</v>
      </c>
      <c r="E107" s="26">
        <v>1.7101999999999999</v>
      </c>
      <c r="F107" s="26">
        <v>1.9715</v>
      </c>
    </row>
    <row r="108" spans="1:6" ht="15.75" thickBot="1" x14ac:dyDescent="0.3">
      <c r="A108" s="25"/>
      <c r="B108" s="26"/>
      <c r="C108" s="26" t="s">
        <v>111</v>
      </c>
      <c r="D108" s="25">
        <v>1.1621999999999999</v>
      </c>
      <c r="E108" s="26">
        <v>1.9715</v>
      </c>
      <c r="F108" s="26">
        <v>1.7972999999999999</v>
      </c>
    </row>
    <row r="109" spans="1:6" ht="15.75" thickBot="1" x14ac:dyDescent="0.3">
      <c r="A109" s="25"/>
      <c r="B109" s="26"/>
      <c r="C109" s="26" t="s">
        <v>112</v>
      </c>
      <c r="D109" s="25">
        <v>0.90839999999999999</v>
      </c>
      <c r="E109" s="26">
        <v>1.8198000000000001</v>
      </c>
      <c r="F109" s="26">
        <v>1.8664000000000001</v>
      </c>
    </row>
    <row r="110" spans="1:6" ht="15.75" thickBot="1" x14ac:dyDescent="0.3">
      <c r="A110" s="25"/>
      <c r="B110" s="26">
        <v>25</v>
      </c>
      <c r="C110" s="26" t="s">
        <v>110</v>
      </c>
      <c r="D110" s="25">
        <v>1.4084000000000001</v>
      </c>
      <c r="E110" s="26">
        <v>1.9610000000000001</v>
      </c>
      <c r="F110" s="26">
        <v>1.7161999999999999</v>
      </c>
    </row>
    <row r="111" spans="1:6" ht="15.75" thickBot="1" x14ac:dyDescent="0.3">
      <c r="A111" s="25"/>
      <c r="B111" s="26"/>
      <c r="C111" s="26" t="s">
        <v>111</v>
      </c>
      <c r="D111" s="25">
        <v>1.9158999999999999</v>
      </c>
      <c r="E111" s="26">
        <v>1.9775</v>
      </c>
      <c r="F111" s="26">
        <v>1.3904000000000001</v>
      </c>
    </row>
    <row r="112" spans="1:6" ht="15.75" thickBot="1" x14ac:dyDescent="0.3">
      <c r="A112" s="25"/>
      <c r="B112" s="26"/>
      <c r="C112" s="26" t="s">
        <v>112</v>
      </c>
      <c r="D112" s="25">
        <v>0.61409999999999998</v>
      </c>
      <c r="E112" s="26">
        <v>1.6380999999999999</v>
      </c>
      <c r="F112" s="26">
        <v>1.8198000000000001</v>
      </c>
    </row>
    <row r="113" spans="1:6" ht="15.75" thickBot="1" x14ac:dyDescent="0.3">
      <c r="A113" s="25"/>
      <c r="B113" s="26">
        <v>35</v>
      </c>
      <c r="C113" s="26" t="s">
        <v>110</v>
      </c>
      <c r="D113" s="25">
        <v>0.88139999999999996</v>
      </c>
      <c r="E113" s="26">
        <v>1.7041999999999999</v>
      </c>
      <c r="F113" s="26">
        <v>1.7266999999999999</v>
      </c>
    </row>
    <row r="114" spans="1:6" ht="15.75" thickBot="1" x14ac:dyDescent="0.3">
      <c r="A114" s="25"/>
      <c r="B114" s="26"/>
      <c r="C114" s="26" t="s">
        <v>111</v>
      </c>
      <c r="D114" s="25">
        <v>1.018</v>
      </c>
      <c r="E114" s="26">
        <v>1.6712</v>
      </c>
      <c r="F114" s="26">
        <v>1.4715</v>
      </c>
    </row>
    <row r="115" spans="1:6" ht="15.75" thickBot="1" x14ac:dyDescent="0.3">
      <c r="A115" s="25"/>
      <c r="B115" s="26"/>
      <c r="C115" s="26" t="s">
        <v>112</v>
      </c>
      <c r="D115" s="25">
        <v>1.8183</v>
      </c>
      <c r="E115" s="26">
        <v>1.9383999999999999</v>
      </c>
      <c r="F115" s="26">
        <v>1.2898000000000001</v>
      </c>
    </row>
    <row r="116" spans="1:6" ht="15.75" thickBot="1" x14ac:dyDescent="0.3">
      <c r="A116" s="25" t="s">
        <v>42</v>
      </c>
      <c r="B116" s="26">
        <v>15</v>
      </c>
      <c r="C116" s="26" t="s">
        <v>110</v>
      </c>
      <c r="D116" s="25">
        <v>0.98799999999999999</v>
      </c>
      <c r="E116" s="26">
        <v>1.6215999999999999</v>
      </c>
      <c r="F116" s="26">
        <v>1.5405</v>
      </c>
    </row>
    <row r="117" spans="1:6" ht="15.75" thickBot="1" x14ac:dyDescent="0.3">
      <c r="A117" s="25"/>
      <c r="B117" s="26"/>
      <c r="C117" s="26" t="s">
        <v>111</v>
      </c>
      <c r="D117" s="25">
        <v>0.56610000000000005</v>
      </c>
      <c r="E117" s="26">
        <v>1.7087000000000001</v>
      </c>
      <c r="F117" s="26">
        <v>1.964</v>
      </c>
    </row>
    <row r="118" spans="1:6" ht="15.75" thickBot="1" x14ac:dyDescent="0.3">
      <c r="A118" s="25"/>
      <c r="B118" s="26"/>
      <c r="C118" s="26" t="s">
        <v>112</v>
      </c>
      <c r="D118" s="25">
        <v>0.74019999999999997</v>
      </c>
      <c r="E118" s="26">
        <v>1.7958000000000001</v>
      </c>
      <c r="F118" s="26">
        <v>1.9489000000000001</v>
      </c>
    </row>
    <row r="119" spans="1:6" ht="15.75" thickBot="1" x14ac:dyDescent="0.3">
      <c r="A119" s="25"/>
      <c r="B119" s="26">
        <v>25</v>
      </c>
      <c r="C119" s="26" t="s">
        <v>110</v>
      </c>
      <c r="D119" s="25">
        <v>0.90839999999999999</v>
      </c>
      <c r="E119" s="26">
        <v>1.6997</v>
      </c>
      <c r="F119" s="26">
        <v>1.6095999999999999</v>
      </c>
    </row>
    <row r="120" spans="1:6" ht="15.75" thickBot="1" x14ac:dyDescent="0.3">
      <c r="A120" s="25"/>
      <c r="B120" s="26"/>
      <c r="C120" s="26" t="s">
        <v>111</v>
      </c>
      <c r="D120" s="25">
        <v>0.61260000000000003</v>
      </c>
      <c r="E120" s="26">
        <v>1.7867999999999999</v>
      </c>
      <c r="F120" s="26">
        <v>1.9895</v>
      </c>
    </row>
    <row r="121" spans="1:6" ht="15.75" thickBot="1" x14ac:dyDescent="0.3">
      <c r="A121" s="25"/>
      <c r="B121" s="26"/>
      <c r="C121" s="26" t="s">
        <v>112</v>
      </c>
      <c r="D121" s="25">
        <v>0.73570000000000002</v>
      </c>
      <c r="E121" s="26">
        <v>1.7733000000000001</v>
      </c>
      <c r="F121" s="26">
        <v>1.8529</v>
      </c>
    </row>
    <row r="122" spans="1:6" ht="15.75" thickBot="1" x14ac:dyDescent="0.3">
      <c r="A122" s="25"/>
      <c r="B122" s="26">
        <v>35</v>
      </c>
      <c r="C122" s="26" t="s">
        <v>110</v>
      </c>
      <c r="D122" s="25">
        <v>0.7913</v>
      </c>
      <c r="E122" s="26">
        <v>1.7747999999999999</v>
      </c>
      <c r="F122" s="26">
        <v>1.8048</v>
      </c>
    </row>
    <row r="123" spans="1:6" ht="15.75" thickBot="1" x14ac:dyDescent="0.3">
      <c r="A123" s="25"/>
      <c r="B123" s="26"/>
      <c r="C123" s="26" t="s">
        <v>111</v>
      </c>
      <c r="D123" s="25">
        <v>1.1066</v>
      </c>
      <c r="E123" s="26">
        <v>1.4024000000000001</v>
      </c>
      <c r="F123" s="26">
        <v>0.9234</v>
      </c>
    </row>
    <row r="124" spans="1:6" ht="15.75" thickBot="1" x14ac:dyDescent="0.3">
      <c r="A124" s="25"/>
      <c r="B124" s="26"/>
      <c r="C124" s="26" t="s">
        <v>112</v>
      </c>
      <c r="D124" s="25">
        <v>0.53149999999999997</v>
      </c>
      <c r="E124" s="26">
        <v>1.4249000000000001</v>
      </c>
      <c r="F124" s="26">
        <v>1.5676000000000001</v>
      </c>
    </row>
    <row r="125" spans="1:6" ht="15.75" thickBot="1" x14ac:dyDescent="0.3">
      <c r="A125" s="25" t="s">
        <v>44</v>
      </c>
      <c r="B125" s="26">
        <v>15</v>
      </c>
      <c r="C125" s="26" t="s">
        <v>110</v>
      </c>
      <c r="D125" s="25">
        <v>1.1321000000000001</v>
      </c>
      <c r="E125" s="26">
        <v>1.8288</v>
      </c>
      <c r="F125" s="26">
        <v>1.506</v>
      </c>
    </row>
    <row r="126" spans="1:6" ht="15.75" thickBot="1" x14ac:dyDescent="0.3">
      <c r="A126" s="25"/>
      <c r="B126" s="26"/>
      <c r="C126" s="26" t="s">
        <v>111</v>
      </c>
      <c r="D126" s="25">
        <v>0.51800000000000002</v>
      </c>
      <c r="E126" s="26">
        <v>1.4744999999999999</v>
      </c>
      <c r="F126" s="26">
        <v>1.6366000000000001</v>
      </c>
    </row>
    <row r="127" spans="1:6" ht="15.75" thickBot="1" x14ac:dyDescent="0.3">
      <c r="A127" s="25"/>
      <c r="B127" s="26"/>
      <c r="C127" s="26" t="s">
        <v>112</v>
      </c>
      <c r="D127" s="25">
        <v>0.60360000000000003</v>
      </c>
      <c r="E127" s="26">
        <v>1.6155999999999999</v>
      </c>
      <c r="F127" s="26">
        <v>1.7613000000000001</v>
      </c>
    </row>
    <row r="128" spans="1:6" ht="15.75" thickBot="1" x14ac:dyDescent="0.3">
      <c r="A128" s="25"/>
      <c r="B128" s="26">
        <v>25</v>
      </c>
      <c r="C128" s="26" t="s">
        <v>110</v>
      </c>
      <c r="D128" s="25">
        <v>0.68920000000000003</v>
      </c>
      <c r="E128" s="26">
        <v>1.7567999999999999</v>
      </c>
      <c r="F128" s="26">
        <v>1.8858999999999999</v>
      </c>
    </row>
    <row r="129" spans="1:6" ht="15.75" thickBot="1" x14ac:dyDescent="0.3">
      <c r="A129" s="25"/>
      <c r="B129" s="26"/>
      <c r="C129" s="26" t="s">
        <v>111</v>
      </c>
      <c r="D129" s="25">
        <v>0.71319999999999995</v>
      </c>
      <c r="E129" s="26">
        <v>1.5871</v>
      </c>
      <c r="F129" s="26">
        <v>1.6231</v>
      </c>
    </row>
    <row r="130" spans="1:6" ht="15.75" thickBot="1" x14ac:dyDescent="0.3">
      <c r="A130" s="25"/>
      <c r="B130" s="26"/>
      <c r="C130" s="26" t="s">
        <v>112</v>
      </c>
      <c r="D130" s="25">
        <v>0.90839999999999999</v>
      </c>
      <c r="E130" s="26">
        <v>1.6997</v>
      </c>
      <c r="F130" s="26">
        <v>1.6095999999999999</v>
      </c>
    </row>
    <row r="131" spans="1:6" ht="15.75" thickBot="1" x14ac:dyDescent="0.3">
      <c r="A131" s="25"/>
      <c r="B131" s="26">
        <v>35</v>
      </c>
      <c r="C131" s="26" t="s">
        <v>110</v>
      </c>
      <c r="D131" s="25">
        <v>1.018</v>
      </c>
      <c r="E131" s="26">
        <v>1.6712</v>
      </c>
      <c r="F131" s="26">
        <v>1.4715</v>
      </c>
    </row>
    <row r="132" spans="1:6" ht="15.75" thickBot="1" x14ac:dyDescent="0.3">
      <c r="A132" s="25"/>
      <c r="B132" s="26"/>
      <c r="C132" s="26" t="s">
        <v>111</v>
      </c>
      <c r="D132" s="25">
        <v>1.2132000000000001</v>
      </c>
      <c r="E132" s="26">
        <v>1.7838000000000001</v>
      </c>
      <c r="F132" s="26">
        <v>1.458</v>
      </c>
    </row>
    <row r="133" spans="1:6" ht="15.75" thickBot="1" x14ac:dyDescent="0.3">
      <c r="A133" s="25"/>
      <c r="B133" s="26"/>
      <c r="C133" s="26" t="s">
        <v>112</v>
      </c>
      <c r="D133" s="25">
        <v>1.7132000000000001</v>
      </c>
      <c r="E133" s="26">
        <v>1.9804999999999999</v>
      </c>
      <c r="F133" s="26">
        <v>1.2927999999999999</v>
      </c>
    </row>
    <row r="134" spans="1:6" ht="15.75" thickBot="1" x14ac:dyDescent="0.3">
      <c r="A134" s="25" t="s">
        <v>46</v>
      </c>
      <c r="B134" s="26">
        <v>15</v>
      </c>
      <c r="C134" s="26" t="s">
        <v>110</v>
      </c>
      <c r="D134" s="25">
        <v>0.61560000000000004</v>
      </c>
      <c r="E134" s="26">
        <v>1.5991</v>
      </c>
      <c r="F134" s="26">
        <v>1.7372000000000001</v>
      </c>
    </row>
    <row r="135" spans="1:6" ht="15.75" thickBot="1" x14ac:dyDescent="0.3">
      <c r="A135" s="25"/>
      <c r="B135" s="26"/>
      <c r="C135" s="26" t="s">
        <v>111</v>
      </c>
      <c r="D135" s="25">
        <v>0.90839999999999999</v>
      </c>
      <c r="E135" s="26">
        <v>1.8964000000000001</v>
      </c>
      <c r="F135" s="26">
        <v>1.8889</v>
      </c>
    </row>
    <row r="136" spans="1:6" ht="15.75" thickBot="1" x14ac:dyDescent="0.3">
      <c r="A136" s="25"/>
      <c r="B136" s="26"/>
      <c r="C136" s="26" t="s">
        <v>112</v>
      </c>
      <c r="D136" s="25">
        <v>0.56610000000000005</v>
      </c>
      <c r="E136" s="26">
        <v>1.7087000000000001</v>
      </c>
      <c r="F136" s="26">
        <v>1.964</v>
      </c>
    </row>
    <row r="137" spans="1:6" ht="15.75" thickBot="1" x14ac:dyDescent="0.3">
      <c r="A137" s="25"/>
      <c r="B137" s="26">
        <v>25</v>
      </c>
      <c r="C137" s="26" t="s">
        <v>110</v>
      </c>
      <c r="D137" s="25">
        <v>1.4339</v>
      </c>
      <c r="E137" s="26">
        <v>1.5961000000000001</v>
      </c>
      <c r="F137" s="26">
        <v>1</v>
      </c>
    </row>
    <row r="138" spans="1:6" ht="15.75" thickBot="1" x14ac:dyDescent="0.3">
      <c r="A138" s="25"/>
      <c r="B138" s="26"/>
      <c r="C138" s="26" t="s">
        <v>111</v>
      </c>
      <c r="D138" s="25">
        <v>1.8183</v>
      </c>
      <c r="E138" s="26">
        <v>1.9383999999999999</v>
      </c>
      <c r="F138" s="26">
        <v>1.2898000000000001</v>
      </c>
    </row>
    <row r="139" spans="1:6" ht="15.75" thickBot="1" x14ac:dyDescent="0.3">
      <c r="A139" s="25"/>
      <c r="B139" s="26"/>
      <c r="C139" s="26" t="s">
        <v>112</v>
      </c>
      <c r="D139" s="25">
        <v>1.2883</v>
      </c>
      <c r="E139" s="26">
        <v>1.9174</v>
      </c>
      <c r="F139" s="26">
        <v>1.4158999999999999</v>
      </c>
    </row>
    <row r="140" spans="1:6" ht="15.75" thickBot="1" x14ac:dyDescent="0.3">
      <c r="A140" s="25"/>
      <c r="B140" s="26">
        <v>35</v>
      </c>
      <c r="C140" s="26" t="s">
        <v>110</v>
      </c>
      <c r="D140" s="25">
        <v>0.52249999999999996</v>
      </c>
      <c r="E140" s="26">
        <v>1.7101999999999999</v>
      </c>
      <c r="F140" s="26">
        <v>1.9715</v>
      </c>
    </row>
    <row r="141" spans="1:6" ht="15.75" thickBot="1" x14ac:dyDescent="0.3">
      <c r="A141" s="25"/>
      <c r="B141" s="26"/>
      <c r="C141" s="26" t="s">
        <v>111</v>
      </c>
      <c r="D141" s="25">
        <v>0.56910000000000005</v>
      </c>
      <c r="E141" s="26">
        <v>1.7087000000000001</v>
      </c>
      <c r="F141" s="26">
        <v>1.9309000000000001</v>
      </c>
    </row>
    <row r="142" spans="1:6" ht="15.75" thickBot="1" x14ac:dyDescent="0.3">
      <c r="A142" s="25"/>
      <c r="B142" s="26"/>
      <c r="C142" s="26" t="s">
        <v>112</v>
      </c>
      <c r="D142" s="25">
        <v>0.61560000000000004</v>
      </c>
      <c r="E142" s="26">
        <v>1.7072000000000001</v>
      </c>
      <c r="F142" s="26">
        <v>1.8904000000000001</v>
      </c>
    </row>
    <row r="143" spans="1:6" ht="15.75" thickBot="1" x14ac:dyDescent="0.3">
      <c r="A143" s="25" t="s">
        <v>48</v>
      </c>
      <c r="B143" s="26">
        <v>25</v>
      </c>
      <c r="C143" s="26" t="s">
        <v>110</v>
      </c>
      <c r="D143" s="25">
        <v>0.66220000000000001</v>
      </c>
      <c r="E143" s="26">
        <v>1.7057</v>
      </c>
      <c r="F143" s="26">
        <v>1.8498000000000001</v>
      </c>
    </row>
    <row r="144" spans="1:6" ht="15.75" thickBot="1" x14ac:dyDescent="0.3">
      <c r="A144" s="25"/>
      <c r="B144" s="26"/>
      <c r="C144" s="26" t="s">
        <v>111</v>
      </c>
      <c r="D144" s="25">
        <v>0.7087</v>
      </c>
      <c r="E144" s="26">
        <v>1.7041999999999999</v>
      </c>
      <c r="F144" s="26">
        <v>1.8092999999999999</v>
      </c>
    </row>
    <row r="145" spans="1:6" ht="15.75" thickBot="1" x14ac:dyDescent="0.3">
      <c r="A145" s="25"/>
      <c r="B145" s="26"/>
      <c r="C145" s="26" t="s">
        <v>112</v>
      </c>
      <c r="D145" s="25">
        <v>0.75529999999999997</v>
      </c>
      <c r="E145" s="26">
        <v>1.7027000000000001</v>
      </c>
      <c r="F145" s="26">
        <v>1.7687999999999999</v>
      </c>
    </row>
    <row r="146" spans="1:6" ht="15.75" thickBot="1" x14ac:dyDescent="0.3">
      <c r="A146" s="25" t="s">
        <v>50</v>
      </c>
      <c r="B146" s="26">
        <v>15</v>
      </c>
      <c r="C146" s="26" t="s">
        <v>110</v>
      </c>
      <c r="D146" s="25">
        <v>0.78680000000000005</v>
      </c>
      <c r="E146" s="26">
        <v>1.3258000000000001</v>
      </c>
      <c r="F146" s="26">
        <v>1.2132000000000001</v>
      </c>
    </row>
    <row r="147" spans="1:6" ht="15.75" thickBot="1" x14ac:dyDescent="0.3">
      <c r="A147" s="25"/>
      <c r="B147" s="26"/>
      <c r="C147" s="26" t="s">
        <v>111</v>
      </c>
      <c r="D147" s="25">
        <v>1.9624999999999999</v>
      </c>
      <c r="E147" s="26">
        <v>1.8874</v>
      </c>
      <c r="F147" s="26">
        <v>1.0315000000000001</v>
      </c>
    </row>
    <row r="148" spans="1:6" ht="15.75" thickBot="1" x14ac:dyDescent="0.3">
      <c r="A148" s="25"/>
      <c r="B148" s="26"/>
      <c r="C148" s="26" t="s">
        <v>112</v>
      </c>
      <c r="D148" s="25">
        <v>1.1621999999999999</v>
      </c>
      <c r="E148" s="26">
        <v>1.9715</v>
      </c>
      <c r="F148" s="26">
        <v>1.7972999999999999</v>
      </c>
    </row>
    <row r="149" spans="1:6" ht="15.75" thickBot="1" x14ac:dyDescent="0.3">
      <c r="A149" s="25"/>
      <c r="B149" s="26">
        <v>25</v>
      </c>
      <c r="C149" s="26" t="s">
        <v>110</v>
      </c>
      <c r="D149" s="25">
        <v>0.8649</v>
      </c>
      <c r="E149" s="26">
        <v>1.7823</v>
      </c>
      <c r="F149" s="26">
        <v>1.7912999999999999</v>
      </c>
    </row>
    <row r="150" spans="1:6" ht="15.75" thickBot="1" x14ac:dyDescent="0.3">
      <c r="A150" s="25"/>
      <c r="B150" s="26"/>
      <c r="C150" s="26" t="s">
        <v>111</v>
      </c>
      <c r="D150" s="25">
        <v>0.60660000000000003</v>
      </c>
      <c r="E150" s="26">
        <v>1.7627999999999999</v>
      </c>
      <c r="F150" s="26">
        <v>1.9955000000000001</v>
      </c>
    </row>
    <row r="151" spans="1:6" ht="15.75" thickBot="1" x14ac:dyDescent="0.3">
      <c r="A151" s="25"/>
      <c r="B151" s="26"/>
      <c r="C151" s="26" t="s">
        <v>112</v>
      </c>
      <c r="D151" s="25">
        <v>0.61409999999999998</v>
      </c>
      <c r="E151" s="26">
        <v>1.6380999999999999</v>
      </c>
      <c r="F151" s="26">
        <v>1.8198000000000001</v>
      </c>
    </row>
    <row r="152" spans="1:6" ht="15.75" thickBot="1" x14ac:dyDescent="0.3">
      <c r="A152" s="25"/>
      <c r="B152" s="26">
        <v>35</v>
      </c>
      <c r="C152" s="26" t="s">
        <v>110</v>
      </c>
      <c r="D152" s="25">
        <v>0.6411</v>
      </c>
      <c r="E152" s="26">
        <v>1.7538</v>
      </c>
      <c r="F152" s="26">
        <v>1.9595</v>
      </c>
    </row>
    <row r="153" spans="1:6" ht="15.75" thickBot="1" x14ac:dyDescent="0.3">
      <c r="A153" s="25"/>
      <c r="B153" s="26"/>
      <c r="C153" s="26" t="s">
        <v>111</v>
      </c>
      <c r="D153" s="25">
        <v>0.74019999999999997</v>
      </c>
      <c r="E153" s="26">
        <v>1.7958000000000001</v>
      </c>
      <c r="F153" s="26">
        <v>1.9489000000000001</v>
      </c>
    </row>
    <row r="154" spans="1:6" ht="15.75" thickBot="1" x14ac:dyDescent="0.3">
      <c r="A154" s="25"/>
      <c r="B154" s="26"/>
      <c r="C154" s="26" t="s">
        <v>112</v>
      </c>
      <c r="D154" s="25">
        <v>0.74770000000000003</v>
      </c>
      <c r="E154" s="26">
        <v>1.6712</v>
      </c>
      <c r="F154" s="26">
        <v>1.7733000000000001</v>
      </c>
    </row>
    <row r="155" spans="1:6" ht="15.75" thickBot="1" x14ac:dyDescent="0.3">
      <c r="A155" s="25" t="s">
        <v>52</v>
      </c>
      <c r="B155" s="26">
        <v>15</v>
      </c>
      <c r="C155" s="26" t="s">
        <v>110</v>
      </c>
      <c r="D155" s="25">
        <v>0.77480000000000004</v>
      </c>
      <c r="E155" s="26">
        <v>1.7867999999999999</v>
      </c>
      <c r="F155" s="26">
        <v>1.9129</v>
      </c>
    </row>
    <row r="156" spans="1:6" ht="15.75" thickBot="1" x14ac:dyDescent="0.3">
      <c r="A156" s="25"/>
      <c r="B156" s="26"/>
      <c r="C156" s="26" t="s">
        <v>111</v>
      </c>
      <c r="D156" s="25">
        <v>0.88139999999999996</v>
      </c>
      <c r="E156" s="26">
        <v>1.7041999999999999</v>
      </c>
      <c r="F156" s="26">
        <v>1.7266999999999999</v>
      </c>
    </row>
    <row r="157" spans="1:6" ht="15.75" thickBot="1" x14ac:dyDescent="0.3">
      <c r="A157" s="25"/>
      <c r="B157" s="26"/>
      <c r="C157" s="26" t="s">
        <v>112</v>
      </c>
      <c r="D157" s="25">
        <v>0.90839999999999999</v>
      </c>
      <c r="E157" s="26">
        <v>1.8198000000000001</v>
      </c>
      <c r="F157" s="26">
        <v>1.8664000000000001</v>
      </c>
    </row>
    <row r="158" spans="1:6" ht="15.75" thickBot="1" x14ac:dyDescent="0.3">
      <c r="A158" s="25"/>
      <c r="B158" s="26">
        <v>25</v>
      </c>
      <c r="C158" s="26" t="s">
        <v>110</v>
      </c>
      <c r="D158" s="25">
        <v>0.98799999999999999</v>
      </c>
      <c r="E158" s="26">
        <v>1.6215999999999999</v>
      </c>
      <c r="F158" s="26">
        <v>1.5405</v>
      </c>
    </row>
    <row r="159" spans="1:6" ht="15.75" thickBot="1" x14ac:dyDescent="0.3">
      <c r="A159" s="25"/>
      <c r="B159" s="26"/>
      <c r="C159" s="26" t="s">
        <v>111</v>
      </c>
      <c r="D159" s="25">
        <v>1.0345</v>
      </c>
      <c r="E159" s="26">
        <v>1.9775</v>
      </c>
      <c r="F159" s="26">
        <v>1.9955000000000001</v>
      </c>
    </row>
    <row r="160" spans="1:6" ht="15.75" thickBot="1" x14ac:dyDescent="0.3">
      <c r="A160" s="25"/>
      <c r="B160" s="26"/>
      <c r="C160" s="26" t="s">
        <v>112</v>
      </c>
      <c r="D160" s="25">
        <v>1.0690999999999999</v>
      </c>
      <c r="E160" s="26">
        <v>1.9684999999999999</v>
      </c>
      <c r="F160" s="26">
        <v>1.9595</v>
      </c>
    </row>
    <row r="161" spans="1:6" ht="15.75" thickBot="1" x14ac:dyDescent="0.3">
      <c r="A161" s="15"/>
      <c r="B161" s="26">
        <v>15</v>
      </c>
      <c r="C161" s="26" t="s">
        <v>110</v>
      </c>
      <c r="D161" s="25">
        <v>1.4084000000000001</v>
      </c>
      <c r="E161" s="26">
        <v>1.9610000000000001</v>
      </c>
      <c r="F161" s="26">
        <v>1.7161999999999999</v>
      </c>
    </row>
    <row r="162" spans="1:6" ht="15.75" thickBot="1" x14ac:dyDescent="0.3">
      <c r="A162" s="25"/>
      <c r="B162" s="26"/>
      <c r="C162" s="26" t="s">
        <v>111</v>
      </c>
      <c r="D162" s="25">
        <v>1.542</v>
      </c>
      <c r="E162" s="26">
        <v>1.994</v>
      </c>
      <c r="F162" s="26">
        <v>1.6697</v>
      </c>
    </row>
    <row r="163" spans="1:6" ht="15.75" thickBot="1" x14ac:dyDescent="0.3">
      <c r="A163" s="25"/>
      <c r="B163" s="26"/>
      <c r="C163" s="26" t="s">
        <v>112</v>
      </c>
      <c r="D163" s="25">
        <v>1.9158999999999999</v>
      </c>
      <c r="E163" s="26">
        <v>1.9775</v>
      </c>
      <c r="F163" s="26">
        <v>1.3904000000000001</v>
      </c>
    </row>
    <row r="164" spans="1:6" ht="15.75" thickBot="1" x14ac:dyDescent="0.3">
      <c r="A164" s="25"/>
      <c r="B164" s="26">
        <v>25</v>
      </c>
      <c r="C164" s="26" t="s">
        <v>110</v>
      </c>
      <c r="D164" s="25">
        <v>0.51649999999999996</v>
      </c>
      <c r="E164" s="26">
        <v>1.0329999999999999</v>
      </c>
      <c r="F164" s="26">
        <v>1.2643</v>
      </c>
    </row>
    <row r="165" spans="1:6" ht="15.75" thickBot="1" x14ac:dyDescent="0.3">
      <c r="A165" s="25"/>
      <c r="B165" s="26"/>
      <c r="C165" s="26" t="s">
        <v>111</v>
      </c>
      <c r="D165" s="25">
        <v>0.73570000000000002</v>
      </c>
      <c r="E165" s="26">
        <v>1.7733000000000001</v>
      </c>
      <c r="F165" s="26">
        <v>1.8529</v>
      </c>
    </row>
    <row r="166" spans="1:6" ht="15.75" thickBot="1" x14ac:dyDescent="0.3">
      <c r="A166" s="25"/>
      <c r="B166" s="26"/>
      <c r="C166" s="26" t="s">
        <v>112</v>
      </c>
      <c r="D166" s="25">
        <v>0.52249999999999996</v>
      </c>
      <c r="E166" s="26">
        <v>1.7101999999999999</v>
      </c>
      <c r="F166" s="26">
        <v>1.9715</v>
      </c>
    </row>
    <row r="167" spans="1:6" ht="15.75" thickBot="1" x14ac:dyDescent="0.3">
      <c r="A167" s="25"/>
      <c r="B167" s="26">
        <v>35</v>
      </c>
      <c r="C167" s="26" t="s">
        <v>110</v>
      </c>
      <c r="D167" s="25">
        <v>1.1621999999999999</v>
      </c>
      <c r="E167" s="26">
        <v>1.9715</v>
      </c>
      <c r="F167" s="26">
        <v>1.7972999999999999</v>
      </c>
    </row>
    <row r="168" spans="1:6" ht="15.75" thickBot="1" x14ac:dyDescent="0.3">
      <c r="A168" s="25"/>
      <c r="B168" s="26"/>
      <c r="C168" s="26" t="s">
        <v>111</v>
      </c>
      <c r="D168" s="25">
        <v>0.90839999999999999</v>
      </c>
      <c r="E168" s="26">
        <v>1.8198000000000001</v>
      </c>
      <c r="F168" s="26">
        <v>1.8664000000000001</v>
      </c>
    </row>
    <row r="169" spans="1:6" ht="15.75" thickBot="1" x14ac:dyDescent="0.3">
      <c r="A169" s="25"/>
      <c r="B169" s="26"/>
      <c r="C169" s="26" t="s">
        <v>112</v>
      </c>
      <c r="D169" s="25">
        <v>1.4084000000000001</v>
      </c>
      <c r="E169" s="26">
        <v>1.9610000000000001</v>
      </c>
      <c r="F169" s="26">
        <v>1.7161999999999999</v>
      </c>
    </row>
    <row r="170" spans="1:6" ht="15.75" thickBot="1" x14ac:dyDescent="0.3">
      <c r="A170" s="25" t="s">
        <v>56</v>
      </c>
      <c r="B170" s="26">
        <v>15</v>
      </c>
      <c r="C170" s="26" t="s">
        <v>110</v>
      </c>
      <c r="D170" s="25">
        <v>1.9158999999999999</v>
      </c>
      <c r="E170" s="26">
        <v>1.9775</v>
      </c>
      <c r="F170" s="26">
        <v>1.3904000000000001</v>
      </c>
    </row>
    <row r="171" spans="1:6" ht="15.75" thickBot="1" x14ac:dyDescent="0.3">
      <c r="A171" s="25"/>
      <c r="B171" s="26"/>
      <c r="C171" s="26" t="s">
        <v>111</v>
      </c>
      <c r="D171" s="25">
        <v>0.61409999999999998</v>
      </c>
      <c r="E171" s="26">
        <v>1.6380999999999999</v>
      </c>
      <c r="F171" s="26">
        <v>1.8198000000000001</v>
      </c>
    </row>
    <row r="172" spans="1:6" ht="15.75" thickBot="1" x14ac:dyDescent="0.3">
      <c r="A172" s="25"/>
      <c r="B172" s="26"/>
      <c r="C172" s="26" t="s">
        <v>112</v>
      </c>
      <c r="D172" s="25">
        <v>0.88139999999999996</v>
      </c>
      <c r="E172" s="26">
        <v>1.7041999999999999</v>
      </c>
      <c r="F172" s="26">
        <v>1.7266999999999999</v>
      </c>
    </row>
    <row r="173" spans="1:6" ht="15.75" thickBot="1" x14ac:dyDescent="0.3">
      <c r="A173" s="25"/>
      <c r="B173" s="26">
        <v>25</v>
      </c>
      <c r="C173" s="26" t="s">
        <v>110</v>
      </c>
      <c r="D173" s="25">
        <v>1.018</v>
      </c>
      <c r="E173" s="26">
        <v>1.6712</v>
      </c>
      <c r="F173" s="26">
        <v>1.4715</v>
      </c>
    </row>
    <row r="174" spans="1:6" ht="15.75" thickBot="1" x14ac:dyDescent="0.3">
      <c r="A174" s="25"/>
      <c r="B174" s="26"/>
      <c r="C174" s="26" t="s">
        <v>111</v>
      </c>
      <c r="D174" s="25">
        <v>1.8183</v>
      </c>
      <c r="E174" s="26">
        <v>1.9383999999999999</v>
      </c>
      <c r="F174" s="26">
        <v>1.2898000000000001</v>
      </c>
    </row>
    <row r="175" spans="1:6" ht="15.75" thickBot="1" x14ac:dyDescent="0.3">
      <c r="A175" s="25"/>
      <c r="B175" s="26"/>
      <c r="C175" s="26" t="s">
        <v>112</v>
      </c>
      <c r="D175" s="25">
        <v>0.98799999999999999</v>
      </c>
      <c r="E175" s="26">
        <v>1.6215999999999999</v>
      </c>
      <c r="F175" s="26">
        <v>1.5405</v>
      </c>
    </row>
    <row r="176" spans="1:6" ht="15.75" thickBot="1" x14ac:dyDescent="0.3">
      <c r="A176" s="25"/>
      <c r="B176" s="26">
        <v>35</v>
      </c>
      <c r="C176" s="26" t="s">
        <v>110</v>
      </c>
      <c r="D176" s="25">
        <v>0.56610000000000005</v>
      </c>
      <c r="E176" s="26">
        <v>1.7087000000000001</v>
      </c>
      <c r="F176" s="26">
        <v>1.964</v>
      </c>
    </row>
    <row r="177" spans="1:6" ht="15.75" thickBot="1" x14ac:dyDescent="0.3">
      <c r="A177" s="25"/>
      <c r="B177" s="26"/>
      <c r="C177" s="26" t="s">
        <v>111</v>
      </c>
      <c r="D177" s="25">
        <v>0.74019999999999997</v>
      </c>
      <c r="E177" s="26">
        <v>1.7958000000000001</v>
      </c>
      <c r="F177" s="26">
        <v>1.9489000000000001</v>
      </c>
    </row>
    <row r="178" spans="1:6" ht="15.75" thickBot="1" x14ac:dyDescent="0.3">
      <c r="A178" s="25"/>
      <c r="B178" s="26"/>
      <c r="C178" s="26" t="s">
        <v>112</v>
      </c>
      <c r="D178" s="25">
        <v>0.90839999999999999</v>
      </c>
      <c r="E178" s="26">
        <v>1.6997</v>
      </c>
      <c r="F178" s="26">
        <v>1.6095999999999999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workbookViewId="0">
      <selection activeCell="A23" sqref="A23"/>
    </sheetView>
  </sheetViews>
  <sheetFormatPr defaultRowHeight="15" x14ac:dyDescent="0.25"/>
  <cols>
    <col min="1" max="1" width="7.140625" bestFit="1" customWidth="1"/>
    <col min="2" max="2" width="17.5703125" bestFit="1" customWidth="1"/>
    <col min="3" max="3" width="13.28515625" bestFit="1" customWidth="1"/>
    <col min="4" max="4" width="9.42578125" customWidth="1"/>
    <col min="5" max="5" width="7.85546875" bestFit="1" customWidth="1"/>
    <col min="6" max="6" width="15.7109375" bestFit="1" customWidth="1"/>
    <col min="7" max="7" width="8.28515625" bestFit="1" customWidth="1"/>
    <col min="8" max="8" width="9" bestFit="1" customWidth="1"/>
  </cols>
  <sheetData>
    <row r="1" spans="1:8" ht="18" thickBot="1" x14ac:dyDescent="0.3">
      <c r="A1" s="2" t="s">
        <v>3</v>
      </c>
      <c r="B1" s="2" t="s">
        <v>59</v>
      </c>
      <c r="C1" s="2" t="s">
        <v>60</v>
      </c>
      <c r="D1" s="2" t="s">
        <v>61</v>
      </c>
      <c r="E1" s="2" t="s">
        <v>10</v>
      </c>
      <c r="F1" s="9" t="s">
        <v>62</v>
      </c>
      <c r="G1" s="9" t="s">
        <v>63</v>
      </c>
      <c r="H1" s="9" t="s">
        <v>64</v>
      </c>
    </row>
    <row r="2" spans="1:8" ht="17.25" thickBot="1" x14ac:dyDescent="0.3">
      <c r="A2" s="5" t="s">
        <v>68</v>
      </c>
      <c r="B2" s="5" t="s">
        <v>65</v>
      </c>
      <c r="C2" s="6">
        <v>521.01499999999999</v>
      </c>
      <c r="D2" s="6">
        <v>17</v>
      </c>
      <c r="E2" s="6">
        <v>141.44999999999999</v>
      </c>
      <c r="F2" s="6">
        <v>8.2200000000000006</v>
      </c>
      <c r="G2" s="6">
        <v>4.5999999999999999E-2</v>
      </c>
      <c r="H2" s="6">
        <v>25</v>
      </c>
    </row>
    <row r="3" spans="1:8" ht="18.75" thickBot="1" x14ac:dyDescent="0.3">
      <c r="A3" s="39" t="s">
        <v>66</v>
      </c>
      <c r="B3" s="39"/>
      <c r="C3" s="39"/>
      <c r="D3" s="39"/>
      <c r="E3" s="39"/>
      <c r="F3" s="39"/>
      <c r="G3" s="8"/>
      <c r="H3" s="8"/>
    </row>
  </sheetData>
  <mergeCells count="1">
    <mergeCell ref="A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7"/>
  <sheetViews>
    <sheetView topLeftCell="C1" workbookViewId="0">
      <selection activeCell="O25" sqref="O25"/>
    </sheetView>
  </sheetViews>
  <sheetFormatPr defaultRowHeight="15" x14ac:dyDescent="0.25"/>
  <cols>
    <col min="1" max="1" width="9.140625" style="1"/>
    <col min="2" max="2" width="20.85546875" style="1" bestFit="1" customWidth="1"/>
    <col min="3" max="8" width="9.140625" style="1"/>
    <col min="9" max="9" width="9.28515625" style="1" customWidth="1"/>
    <col min="10" max="11" width="9.140625" style="1"/>
    <col min="12" max="14" width="12" style="1" bestFit="1" customWidth="1"/>
    <col min="15" max="17" width="9.140625" style="1"/>
    <col min="18" max="24" width="12" style="1" bestFit="1" customWidth="1"/>
    <col min="25" max="16384" width="9.140625" style="1"/>
  </cols>
  <sheetData>
    <row r="1" spans="1:26" x14ac:dyDescent="0.25">
      <c r="E1" s="1" t="s">
        <v>67</v>
      </c>
      <c r="I1" s="1" t="s">
        <v>74</v>
      </c>
      <c r="L1" s="1" t="s">
        <v>76</v>
      </c>
      <c r="O1" s="1" t="s">
        <v>75</v>
      </c>
      <c r="R1" s="1" t="s">
        <v>77</v>
      </c>
      <c r="U1" s="1" t="s">
        <v>78</v>
      </c>
    </row>
    <row r="2" spans="1:26" x14ac:dyDescent="0.25">
      <c r="A2" s="1" t="str">
        <f>Sorbate!A1</f>
        <v>No.</v>
      </c>
      <c r="B2" s="1" t="str">
        <f>Sorbate!B2</f>
        <v>Name</v>
      </c>
      <c r="C2" s="1" t="str">
        <f>Sorbate!I2</f>
        <v>Tm °C a</v>
      </c>
      <c r="D2" s="1" t="s">
        <v>69</v>
      </c>
      <c r="E2" s="1">
        <v>15</v>
      </c>
      <c r="F2" s="1">
        <v>25</v>
      </c>
      <c r="G2" s="1">
        <v>30</v>
      </c>
      <c r="H2" s="1" t="s">
        <v>71</v>
      </c>
      <c r="I2" s="1">
        <v>15</v>
      </c>
      <c r="J2" s="1">
        <v>25</v>
      </c>
      <c r="K2" s="1">
        <v>30</v>
      </c>
      <c r="L2" s="1">
        <v>15</v>
      </c>
      <c r="M2" s="1">
        <v>25</v>
      </c>
      <c r="N2" s="1">
        <v>30</v>
      </c>
      <c r="O2" s="1">
        <v>15</v>
      </c>
      <c r="P2" s="1">
        <v>25</v>
      </c>
      <c r="Q2" s="1">
        <v>30</v>
      </c>
      <c r="R2" s="1">
        <v>15</v>
      </c>
      <c r="S2" s="1">
        <v>25</v>
      </c>
      <c r="T2" s="1">
        <v>30</v>
      </c>
      <c r="U2" s="1">
        <v>15</v>
      </c>
      <c r="V2" s="1">
        <v>25</v>
      </c>
      <c r="W2" s="1">
        <v>30</v>
      </c>
    </row>
    <row r="3" spans="1:26" x14ac:dyDescent="0.25">
      <c r="A3" s="1">
        <f>Sorbate!A3</f>
        <v>1</v>
      </c>
      <c r="B3" s="1" t="str">
        <f>Sorbate!B3</f>
        <v>1-HEPTANOL</v>
      </c>
      <c r="C3" s="10">
        <f>Sorbate!I3</f>
        <v>-34.6</v>
      </c>
      <c r="D3" s="10">
        <f>C3+273.15</f>
        <v>238.54999999999998</v>
      </c>
      <c r="E3" s="10">
        <f>($B$26+273.15-D3)/($B$26+273.15)</f>
        <v>0.17213256984209613</v>
      </c>
      <c r="F3" s="10">
        <f>($C$26+273.15-D3)/($C$26+273.15)</f>
        <v>0.19989937950695957</v>
      </c>
      <c r="G3" s="10">
        <f>($D$26+273.15-D3)/($D$26+273.15)</f>
        <v>0.22586402725945157</v>
      </c>
      <c r="H3" s="1">
        <f>Sorbate!J3/($B$27*(273.15+C3))</f>
        <v>-0.20339789443346754</v>
      </c>
      <c r="I3" s="1">
        <f>$H3*E3</f>
        <v>-3.5011402269304145E-2</v>
      </c>
      <c r="J3" s="1">
        <f>$H3*F3</f>
        <v>-4.0659112890272228E-2</v>
      </c>
      <c r="K3" s="1">
        <f>$H3*G3</f>
        <v>-4.5940267572835765E-2</v>
      </c>
      <c r="L3" s="1">
        <f>EXP(I3)</f>
        <v>0.9655944062273385</v>
      </c>
      <c r="M3" s="1">
        <f>EXP(J3)</f>
        <v>0.96015637910007923</v>
      </c>
      <c r="N3" s="1">
        <f>EXP(K3)</f>
        <v>0.95509901086897098</v>
      </c>
      <c r="O3" s="1">
        <f>ABS((1-$L$25)/(L3-$L$25))</f>
        <v>3.1353347299781557E-2</v>
      </c>
      <c r="P3" s="1">
        <f>ABS((1-$M$25)/(M3-$M$25))</f>
        <v>2.3924568160633576E-2</v>
      </c>
      <c r="Q3" s="1">
        <f>ABS((1-$N$25)/(N3-$N$25))</f>
        <v>1.8681845681586148E-2</v>
      </c>
      <c r="R3" s="1">
        <f>(0.11/521.015)*(O3/(1-O3))</f>
        <v>6.8337799375667126E-6</v>
      </c>
      <c r="S3" s="1">
        <f>(0.11/521.015)*(P3/(1-P3))</f>
        <v>5.1749145656666264E-6</v>
      </c>
      <c r="T3" s="1">
        <f>(0.11/521.015)*(Q3/(1-Q3))</f>
        <v>4.0193183455832446E-6</v>
      </c>
      <c r="U3" s="1">
        <f>R3/Sorbate!G3</f>
        <v>5.8809840660704417E-8</v>
      </c>
      <c r="V3" s="1">
        <f>S3/Sorbate!G3</f>
        <v>4.4534050528407392E-8</v>
      </c>
      <c r="W3" s="1">
        <f>T3/Sorbate!G3</f>
        <v>3.4589271768760284E-8</v>
      </c>
      <c r="X3" s="1">
        <f>U3/0.11</f>
        <v>5.3463491509731292E-7</v>
      </c>
      <c r="Y3" s="1">
        <f t="shared" ref="Y3:Z18" si="0">V3/0.11</f>
        <v>4.0485500480370358E-7</v>
      </c>
      <c r="Z3" s="1">
        <f t="shared" si="0"/>
        <v>3.1444792517054802E-7</v>
      </c>
    </row>
    <row r="4" spans="1:26" x14ac:dyDescent="0.25">
      <c r="A4" s="1">
        <f>Sorbate!A4</f>
        <v>2</v>
      </c>
      <c r="B4" s="1" t="str">
        <f>Sorbate!B4</f>
        <v>1-HEXANOL</v>
      </c>
      <c r="C4" s="10">
        <f>Sorbate!I4</f>
        <v>-53</v>
      </c>
      <c r="D4" s="10">
        <f t="shared" ref="D4:D25" si="1">C4+273.15</f>
        <v>220.14999999999998</v>
      </c>
      <c r="E4" s="10">
        <f t="shared" ref="E4:E25" si="2">($B$26+273.15-D4)/($B$26+273.15)</f>
        <v>0.23598820058997053</v>
      </c>
      <c r="F4" s="10">
        <f t="shared" ref="F4:F25" si="3">($C$26+273.15-D4)/($C$26+273.15)</f>
        <v>0.26161328190508137</v>
      </c>
      <c r="G4" s="10">
        <f t="shared" ref="G4:G25" si="4">($D$26+273.15-D4)/($D$26+273.15)</f>
        <v>0.28557520687976634</v>
      </c>
      <c r="H4" s="1">
        <f>Sorbate!J4/($B$27*(273.15+C4))</f>
        <v>-0.20624728771157902</v>
      </c>
      <c r="I4" s="1">
        <f t="shared" ref="I4:I25" si="5">$H4*E4</f>
        <v>-4.8671926303617476E-2</v>
      </c>
      <c r="J4" s="1">
        <f t="shared" ref="J4:J25" si="6">$H4*F4</f>
        <v>-5.3957029822247746E-2</v>
      </c>
      <c r="K4" s="1">
        <f t="shared" ref="K4:K25" si="7">$H4*G4</f>
        <v>-5.8899111856624865E-2</v>
      </c>
      <c r="L4" s="1">
        <f t="shared" ref="L4:L25" si="8">EXP(I4)</f>
        <v>0.95249356652970141</v>
      </c>
      <c r="M4" s="1">
        <f t="shared" ref="M4:M25" si="9">EXP(J4)</f>
        <v>0.94747281870252187</v>
      </c>
      <c r="N4" s="1">
        <f t="shared" ref="N4:N25" si="10">EXP(K4)</f>
        <v>0.94280188189058001</v>
      </c>
      <c r="O4" s="1">
        <f t="shared" ref="O4:O24" si="11">ABS((1-$L$25)/(L4-$L$25))</f>
        <v>2.2512391921624155E-2</v>
      </c>
      <c r="P4" s="1">
        <f t="shared" ref="P4:P24" si="12">ABS((1-$M$25)/(M4-$M$25))</f>
        <v>1.8043347655277982E-2</v>
      </c>
      <c r="Q4" s="1">
        <f t="shared" ref="Q4:Q24" si="13">ABS((1-$N$25)/(N4-$N$25))</f>
        <v>1.4606734062460321E-2</v>
      </c>
      <c r="R4" s="1">
        <f t="shared" ref="R4:R24" si="14">(0.11/521.015)*(O4/(1-O4))</f>
        <v>4.8624241395473161E-6</v>
      </c>
      <c r="S4" s="1">
        <f t="shared" ref="S4:S24" si="15">(0.11/521.015)*(P4/(1-P4))</f>
        <v>3.8794240945424416E-6</v>
      </c>
      <c r="T4" s="1">
        <f t="shared" ref="T4:T24" si="16">(0.11/521.015)*(Q4/(1-Q4))</f>
        <v>3.1295795170610869E-6</v>
      </c>
      <c r="U4" s="1">
        <f>R4/Sorbate!G4</f>
        <v>4.7586848106746095E-8</v>
      </c>
      <c r="V4" s="1">
        <f>S4/Sorbate!G4</f>
        <v>3.7966569725410468E-8</v>
      </c>
      <c r="W4" s="1">
        <f>T4/Sorbate!G4</f>
        <v>3.0628102535340447E-8</v>
      </c>
      <c r="X4" s="1">
        <f t="shared" ref="X4:X24" si="17">U4/0.11</f>
        <v>4.3260771006132816E-7</v>
      </c>
      <c r="Y4" s="1">
        <f t="shared" si="0"/>
        <v>3.4515063386736789E-7</v>
      </c>
      <c r="Z4" s="1">
        <f t="shared" si="0"/>
        <v>2.7843729577582223E-7</v>
      </c>
    </row>
    <row r="5" spans="1:26" x14ac:dyDescent="0.25">
      <c r="A5" s="1">
        <f>Sorbate!A5</f>
        <v>3</v>
      </c>
      <c r="B5" s="1" t="str">
        <f>Sorbate!B5</f>
        <v>1-OCTANOL</v>
      </c>
      <c r="C5" s="10">
        <f>Sorbate!I5</f>
        <v>-16</v>
      </c>
      <c r="D5" s="10">
        <f t="shared" si="1"/>
        <v>257.14999999999998</v>
      </c>
      <c r="E5" s="10">
        <f t="shared" si="2"/>
        <v>0.10758285615131009</v>
      </c>
      <c r="F5" s="10">
        <f t="shared" si="3"/>
        <v>0.13751467382190175</v>
      </c>
      <c r="G5" s="10">
        <f t="shared" si="4"/>
        <v>0.16550381307804643</v>
      </c>
      <c r="H5" s="1">
        <f>Sorbate!J5/($B$27*(273.15+C5))</f>
        <v>-0.19953739691444838</v>
      </c>
      <c r="I5" s="1">
        <f t="shared" si="5"/>
        <v>-2.1466803069053967E-2</v>
      </c>
      <c r="J5" s="1">
        <f t="shared" si="6"/>
        <v>-2.7439320051961712E-2</v>
      </c>
      <c r="K5" s="1">
        <f t="shared" si="7"/>
        <v>-3.3024200041008825E-2</v>
      </c>
      <c r="L5" s="1">
        <f t="shared" si="8"/>
        <v>0.97876196882332966</v>
      </c>
      <c r="M5" s="1">
        <f t="shared" si="9"/>
        <v>0.97293371832976494</v>
      </c>
      <c r="N5" s="1">
        <f t="shared" si="10"/>
        <v>0.96751514539952566</v>
      </c>
      <c r="O5" s="1">
        <f t="shared" si="11"/>
        <v>5.1799327675079568E-2</v>
      </c>
      <c r="P5" s="1">
        <f t="shared" si="12"/>
        <v>3.562109233204195E-2</v>
      </c>
      <c r="Q5" s="1">
        <f t="shared" si="13"/>
        <v>2.6007999105153317E-2</v>
      </c>
      <c r="R5" s="1">
        <f t="shared" si="14"/>
        <v>1.1533638159521801E-5</v>
      </c>
      <c r="S5" s="1">
        <f t="shared" si="15"/>
        <v>7.7983368076131957E-6</v>
      </c>
      <c r="T5" s="1">
        <f t="shared" si="16"/>
        <v>5.6375967709969476E-6</v>
      </c>
      <c r="U5" s="1">
        <f>R5/Sorbate!G5</f>
        <v>8.8563604081408288E-8</v>
      </c>
      <c r="V5" s="1">
        <f>S5/Sorbate!G5</f>
        <v>5.9881262440399259E-8</v>
      </c>
      <c r="W5" s="1">
        <f>T5/Sorbate!G5</f>
        <v>4.3289539821830211E-8</v>
      </c>
      <c r="X5" s="1">
        <f t="shared" si="17"/>
        <v>8.0512367346734803E-7</v>
      </c>
      <c r="Y5" s="1">
        <f t="shared" si="0"/>
        <v>5.4437511309453869E-7</v>
      </c>
      <c r="Z5" s="1">
        <f t="shared" si="0"/>
        <v>3.9354127110754737E-7</v>
      </c>
    </row>
    <row r="6" spans="1:26" x14ac:dyDescent="0.25">
      <c r="A6" s="1">
        <f>Sorbate!A6</f>
        <v>4</v>
      </c>
      <c r="B6" s="1" t="str">
        <f>Sorbate!B6</f>
        <v>1-PENTANOL</v>
      </c>
      <c r="C6" s="10">
        <f>Sorbate!I6</f>
        <v>-78</v>
      </c>
      <c r="D6" s="10">
        <f t="shared" si="1"/>
        <v>195.14999999999998</v>
      </c>
      <c r="E6" s="10">
        <f t="shared" si="2"/>
        <v>0.3227485684539303</v>
      </c>
      <c r="F6" s="10">
        <f t="shared" si="3"/>
        <v>0.3454636927720946</v>
      </c>
      <c r="G6" s="10">
        <f t="shared" si="4"/>
        <v>0.36670452701606365</v>
      </c>
      <c r="H6" s="1">
        <f>Sorbate!J6/($B$27*(273.15+C6))</f>
        <v>-0.2167056780030979</v>
      </c>
      <c r="I6" s="1">
        <f t="shared" si="5"/>
        <v>-6.9941447351338212E-2</v>
      </c>
      <c r="J6" s="1">
        <f t="shared" si="6"/>
        <v>-7.486394376763067E-2</v>
      </c>
      <c r="K6" s="1">
        <f t="shared" si="7"/>
        <v>-7.9466953153821407E-2</v>
      </c>
      <c r="L6" s="1">
        <f t="shared" si="8"/>
        <v>0.93244841563204617</v>
      </c>
      <c r="M6" s="1">
        <f t="shared" si="9"/>
        <v>0.92786972019916558</v>
      </c>
      <c r="N6" s="1">
        <f t="shared" si="10"/>
        <v>0.92360854181368879</v>
      </c>
      <c r="O6" s="1">
        <f t="shared" si="11"/>
        <v>1.5727038942323978E-2</v>
      </c>
      <c r="P6" s="1">
        <f t="shared" si="12"/>
        <v>1.3075525432115945E-2</v>
      </c>
      <c r="Q6" s="1">
        <f t="shared" si="13"/>
        <v>1.0896804156726718E-2</v>
      </c>
      <c r="R6" s="1">
        <f t="shared" si="14"/>
        <v>3.3734468009328155E-6</v>
      </c>
      <c r="S6" s="1">
        <f t="shared" si="15"/>
        <v>2.7971624468528152E-6</v>
      </c>
      <c r="T6" s="1">
        <f t="shared" si="16"/>
        <v>2.3259479874156879E-6</v>
      </c>
      <c r="U6" s="1">
        <f>R6/Sorbate!G6</f>
        <v>3.826939082169955E-8</v>
      </c>
      <c r="V6" s="1">
        <f>S6/Sorbate!G6</f>
        <v>3.1731848517899205E-8</v>
      </c>
      <c r="W6" s="1">
        <f>T6/Sorbate!G6</f>
        <v>2.6386250566258511E-8</v>
      </c>
      <c r="X6" s="1">
        <f t="shared" si="17"/>
        <v>3.4790355292454139E-7</v>
      </c>
      <c r="Y6" s="1">
        <f t="shared" si="0"/>
        <v>2.8847135016272002E-7</v>
      </c>
      <c r="Z6" s="1">
        <f t="shared" si="0"/>
        <v>2.3987500514780464E-7</v>
      </c>
    </row>
    <row r="7" spans="1:26" x14ac:dyDescent="0.25">
      <c r="A7" s="1">
        <f>Sorbate!A7</f>
        <v>5</v>
      </c>
      <c r="B7" s="1" t="str">
        <f>Sorbate!B7</f>
        <v>1-PROPANOL</v>
      </c>
      <c r="C7" s="10">
        <f>Sorbate!I7</f>
        <v>-126</v>
      </c>
      <c r="D7" s="10">
        <f t="shared" si="1"/>
        <v>147.14999999999998</v>
      </c>
      <c r="E7" s="10">
        <f t="shared" si="2"/>
        <v>0.489328474752733</v>
      </c>
      <c r="F7" s="10">
        <f t="shared" si="3"/>
        <v>0.50645648163676005</v>
      </c>
      <c r="G7" s="10">
        <f t="shared" si="4"/>
        <v>0.52247282167775433</v>
      </c>
      <c r="H7" s="1">
        <f>Sorbate!J7/($B$27*(273.15+C7))</f>
        <v>-0.24726069884783058</v>
      </c>
      <c r="I7" s="1">
        <f t="shared" si="5"/>
        <v>-0.12099170063350378</v>
      </c>
      <c r="J7" s="1">
        <f t="shared" si="6"/>
        <v>-0.12522678358551875</v>
      </c>
      <c r="K7" s="1">
        <f t="shared" si="7"/>
        <v>-0.12918699501703951</v>
      </c>
      <c r="L7" s="1">
        <f t="shared" si="8"/>
        <v>0.88604131314394918</v>
      </c>
      <c r="M7" s="1">
        <f t="shared" si="9"/>
        <v>0.88229678946486112</v>
      </c>
      <c r="N7" s="1">
        <f t="shared" si="10"/>
        <v>0.87880961716056216</v>
      </c>
      <c r="O7" s="1">
        <f t="shared" si="11"/>
        <v>9.2632311937460073E-3</v>
      </c>
      <c r="P7" s="1">
        <f t="shared" si="12"/>
        <v>7.9725146140316779E-3</v>
      </c>
      <c r="Q7" s="1">
        <f t="shared" si="13"/>
        <v>6.8411628273211964E-3</v>
      </c>
      <c r="R7" s="1">
        <f t="shared" si="14"/>
        <v>1.9739978743635937E-6</v>
      </c>
      <c r="S7" s="1">
        <f t="shared" si="15"/>
        <v>1.6967352299557968E-6</v>
      </c>
      <c r="T7" s="1">
        <f t="shared" si="16"/>
        <v>1.4542988954634836E-6</v>
      </c>
      <c r="U7" s="1">
        <f>R7/Sorbate!G7</f>
        <v>3.2845222535167948E-8</v>
      </c>
      <c r="V7" s="1">
        <f>S7/Sorbate!G7</f>
        <v>2.8231867386951694E-8</v>
      </c>
      <c r="W7" s="1">
        <f>T7/Sorbate!G7</f>
        <v>2.4197984949475601E-8</v>
      </c>
      <c r="X7" s="1">
        <f t="shared" si="17"/>
        <v>2.9859293213789042E-7</v>
      </c>
      <c r="Y7" s="1">
        <f t="shared" si="0"/>
        <v>2.5665333988137902E-7</v>
      </c>
      <c r="Z7" s="1">
        <f t="shared" si="0"/>
        <v>2.1998168135886909E-7</v>
      </c>
    </row>
    <row r="8" spans="1:26" x14ac:dyDescent="0.25">
      <c r="A8" s="1">
        <f>Sorbate!A8</f>
        <v>6</v>
      </c>
      <c r="B8" s="1" t="str">
        <f>Sorbate!B8</f>
        <v>BENZENE</v>
      </c>
      <c r="C8" s="10">
        <f>Sorbate!I8</f>
        <v>5.53</v>
      </c>
      <c r="D8" s="10">
        <f t="shared" si="1"/>
        <v>278.67999999999995</v>
      </c>
      <c r="E8" s="10">
        <f t="shared" si="2"/>
        <v>3.2864827346868047E-2</v>
      </c>
      <c r="F8" s="10">
        <f t="shared" si="3"/>
        <v>6.5302699983230017E-2</v>
      </c>
      <c r="G8" s="10">
        <f t="shared" si="4"/>
        <v>9.5635242576667306E-2</v>
      </c>
      <c r="H8" s="1">
        <f>Sorbate!J8/($B$27*(273.15+C8))</f>
        <v>2.1148533522704498E-2</v>
      </c>
      <c r="I8" s="1">
        <f t="shared" si="5"/>
        <v>6.950429028631344E-4</v>
      </c>
      <c r="J8" s="1">
        <f t="shared" si="6"/>
        <v>1.3810563397184544E-3</v>
      </c>
      <c r="K8" s="1">
        <f t="shared" si="7"/>
        <v>2.0225451335846249E-3</v>
      </c>
      <c r="L8" s="1">
        <f>EXP(I8)</f>
        <v>1.0006952845011521</v>
      </c>
      <c r="M8" s="1">
        <f t="shared" si="9"/>
        <v>1.0013820104371953</v>
      </c>
      <c r="N8" s="1">
        <f t="shared" si="10"/>
        <v>1.0020245918576247</v>
      </c>
      <c r="O8" s="1">
        <f t="shared" si="11"/>
        <v>0.60069150442374109</v>
      </c>
      <c r="P8" s="1">
        <f t="shared" si="12"/>
        <v>0.40249758845185102</v>
      </c>
      <c r="Q8" s="1">
        <f t="shared" si="13"/>
        <v>0.28912842243241449</v>
      </c>
      <c r="R8" s="1">
        <f t="shared" si="14"/>
        <v>3.1760358642969556E-4</v>
      </c>
      <c r="S8" s="1">
        <f t="shared" si="15"/>
        <v>1.4222176976094297E-4</v>
      </c>
      <c r="T8" s="1">
        <f t="shared" si="16"/>
        <v>8.5870124892112375E-5</v>
      </c>
      <c r="U8" s="1">
        <f>R8/Sorbate!G8</f>
        <v>4.0661065987670666E-6</v>
      </c>
      <c r="V8" s="1">
        <f>S8/Sorbate!G8</f>
        <v>1.8207882442829722E-6</v>
      </c>
      <c r="W8" s="1">
        <f>T8/Sorbate!G8</f>
        <v>1.0993486735643627E-6</v>
      </c>
      <c r="X8" s="1">
        <f t="shared" si="17"/>
        <v>3.6964605443336972E-5</v>
      </c>
      <c r="Y8" s="1">
        <f t="shared" si="0"/>
        <v>1.6552620402572476E-5</v>
      </c>
      <c r="Z8" s="1">
        <f t="shared" si="0"/>
        <v>9.994078850585115E-6</v>
      </c>
    </row>
    <row r="9" spans="1:26" x14ac:dyDescent="0.25">
      <c r="A9" s="1">
        <f>Sorbate!A9</f>
        <v>7</v>
      </c>
      <c r="B9" s="1" t="str">
        <f>Sorbate!B9</f>
        <v>BENZOYL-CHLORIDE</v>
      </c>
      <c r="C9" s="10">
        <f>Sorbate!I9</f>
        <v>-1</v>
      </c>
      <c r="D9" s="10">
        <f t="shared" si="1"/>
        <v>272.14999999999998</v>
      </c>
      <c r="E9" s="10">
        <f t="shared" si="2"/>
        <v>5.5526635432934242E-2</v>
      </c>
      <c r="F9" s="10">
        <f t="shared" si="3"/>
        <v>8.7204427301693782E-2</v>
      </c>
      <c r="G9" s="10">
        <f t="shared" si="4"/>
        <v>0.11682622099626806</v>
      </c>
      <c r="H9" s="1">
        <f>Sorbate!J9/($B$27*(273.15+C9))</f>
        <v>-6.9520096103025161E-2</v>
      </c>
      <c r="I9" s="1">
        <f t="shared" si="5"/>
        <v>-3.8602170315752307E-3</v>
      </c>
      <c r="J9" s="1">
        <f t="shared" si="6"/>
        <v>-6.0624601666230231E-3</v>
      </c>
      <c r="K9" s="1">
        <f t="shared" si="7"/>
        <v>-8.1217701110138114E-3</v>
      </c>
      <c r="L9" s="1">
        <f t="shared" si="8"/>
        <v>0.99614722402840883</v>
      </c>
      <c r="M9" s="1">
        <f t="shared" si="9"/>
        <v>0.99395587946520125</v>
      </c>
      <c r="N9" s="1">
        <f t="shared" si="10"/>
        <v>0.9919111223552679</v>
      </c>
      <c r="O9" s="1">
        <f t="shared" si="11"/>
        <v>0.37263871693760414</v>
      </c>
      <c r="P9" s="1">
        <f t="shared" si="12"/>
        <v>0.18207328543926318</v>
      </c>
      <c r="Q9" s="1">
        <f t="shared" si="13"/>
        <v>0.11333809987120612</v>
      </c>
      <c r="R9" s="1">
        <f t="shared" si="14"/>
        <v>1.2540438452363379E-4</v>
      </c>
      <c r="S9" s="1">
        <f t="shared" si="15"/>
        <v>4.6997449972682871E-5</v>
      </c>
      <c r="T9" s="1">
        <f t="shared" si="16"/>
        <v>2.6987356028925746E-5</v>
      </c>
      <c r="U9" s="1">
        <f>R9/Sorbate!G9</f>
        <v>1.007644528646427E-6</v>
      </c>
      <c r="V9" s="1">
        <f>S9/Sorbate!G9</f>
        <v>3.7763211792952255E-7</v>
      </c>
      <c r="W9" s="1">
        <f>T9/Sorbate!G9</f>
        <v>2.1684777409082743E-7</v>
      </c>
      <c r="X9" s="1">
        <f t="shared" si="17"/>
        <v>9.1604048058766096E-6</v>
      </c>
      <c r="Y9" s="1">
        <f t="shared" si="0"/>
        <v>3.4330192539047505E-6</v>
      </c>
      <c r="Z9" s="1">
        <f t="shared" si="0"/>
        <v>1.9713434008257038E-6</v>
      </c>
    </row>
    <row r="10" spans="1:26" x14ac:dyDescent="0.25">
      <c r="A10" s="1">
        <f>Sorbate!A10</f>
        <v>8</v>
      </c>
      <c r="B10" s="1" t="str">
        <f>Sorbate!B10</f>
        <v>CHLOROBENZENE</v>
      </c>
      <c r="C10" s="10">
        <f>Sorbate!I10</f>
        <v>-45</v>
      </c>
      <c r="D10" s="10">
        <f t="shared" si="1"/>
        <v>228.14999999999998</v>
      </c>
      <c r="E10" s="10">
        <f t="shared" si="2"/>
        <v>0.20822488287350341</v>
      </c>
      <c r="F10" s="10">
        <f t="shared" si="3"/>
        <v>0.23478115042763711</v>
      </c>
      <c r="G10" s="10">
        <f t="shared" si="4"/>
        <v>0.25961382443615122</v>
      </c>
      <c r="H10" s="1">
        <f>Sorbate!J10/($B$27*(273.15+C10))</f>
        <v>6.0627177075799421E-3</v>
      </c>
      <c r="I10" s="1">
        <f t="shared" si="5"/>
        <v>1.2624086845559486E-3</v>
      </c>
      <c r="J10" s="1">
        <f t="shared" si="6"/>
        <v>1.4234118381036256E-3</v>
      </c>
      <c r="K10" s="1">
        <f t="shared" si="7"/>
        <v>1.5739653305416044E-3</v>
      </c>
      <c r="L10" s="1">
        <f t="shared" si="8"/>
        <v>1.0012632058578168</v>
      </c>
      <c r="M10" s="1">
        <f>EXP(J10)</f>
        <v>1.0014244253695679</v>
      </c>
      <c r="N10" s="1">
        <f t="shared" si="10"/>
        <v>1.0015752046641098</v>
      </c>
      <c r="O10" s="1">
        <f t="shared" si="11"/>
        <v>0.45295463026679622</v>
      </c>
      <c r="P10" s="1">
        <f t="shared" si="12"/>
        <v>0.39524958254939707</v>
      </c>
      <c r="Q10" s="1">
        <f t="shared" si="13"/>
        <v>0.34329654581775798</v>
      </c>
      <c r="R10" s="1">
        <f t="shared" si="14"/>
        <v>1.7481303604507798E-4</v>
      </c>
      <c r="S10" s="1">
        <f t="shared" si="15"/>
        <v>1.3798685028029237E-4</v>
      </c>
      <c r="T10" s="1">
        <f t="shared" si="16"/>
        <v>1.1036785227400363E-4</v>
      </c>
      <c r="U10" s="1">
        <f>R10/Sorbate!G10</f>
        <v>1.5530653522128464E-6</v>
      </c>
      <c r="V10" s="1">
        <f>S10/Sorbate!G10</f>
        <v>1.2258959690857531E-6</v>
      </c>
      <c r="W10" s="1">
        <f>T10/Sorbate!G10</f>
        <v>9.8052462929996111E-7</v>
      </c>
      <c r="X10" s="1">
        <f t="shared" si="17"/>
        <v>1.4118775929207694E-5</v>
      </c>
      <c r="Y10" s="1">
        <f t="shared" si="0"/>
        <v>1.1144508809870483E-5</v>
      </c>
      <c r="Z10" s="1">
        <f t="shared" si="0"/>
        <v>8.9138602663632831E-6</v>
      </c>
    </row>
    <row r="11" spans="1:26" x14ac:dyDescent="0.25">
      <c r="A11" s="1">
        <f>Sorbate!A11</f>
        <v>9</v>
      </c>
      <c r="B11" s="1" t="str">
        <f>Sorbate!B11</f>
        <v>CYCLOHEXANE</v>
      </c>
      <c r="C11" s="10">
        <f>Sorbate!I11</f>
        <v>16.7</v>
      </c>
      <c r="D11" s="10">
        <f t="shared" si="1"/>
        <v>289.84999999999997</v>
      </c>
      <c r="E11" s="10">
        <f t="shared" si="2"/>
        <v>-5.8997050147492234E-3</v>
      </c>
      <c r="F11" s="10">
        <f t="shared" si="3"/>
        <v>2.7838336407848437E-2</v>
      </c>
      <c r="G11" s="10">
        <f t="shared" si="4"/>
        <v>5.9386662339769636E-2</v>
      </c>
      <c r="H11" s="1">
        <f>Sorbate!J11/($B$27*(273.15+C11))</f>
        <v>-6.5440765131600048E-2</v>
      </c>
      <c r="I11" s="1">
        <f t="shared" si="5"/>
        <v>3.8608121021592695E-4</v>
      </c>
      <c r="J11" s="1">
        <f t="shared" si="6"/>
        <v>-1.8217620345204802E-3</v>
      </c>
      <c r="K11" s="1">
        <f t="shared" si="7"/>
        <v>-3.8863086221265024E-3</v>
      </c>
      <c r="L11" s="1">
        <f t="shared" si="8"/>
        <v>1.0003861557491587</v>
      </c>
      <c r="M11" s="1">
        <f t="shared" si="9"/>
        <v>0.99817989636671101</v>
      </c>
      <c r="N11" s="1">
        <f t="shared" si="10"/>
        <v>0.99612123330198188</v>
      </c>
      <c r="O11" s="1">
        <f t="shared" si="11"/>
        <v>0.7303556111648758</v>
      </c>
      <c r="P11" s="1">
        <f t="shared" si="12"/>
        <v>1.0470492892757872</v>
      </c>
      <c r="Q11" s="1">
        <f t="shared" si="13"/>
        <v>0.26951370751034104</v>
      </c>
      <c r="R11" s="1">
        <f t="shared" si="14"/>
        <v>5.7185436611003845E-4</v>
      </c>
      <c r="S11" s="1">
        <f t="shared" si="15"/>
        <v>-4.6984706394695716E-3</v>
      </c>
      <c r="T11" s="1">
        <f t="shared" si="16"/>
        <v>7.7895298496647009E-5</v>
      </c>
      <c r="U11" s="1">
        <f>R11/Sorbate!G11</f>
        <v>6.7948475060603434E-6</v>
      </c>
      <c r="V11" s="1">
        <f>S11/Sorbate!G11</f>
        <v>-5.5827835545028185E-5</v>
      </c>
      <c r="W11" s="1">
        <f>T11/Sorbate!G11</f>
        <v>9.2556200685179434E-7</v>
      </c>
      <c r="X11" s="1">
        <f t="shared" si="17"/>
        <v>6.1771340964184934E-5</v>
      </c>
      <c r="Y11" s="1">
        <f t="shared" si="0"/>
        <v>-5.0752577768207444E-4</v>
      </c>
      <c r="Z11" s="1">
        <f t="shared" si="0"/>
        <v>8.4142000622890393E-6</v>
      </c>
    </row>
    <row r="12" spans="1:26" x14ac:dyDescent="0.25">
      <c r="A12" s="1">
        <f>Sorbate!A12</f>
        <v>10</v>
      </c>
      <c r="B12" s="1" t="str">
        <f>Sorbate!B12</f>
        <v>ETHANOL</v>
      </c>
      <c r="C12" s="10">
        <f>Sorbate!I12</f>
        <v>-114</v>
      </c>
      <c r="D12" s="10">
        <f t="shared" si="1"/>
        <v>159.14999999999998</v>
      </c>
      <c r="E12" s="10">
        <f t="shared" si="2"/>
        <v>0.44768349817803232</v>
      </c>
      <c r="F12" s="10">
        <f t="shared" si="3"/>
        <v>0.4662082844205937</v>
      </c>
      <c r="G12" s="10">
        <f t="shared" si="4"/>
        <v>0.4835307480123317</v>
      </c>
      <c r="H12" s="1">
        <f>Sorbate!J12/($B$27*(273.15+C12))</f>
        <v>-0.20858948840480512</v>
      </c>
      <c r="I12" s="1">
        <f>$H12*E12</f>
        <v>-9.338207185222927E-2</v>
      </c>
      <c r="J12" s="1">
        <f>$H12*F12</f>
        <v>-9.7246147537373512E-2</v>
      </c>
      <c r="K12" s="1">
        <f>$H12*G12</f>
        <v>-0.10085943135588502</v>
      </c>
      <c r="L12" s="1">
        <f t="shared" si="8"/>
        <v>0.91084542540678626</v>
      </c>
      <c r="M12" s="1">
        <f t="shared" si="9"/>
        <v>0.90733264094885724</v>
      </c>
      <c r="N12" s="1">
        <f t="shared" si="10"/>
        <v>0.90406010645773816</v>
      </c>
      <c r="O12" s="1">
        <f t="shared" si="11"/>
        <v>1.1870991709416001E-2</v>
      </c>
      <c r="P12" s="1">
        <f t="shared" si="12"/>
        <v>1.0148299931386219E-2</v>
      </c>
      <c r="Q12" s="1">
        <f t="shared" si="13"/>
        <v>8.6572810707435006E-3</v>
      </c>
      <c r="R12" s="1">
        <f t="shared" si="14"/>
        <v>2.5363887081494807E-6</v>
      </c>
      <c r="S12" s="1">
        <f t="shared" si="15"/>
        <v>2.1645400171389816E-6</v>
      </c>
      <c r="T12" s="1">
        <f t="shared" si="16"/>
        <v>1.8437420253312016E-6</v>
      </c>
      <c r="U12" s="1">
        <f>R12/Sorbate!G12</f>
        <v>5.5055105451475591E-8</v>
      </c>
      <c r="V12" s="1">
        <f>S12/Sorbate!G12</f>
        <v>4.6983720797459989E-8</v>
      </c>
      <c r="W12" s="1">
        <f>T12/Sorbate!G12</f>
        <v>4.0020447695489506E-8</v>
      </c>
      <c r="X12" s="1">
        <f t="shared" si="17"/>
        <v>5.0050095864977813E-7</v>
      </c>
      <c r="Y12" s="1">
        <f t="shared" si="0"/>
        <v>4.2712473452236352E-7</v>
      </c>
      <c r="Z12" s="1">
        <f t="shared" si="0"/>
        <v>3.6382225177717734E-7</v>
      </c>
    </row>
    <row r="13" spans="1:26" x14ac:dyDescent="0.25">
      <c r="A13" s="1">
        <f>Sorbate!A13</f>
        <v>11</v>
      </c>
      <c r="B13" s="1" t="str">
        <f>Sorbate!B13</f>
        <v>ETHYLBENZENE</v>
      </c>
      <c r="C13" s="10">
        <f>Sorbate!I13</f>
        <v>-95</v>
      </c>
      <c r="D13" s="10">
        <f t="shared" si="1"/>
        <v>178.14999999999998</v>
      </c>
      <c r="E13" s="10">
        <f t="shared" si="2"/>
        <v>0.38174561860142292</v>
      </c>
      <c r="F13" s="10">
        <f t="shared" si="3"/>
        <v>0.40248197216166365</v>
      </c>
      <c r="G13" s="10">
        <f t="shared" si="4"/>
        <v>0.42187246470874579</v>
      </c>
      <c r="H13" s="1">
        <f>Sorbate!J13/($B$27*(273.15+C13))</f>
        <v>-8.4394504202880069E-3</v>
      </c>
      <c r="I13" s="1">
        <f t="shared" si="5"/>
        <v>-3.2217232213488838E-3</v>
      </c>
      <c r="J13" s="1">
        <f t="shared" si="6"/>
        <v>-3.3967266491180983E-3</v>
      </c>
      <c r="K13" s="1">
        <f t="shared" si="7"/>
        <v>-3.560371749594162E-3</v>
      </c>
      <c r="L13" s="1">
        <f t="shared" si="8"/>
        <v>0.99678346096008164</v>
      </c>
      <c r="M13" s="1">
        <f t="shared" si="9"/>
        <v>0.99660903570062431</v>
      </c>
      <c r="N13" s="1">
        <f t="shared" si="10"/>
        <v>0.99644595885856879</v>
      </c>
      <c r="O13" s="1">
        <f t="shared" si="11"/>
        <v>0.4818648668364755</v>
      </c>
      <c r="P13" s="1">
        <f t="shared" si="12"/>
        <v>0.37844307371448666</v>
      </c>
      <c r="Q13" s="1">
        <f t="shared" si="13"/>
        <v>0.30156463617459706</v>
      </c>
      <c r="R13" s="1">
        <f t="shared" si="14"/>
        <v>1.9634718515368829E-4</v>
      </c>
      <c r="S13" s="1">
        <f t="shared" si="15"/>
        <v>1.2854704840513064E-4</v>
      </c>
      <c r="T13" s="1">
        <f t="shared" si="16"/>
        <v>9.1158390560241534E-5</v>
      </c>
      <c r="U13" s="1">
        <f>R13/Sorbate!G13</f>
        <v>1.8493659711188499E-6</v>
      </c>
      <c r="V13" s="1">
        <f>S13/Sorbate!G13</f>
        <v>1.210766208958563E-6</v>
      </c>
      <c r="W13" s="1">
        <f>T13/Sorbate!G13</f>
        <v>8.5860780409005873E-7</v>
      </c>
      <c r="X13" s="1">
        <f t="shared" si="17"/>
        <v>1.6812417919262271E-5</v>
      </c>
      <c r="Y13" s="1">
        <f t="shared" si="0"/>
        <v>1.1006965535986936E-5</v>
      </c>
      <c r="Z13" s="1">
        <f t="shared" si="0"/>
        <v>7.8055254917278066E-6</v>
      </c>
    </row>
    <row r="14" spans="1:26" x14ac:dyDescent="0.25">
      <c r="A14" s="1">
        <f>Sorbate!A14</f>
        <v>12</v>
      </c>
      <c r="B14" s="1" t="str">
        <f>Sorbate!B14</f>
        <v>ETHYLCYCLOHEXANE</v>
      </c>
      <c r="C14" s="10">
        <f>Sorbate!I14</f>
        <v>-111.1</v>
      </c>
      <c r="D14" s="10">
        <f t="shared" si="1"/>
        <v>162.04999999999998</v>
      </c>
      <c r="E14" s="10">
        <f t="shared" si="2"/>
        <v>0.43761929550581297</v>
      </c>
      <c r="F14" s="10">
        <f t="shared" si="3"/>
        <v>0.45648163676002013</v>
      </c>
      <c r="G14" s="10">
        <f t="shared" si="4"/>
        <v>0.4741197468765212</v>
      </c>
      <c r="H14" s="1">
        <f>Sorbate!J14/($B$27*(273.15+C14))</f>
        <v>-0.15809587839591618</v>
      </c>
      <c r="I14" s="1">
        <f t="shared" si="5"/>
        <v>-6.918580692599352E-2</v>
      </c>
      <c r="J14" s="1">
        <f t="shared" si="6"/>
        <v>-7.2167865335180922E-2</v>
      </c>
      <c r="K14" s="1">
        <f t="shared" si="7"/>
        <v>-7.495637784729306E-2</v>
      </c>
      <c r="L14" s="1">
        <f t="shared" si="8"/>
        <v>0.93315327762701594</v>
      </c>
      <c r="M14" s="1">
        <f t="shared" si="9"/>
        <v>0.93037470504035902</v>
      </c>
      <c r="N14" s="1">
        <f t="shared" si="10"/>
        <v>0.9277839573792972</v>
      </c>
      <c r="O14" s="1">
        <f t="shared" si="11"/>
        <v>1.5895507934987719E-2</v>
      </c>
      <c r="P14" s="1">
        <f t="shared" si="12"/>
        <v>1.3552333265335377E-2</v>
      </c>
      <c r="Q14" s="1">
        <f t="shared" si="13"/>
        <v>1.1534106765948673E-2</v>
      </c>
      <c r="R14" s="1">
        <f t="shared" si="14"/>
        <v>3.4101670542417298E-6</v>
      </c>
      <c r="S14" s="1">
        <f t="shared" si="15"/>
        <v>2.9005641925667399E-6</v>
      </c>
      <c r="T14" s="1">
        <f t="shared" si="16"/>
        <v>2.4635690355458488E-6</v>
      </c>
      <c r="U14" s="1">
        <f>R14/Sorbate!G14</f>
        <v>3.0388228963123598E-8</v>
      </c>
      <c r="V14" s="1">
        <f>S14/Sorbate!G14</f>
        <v>2.5847123441157903E-8</v>
      </c>
      <c r="W14" s="1">
        <f>T14/Sorbate!G14</f>
        <v>2.1953030079717064E-8</v>
      </c>
      <c r="X14" s="1">
        <f t="shared" si="17"/>
        <v>2.7625662693748723E-7</v>
      </c>
      <c r="Y14" s="1">
        <f t="shared" si="0"/>
        <v>2.3497384946507184E-7</v>
      </c>
      <c r="Z14" s="1">
        <f t="shared" si="0"/>
        <v>1.9957300072470059E-7</v>
      </c>
    </row>
    <row r="15" spans="1:26" x14ac:dyDescent="0.25">
      <c r="A15" s="1">
        <f>Sorbate!A15</f>
        <v>13</v>
      </c>
      <c r="B15" s="1" t="str">
        <f>Sorbate!B15</f>
        <v>METHANOL</v>
      </c>
      <c r="C15" s="10">
        <f>Sorbate!I15</f>
        <v>-97.6</v>
      </c>
      <c r="D15" s="10">
        <f t="shared" si="1"/>
        <v>175.54999999999998</v>
      </c>
      <c r="E15" s="10">
        <f t="shared" si="2"/>
        <v>0.39076869685927468</v>
      </c>
      <c r="F15" s="10">
        <f t="shared" si="3"/>
        <v>0.41120241489183296</v>
      </c>
      <c r="G15" s="10">
        <f t="shared" si="4"/>
        <v>0.43030991400292068</v>
      </c>
      <c r="H15" s="1">
        <f>Sorbate!J15/($B$27*(273.15+C15))</f>
        <v>-0.16334107033758369</v>
      </c>
      <c r="I15" s="1">
        <f t="shared" si="5"/>
        <v>-6.3828577199416703E-2</v>
      </c>
      <c r="J15" s="1">
        <f t="shared" si="6"/>
        <v>-6.7166242573831164E-2</v>
      </c>
      <c r="K15" s="1">
        <f t="shared" si="7"/>
        <v>-7.0287281930110648E-2</v>
      </c>
      <c r="L15" s="1">
        <f t="shared" si="8"/>
        <v>0.93816580875750044</v>
      </c>
      <c r="M15" s="1">
        <f t="shared" si="9"/>
        <v>0.9350397450015604</v>
      </c>
      <c r="N15" s="1">
        <f t="shared" si="10"/>
        <v>0.93212599848171218</v>
      </c>
      <c r="O15" s="1">
        <f t="shared" si="11"/>
        <v>1.7206233653806528E-2</v>
      </c>
      <c r="P15" s="1">
        <f t="shared" si="12"/>
        <v>1.4539727934490461E-2</v>
      </c>
      <c r="Q15" s="1">
        <f t="shared" si="13"/>
        <v>1.2281029264944184E-2</v>
      </c>
      <c r="R15" s="1">
        <f t="shared" si="14"/>
        <v>3.6962886721431512E-6</v>
      </c>
      <c r="S15" s="1">
        <f t="shared" si="15"/>
        <v>3.1150112373952567E-6</v>
      </c>
      <c r="T15" s="1">
        <f t="shared" si="16"/>
        <v>2.6250877748122627E-6</v>
      </c>
      <c r="U15" s="1">
        <f>R15/Sorbate!G15</f>
        <v>1.153648149857413E-7</v>
      </c>
      <c r="V15" s="1">
        <f>S15/Sorbate!G15</f>
        <v>9.7222572952411263E-8</v>
      </c>
      <c r="W15" s="1">
        <f>T15/Sorbate!G15</f>
        <v>8.1931578489770994E-8</v>
      </c>
      <c r="X15" s="1">
        <f t="shared" si="17"/>
        <v>1.0487710453249209E-6</v>
      </c>
      <c r="Y15" s="1">
        <f t="shared" si="0"/>
        <v>8.8384157229464787E-7</v>
      </c>
      <c r="Z15" s="1">
        <f t="shared" si="0"/>
        <v>7.4483253172519086E-7</v>
      </c>
    </row>
    <row r="16" spans="1:26" x14ac:dyDescent="0.25">
      <c r="A16" s="1">
        <f>Sorbate!A16</f>
        <v>14</v>
      </c>
      <c r="B16" s="1" t="str">
        <f>Sorbate!B16</f>
        <v>METHYLCYCLOHEXANE</v>
      </c>
      <c r="C16" s="10">
        <f>Sorbate!I16</f>
        <v>-126.3</v>
      </c>
      <c r="D16" s="10">
        <f t="shared" si="1"/>
        <v>146.84999999999997</v>
      </c>
      <c r="E16" s="10">
        <f t="shared" si="2"/>
        <v>0.49036959916710054</v>
      </c>
      <c r="F16" s="10">
        <f t="shared" si="3"/>
        <v>0.5074626865671642</v>
      </c>
      <c r="G16" s="10">
        <f t="shared" si="4"/>
        <v>0.52344637351938994</v>
      </c>
      <c r="H16" s="1">
        <f>Sorbate!J16/($B$27*(273.15+C16))</f>
        <v>-0.15578532389218577</v>
      </c>
      <c r="I16" s="1">
        <f t="shared" si="5"/>
        <v>-7.6392386833128073E-2</v>
      </c>
      <c r="J16" s="1">
        <f t="shared" si="6"/>
        <v>-7.9055238990064419E-2</v>
      </c>
      <c r="K16" s="1">
        <f t="shared" si="7"/>
        <v>-8.1545262838908214E-2</v>
      </c>
      <c r="L16" s="1">
        <f t="shared" si="8"/>
        <v>0.92645260742362057</v>
      </c>
      <c r="M16" s="1">
        <f t="shared" si="9"/>
        <v>0.92398888282263802</v>
      </c>
      <c r="N16" s="1">
        <f t="shared" si="10"/>
        <v>0.92169099055889869</v>
      </c>
      <c r="O16" s="1">
        <f t="shared" si="11"/>
        <v>1.4426426308899506E-2</v>
      </c>
      <c r="P16" s="1">
        <f t="shared" si="12"/>
        <v>1.2399661190426497E-2</v>
      </c>
      <c r="Q16" s="1">
        <f t="shared" si="13"/>
        <v>1.0627138678701032E-2</v>
      </c>
      <c r="R16" s="1">
        <f t="shared" si="14"/>
        <v>3.0903820304248522E-6</v>
      </c>
      <c r="S16" s="1">
        <f t="shared" si="15"/>
        <v>2.6507638957328284E-6</v>
      </c>
      <c r="T16" s="1">
        <f t="shared" si="16"/>
        <v>2.2677689927376495E-6</v>
      </c>
      <c r="U16" s="1">
        <f>R16/Sorbate!G16</f>
        <v>3.147349048197222E-8</v>
      </c>
      <c r="V16" s="1">
        <f>S16/Sorbate!G16</f>
        <v>2.6996271470952525E-8</v>
      </c>
      <c r="W16" s="1">
        <f>T16/Sorbate!G16</f>
        <v>2.3095722504711779E-8</v>
      </c>
      <c r="X16" s="1">
        <f t="shared" si="17"/>
        <v>2.8612264074520198E-7</v>
      </c>
      <c r="Y16" s="1">
        <f t="shared" si="0"/>
        <v>2.4542064973593204E-7</v>
      </c>
      <c r="Z16" s="1">
        <f t="shared" si="0"/>
        <v>2.09961113679198E-7</v>
      </c>
    </row>
    <row r="17" spans="1:26" x14ac:dyDescent="0.25">
      <c r="A17" s="1">
        <f>Sorbate!A17</f>
        <v>15</v>
      </c>
      <c r="B17" s="1" t="str">
        <f>Sorbate!B17</f>
        <v>N-BUTANOL</v>
      </c>
      <c r="C17" s="10">
        <f>Sorbate!I17</f>
        <v>-89.8</v>
      </c>
      <c r="D17" s="10">
        <f t="shared" si="1"/>
        <v>183.34999999999997</v>
      </c>
      <c r="E17" s="10">
        <f t="shared" si="2"/>
        <v>0.36369946208571929</v>
      </c>
      <c r="F17" s="10">
        <f t="shared" si="3"/>
        <v>0.38504108670132492</v>
      </c>
      <c r="G17" s="10">
        <f t="shared" si="4"/>
        <v>0.404997566120396</v>
      </c>
      <c r="H17" s="1">
        <f>Sorbate!J17/($B$27*(273.15+C17))</f>
        <v>-0.21517058927680316</v>
      </c>
      <c r="I17" s="1">
        <f t="shared" si="5"/>
        <v>-7.8257427576640545E-2</v>
      </c>
      <c r="J17" s="1">
        <f t="shared" si="6"/>
        <v>-8.2849517521304733E-2</v>
      </c>
      <c r="K17" s="1">
        <f t="shared" si="7"/>
        <v>-8.7143564957796654E-2</v>
      </c>
      <c r="L17" s="1">
        <f t="shared" si="8"/>
        <v>0.9247263458383197</v>
      </c>
      <c r="M17" s="1">
        <f t="shared" si="9"/>
        <v>0.92048965436321617</v>
      </c>
      <c r="N17" s="1">
        <f t="shared" si="10"/>
        <v>0.91654550237092114</v>
      </c>
      <c r="O17" s="1">
        <f t="shared" si="11"/>
        <v>1.4090921103142652E-2</v>
      </c>
      <c r="P17" s="1">
        <f t="shared" si="12"/>
        <v>1.1847490266523864E-2</v>
      </c>
      <c r="Q17" s="1">
        <f t="shared" si="13"/>
        <v>9.9653799575912284E-3</v>
      </c>
      <c r="R17" s="1">
        <f t="shared" si="14"/>
        <v>3.0174839981857692E-6</v>
      </c>
      <c r="S17" s="1">
        <f t="shared" si="15"/>
        <v>2.5313071212315319E-6</v>
      </c>
      <c r="T17" s="1">
        <f t="shared" si="16"/>
        <v>2.1251321369576905E-6</v>
      </c>
      <c r="U17" s="1">
        <f>R17/Sorbate!G17</f>
        <v>4.0710793283672006E-8</v>
      </c>
      <c r="V17" s="1">
        <f>S17/Sorbate!G17</f>
        <v>3.4151472223846897E-8</v>
      </c>
      <c r="W17" s="1">
        <f>T17/Sorbate!G17</f>
        <v>2.8671507514269971E-8</v>
      </c>
      <c r="X17" s="1">
        <f t="shared" si="17"/>
        <v>3.7009812076065461E-7</v>
      </c>
      <c r="Y17" s="1">
        <f t="shared" si="0"/>
        <v>3.1046792930769907E-7</v>
      </c>
      <c r="Z17" s="1">
        <f t="shared" si="0"/>
        <v>2.6065006831154521E-7</v>
      </c>
    </row>
    <row r="18" spans="1:26" x14ac:dyDescent="0.25">
      <c r="A18" s="1">
        <f>Sorbate!A18</f>
        <v>16</v>
      </c>
      <c r="B18" s="1" t="str">
        <f>Sorbate!B18</f>
        <v>N-HEPTANE</v>
      </c>
      <c r="C18" s="10">
        <f>Sorbate!I18</f>
        <v>-91</v>
      </c>
      <c r="D18" s="10">
        <f t="shared" si="1"/>
        <v>182.14999999999998</v>
      </c>
      <c r="E18" s="10">
        <f t="shared" si="2"/>
        <v>0.36786395974318936</v>
      </c>
      <c r="F18" s="10">
        <f t="shared" si="3"/>
        <v>0.38906590642294148</v>
      </c>
      <c r="G18" s="10">
        <f t="shared" si="4"/>
        <v>0.40889177348693823</v>
      </c>
      <c r="H18" s="1">
        <f>Sorbate!J18/($B$27*(273.15+C18))</f>
        <v>-0.14817797548341252</v>
      </c>
      <c r="I18" s="1">
        <f t="shared" si="5"/>
        <v>-5.4509336808057363E-2</v>
      </c>
      <c r="J18" s="1">
        <f t="shared" si="6"/>
        <v>-5.7650998343370292E-2</v>
      </c>
      <c r="K18" s="1">
        <f t="shared" si="7"/>
        <v>-6.0588755187116601E-2</v>
      </c>
      <c r="L18" s="1">
        <f t="shared" si="8"/>
        <v>0.94694966732926544</v>
      </c>
      <c r="M18" s="1">
        <f t="shared" si="9"/>
        <v>0.94397934030771791</v>
      </c>
      <c r="N18" s="1">
        <f t="shared" si="10"/>
        <v>0.94121022802120802</v>
      </c>
      <c r="O18" s="1">
        <f t="shared" si="11"/>
        <v>2.0112471112191051E-2</v>
      </c>
      <c r="P18" s="1">
        <f t="shared" si="12"/>
        <v>1.6899140023452785E-2</v>
      </c>
      <c r="Q18" s="1">
        <f t="shared" si="13"/>
        <v>1.4205658680915625E-2</v>
      </c>
      <c r="R18" s="1">
        <f t="shared" si="14"/>
        <v>4.3334287596884511E-6</v>
      </c>
      <c r="S18" s="1">
        <f t="shared" si="15"/>
        <v>3.6291839939964053E-6</v>
      </c>
      <c r="T18" s="1">
        <f t="shared" si="16"/>
        <v>3.0424084117527815E-6</v>
      </c>
      <c r="U18" s="1">
        <f>R18/Sorbate!G18</f>
        <v>4.3243476296661522E-8</v>
      </c>
      <c r="V18" s="1">
        <f>S18/Sorbate!G18</f>
        <v>3.6215786787709866E-8</v>
      </c>
      <c r="W18" s="1">
        <f>T18/Sorbate!G18</f>
        <v>3.0360327429924976E-8</v>
      </c>
      <c r="X18" s="1">
        <f t="shared" si="17"/>
        <v>3.9312251178783203E-7</v>
      </c>
      <c r="Y18" s="1">
        <f t="shared" si="0"/>
        <v>3.2923442534281695E-7</v>
      </c>
      <c r="Z18" s="1">
        <f t="shared" si="0"/>
        <v>2.7600297663568158E-7</v>
      </c>
    </row>
    <row r="19" spans="1:26" x14ac:dyDescent="0.25">
      <c r="A19" s="1">
        <f>Sorbate!A19</f>
        <v>17</v>
      </c>
      <c r="B19" s="1" t="str">
        <f>Sorbate!B19</f>
        <v>N-HEXANE</v>
      </c>
      <c r="C19" s="10">
        <f>Sorbate!I19</f>
        <v>-96</v>
      </c>
      <c r="D19" s="10">
        <f t="shared" si="1"/>
        <v>177.14999999999998</v>
      </c>
      <c r="E19" s="10">
        <f t="shared" si="2"/>
        <v>0.38521603331598131</v>
      </c>
      <c r="F19" s="10">
        <f t="shared" si="3"/>
        <v>0.40583598859634418</v>
      </c>
      <c r="G19" s="10">
        <f t="shared" si="4"/>
        <v>0.42511763751419768</v>
      </c>
      <c r="H19" s="1">
        <f>Sorbate!J19/($B$27*(273.15+C19))</f>
        <v>-0.13491079151217616</v>
      </c>
      <c r="I19" s="1">
        <f t="shared" si="5"/>
        <v>-5.196979995783986E-2</v>
      </c>
      <c r="J19" s="1">
        <f t="shared" si="6"/>
        <v>-5.4751654445659291E-2</v>
      </c>
      <c r="K19" s="1">
        <f t="shared" si="7"/>
        <v>-5.7352956962826801E-2</v>
      </c>
      <c r="L19" s="1">
        <f t="shared" si="8"/>
        <v>0.94935753704761061</v>
      </c>
      <c r="M19" s="1">
        <f t="shared" si="9"/>
        <v>0.94672023252212312</v>
      </c>
      <c r="N19" s="1">
        <f t="shared" si="10"/>
        <v>0.94426072714388543</v>
      </c>
      <c r="O19" s="1">
        <f t="shared" si="11"/>
        <v>2.1088914706411745E-2</v>
      </c>
      <c r="P19" s="1">
        <f t="shared" si="12"/>
        <v>1.7783949649316545E-2</v>
      </c>
      <c r="Q19" s="1">
        <f t="shared" si="13"/>
        <v>1.4994763658718871E-2</v>
      </c>
      <c r="R19" s="1">
        <f t="shared" si="14"/>
        <v>4.5483454491137948E-6</v>
      </c>
      <c r="S19" s="1">
        <f t="shared" si="15"/>
        <v>3.8226422170546351E-6</v>
      </c>
      <c r="T19" s="1">
        <f t="shared" si="16"/>
        <v>3.213982769247285E-6</v>
      </c>
      <c r="U19" s="1">
        <f>R19/Sorbate!G19</f>
        <v>5.2777273719120379E-8</v>
      </c>
      <c r="V19" s="1">
        <f>S19/Sorbate!G19</f>
        <v>4.4356488942383784E-8</v>
      </c>
      <c r="W19" s="1">
        <f>T19/Sorbate!G19</f>
        <v>3.7293835800038117E-8</v>
      </c>
      <c r="X19" s="1">
        <f t="shared" si="17"/>
        <v>4.7979339744654891E-7</v>
      </c>
      <c r="Y19" s="1">
        <f t="shared" ref="Y19:Y24" si="18">V19/0.11</f>
        <v>4.0324080856712532E-7</v>
      </c>
      <c r="Z19" s="1">
        <f t="shared" ref="Z19:Z24" si="19">W19/0.11</f>
        <v>3.3903487090943743E-7</v>
      </c>
    </row>
    <row r="20" spans="1:26" x14ac:dyDescent="0.25">
      <c r="A20" s="1">
        <f>Sorbate!A20</f>
        <v>18</v>
      </c>
      <c r="B20" s="1" t="str">
        <f>Sorbate!B20</f>
        <v>NITROBENZENE</v>
      </c>
      <c r="C20" s="10">
        <f>Sorbate!I20</f>
        <v>5.7</v>
      </c>
      <c r="D20" s="10">
        <f t="shared" si="1"/>
        <v>278.84999999999997</v>
      </c>
      <c r="E20" s="10">
        <f t="shared" si="2"/>
        <v>3.2274856845393066E-2</v>
      </c>
      <c r="F20" s="10">
        <f t="shared" si="3"/>
        <v>6.4732517189334274E-2</v>
      </c>
      <c r="G20" s="10">
        <f t="shared" si="4"/>
        <v>9.5083563199740428E-2</v>
      </c>
      <c r="H20" s="1">
        <f>Sorbate!J20/($B$27*(273.15+C20))</f>
        <v>5.3917449968596326E-3</v>
      </c>
      <c r="I20" s="1">
        <f t="shared" si="5"/>
        <v>1.7401779792050893E-4</v>
      </c>
      <c r="J20" s="1">
        <f t="shared" si="6"/>
        <v>3.4902122568972324E-4</v>
      </c>
      <c r="K20" s="1">
        <f t="shared" si="7"/>
        <v>5.1266632616578714E-4</v>
      </c>
      <c r="L20" s="1">
        <f t="shared" si="8"/>
        <v>1.0001740329398958</v>
      </c>
      <c r="M20" s="1">
        <f t="shared" si="9"/>
        <v>1.0003490821406844</v>
      </c>
      <c r="N20" s="1">
        <f t="shared" si="10"/>
        <v>1.0005127977620067</v>
      </c>
      <c r="O20" s="1">
        <f t="shared" si="11"/>
        <v>0.85734652354891194</v>
      </c>
      <c r="P20" s="1">
        <f t="shared" si="12"/>
        <v>0.72729034697230932</v>
      </c>
      <c r="Q20" s="1">
        <f t="shared" si="13"/>
        <v>0.61624044736870609</v>
      </c>
      <c r="R20" s="1">
        <f t="shared" si="14"/>
        <v>1.2688681308669254E-3</v>
      </c>
      <c r="S20" s="1">
        <f t="shared" si="15"/>
        <v>5.6305364067223422E-4</v>
      </c>
      <c r="T20" s="1">
        <f t="shared" si="16"/>
        <v>3.390263541507057E-4</v>
      </c>
      <c r="U20" s="1">
        <f>R20/Sorbate!G20</f>
        <v>1.0310971321850523E-5</v>
      </c>
      <c r="V20" s="1">
        <f>S20/Sorbate!G20</f>
        <v>4.5754399534555028E-6</v>
      </c>
      <c r="W20" s="1">
        <f>T20/Sorbate!G20</f>
        <v>2.7549679355656242E-6</v>
      </c>
      <c r="X20" s="1">
        <f t="shared" si="17"/>
        <v>9.3736102925913843E-5</v>
      </c>
      <c r="Y20" s="1">
        <f t="shared" si="18"/>
        <v>4.1594908667777295E-5</v>
      </c>
      <c r="Z20" s="1">
        <f t="shared" si="19"/>
        <v>2.5045163050596582E-5</v>
      </c>
    </row>
    <row r="21" spans="1:26" x14ac:dyDescent="0.25">
      <c r="A21" s="1">
        <f>Sorbate!A21</f>
        <v>19</v>
      </c>
      <c r="B21" s="1" t="str">
        <f>Sorbate!B21</f>
        <v>N-OCTANE</v>
      </c>
      <c r="C21" s="10">
        <f>Sorbate!I21</f>
        <v>125.1</v>
      </c>
      <c r="D21" s="10">
        <f t="shared" si="1"/>
        <v>398.25</v>
      </c>
      <c r="E21" s="10">
        <f t="shared" si="2"/>
        <v>-0.38209266007287884</v>
      </c>
      <c r="F21" s="10">
        <f t="shared" si="3"/>
        <v>-0.33573704511152114</v>
      </c>
      <c r="G21" s="10">
        <f t="shared" si="4"/>
        <v>-0.2923900697712154</v>
      </c>
      <c r="H21" s="1">
        <f>Sorbate!J21/($B$27*(273.15+C21))</f>
        <v>-7.5595343532211312E-2</v>
      </c>
      <c r="I21" s="1">
        <f t="shared" si="5"/>
        <v>2.8884425899345718E-2</v>
      </c>
      <c r="J21" s="1">
        <f t="shared" si="6"/>
        <v>2.5380157261694968E-2</v>
      </c>
      <c r="K21" s="1">
        <f t="shared" si="7"/>
        <v>2.2103327769762263E-2</v>
      </c>
      <c r="L21" s="1">
        <f t="shared" si="8"/>
        <v>1.0293056265283722</v>
      </c>
      <c r="M21" s="1">
        <f t="shared" si="9"/>
        <v>1.0257049756114478</v>
      </c>
      <c r="N21" s="1">
        <f t="shared" si="10"/>
        <v>1.0223494160980873</v>
      </c>
      <c r="O21" s="1">
        <f t="shared" si="11"/>
        <v>3.4460725876779397E-2</v>
      </c>
      <c r="P21" s="1">
        <f t="shared" si="12"/>
        <v>3.4951582952726219E-2</v>
      </c>
      <c r="Q21" s="1">
        <f t="shared" si="13"/>
        <v>3.5535086254621463E-2</v>
      </c>
      <c r="R21" s="1">
        <f t="shared" si="14"/>
        <v>7.5352373354342669E-6</v>
      </c>
      <c r="S21" s="1">
        <f t="shared" si="15"/>
        <v>7.6464562027624894E-6</v>
      </c>
      <c r="T21" s="1">
        <f t="shared" si="16"/>
        <v>7.7788142162992219E-6</v>
      </c>
      <c r="U21" s="1">
        <f>R21/Sorbate!G21</f>
        <v>6.5965484858918557E-8</v>
      </c>
      <c r="V21" s="1">
        <f>S21/Sorbate!G21</f>
        <v>6.6939124597413014E-8</v>
      </c>
      <c r="W21" s="1">
        <f>T21/Sorbate!G21</f>
        <v>6.8097822080882615E-8</v>
      </c>
      <c r="X21" s="1">
        <f t="shared" si="17"/>
        <v>5.9968622599016866E-7</v>
      </c>
      <c r="Y21" s="1">
        <f t="shared" si="18"/>
        <v>6.0853749634011829E-7</v>
      </c>
      <c r="Z21" s="1">
        <f t="shared" si="19"/>
        <v>6.1907110982620562E-7</v>
      </c>
    </row>
    <row r="22" spans="1:26" x14ac:dyDescent="0.25">
      <c r="A22" s="1">
        <f>Sorbate!A22</f>
        <v>20</v>
      </c>
      <c r="B22" s="1" t="str">
        <f>Sorbate!B22</f>
        <v>N-PENTANE</v>
      </c>
      <c r="C22" s="10">
        <f>Sorbate!I22</f>
        <v>35.9</v>
      </c>
      <c r="D22" s="10">
        <f t="shared" si="1"/>
        <v>309.04999999999995</v>
      </c>
      <c r="E22" s="10">
        <f t="shared" si="2"/>
        <v>-7.2531667534270275E-2</v>
      </c>
      <c r="F22" s="10">
        <f t="shared" si="3"/>
        <v>-3.6558779138017701E-2</v>
      </c>
      <c r="G22" s="10">
        <f t="shared" si="4"/>
        <v>-2.9206555249066276E-3</v>
      </c>
      <c r="H22" s="1">
        <f>Sorbate!J22/($B$27*(273.15+C22))</f>
        <v>-6.7524396447679672E-2</v>
      </c>
      <c r="I22" s="1">
        <f t="shared" si="5"/>
        <v>4.897657073595363E-3</v>
      </c>
      <c r="J22" s="1">
        <f t="shared" si="6"/>
        <v>2.4686094961586681E-3</v>
      </c>
      <c r="K22" s="1">
        <f t="shared" si="7"/>
        <v>1.9721550155090109E-4</v>
      </c>
      <c r="L22" s="1">
        <f t="shared" si="8"/>
        <v>1.0049096702000515</v>
      </c>
      <c r="M22" s="1">
        <f t="shared" si="9"/>
        <v>1.0024716590214269</v>
      </c>
      <c r="N22" s="1">
        <f t="shared" si="10"/>
        <v>1.0001972349498065</v>
      </c>
      <c r="O22" s="1">
        <f t="shared" si="11"/>
        <v>0.1756222142608688</v>
      </c>
      <c r="P22" s="1">
        <f t="shared" si="12"/>
        <v>0.27360280444921137</v>
      </c>
      <c r="Q22" s="1">
        <f t="shared" si="13"/>
        <v>0.80676212497839328</v>
      </c>
      <c r="R22" s="1">
        <f t="shared" si="14"/>
        <v>4.4977532534174384E-5</v>
      </c>
      <c r="S22" s="1">
        <f t="shared" si="15"/>
        <v>7.9522283819126948E-5</v>
      </c>
      <c r="T22" s="1">
        <f t="shared" si="16"/>
        <v>8.8144599038023509E-4</v>
      </c>
      <c r="U22" s="1">
        <f>R22/Sorbate!G22</f>
        <v>6.2338922431288128E-7</v>
      </c>
      <c r="V22" s="1">
        <f>S22/Sorbate!G22</f>
        <v>1.1021799559130554E-6</v>
      </c>
      <c r="W22" s="1">
        <f>T22/Sorbate!G22</f>
        <v>1.2216853643523701E-5</v>
      </c>
      <c r="X22" s="1">
        <f t="shared" si="17"/>
        <v>5.6671747664807385E-6</v>
      </c>
      <c r="Y22" s="1">
        <f t="shared" si="18"/>
        <v>1.0019817781027776E-5</v>
      </c>
      <c r="Z22" s="1">
        <f>W22/0.11</f>
        <v>1.1106230585021546E-4</v>
      </c>
    </row>
    <row r="23" spans="1:26" x14ac:dyDescent="0.25">
      <c r="A23" s="1">
        <f>Sorbate!A23</f>
        <v>21</v>
      </c>
      <c r="B23" s="1" t="str">
        <f>Sorbate!B23</f>
        <v>TOLUENE</v>
      </c>
      <c r="C23" s="10">
        <f>Sorbate!I23</f>
        <v>-95</v>
      </c>
      <c r="D23" s="10">
        <f t="shared" si="1"/>
        <v>178.14999999999998</v>
      </c>
      <c r="E23" s="10">
        <f t="shared" si="2"/>
        <v>0.38174561860142292</v>
      </c>
      <c r="F23" s="10">
        <f t="shared" si="3"/>
        <v>0.40248197216166365</v>
      </c>
      <c r="G23" s="10">
        <f t="shared" si="4"/>
        <v>0.42187246470874579</v>
      </c>
      <c r="H23" s="1">
        <f>Sorbate!J23/($B$27*(273.15+C23))</f>
        <v>8.1018724034764879E-3</v>
      </c>
      <c r="I23" s="1">
        <f t="shared" si="5"/>
        <v>3.0928542924949288E-3</v>
      </c>
      <c r="J23" s="1">
        <f t="shared" si="6"/>
        <v>3.2608575831533748E-3</v>
      </c>
      <c r="K23" s="1">
        <f t="shared" si="7"/>
        <v>3.417956879610396E-3</v>
      </c>
      <c r="L23" s="1">
        <f t="shared" si="8"/>
        <v>1.0030976421010578</v>
      </c>
      <c r="M23" s="1">
        <f t="shared" si="9"/>
        <v>1.003266179962844</v>
      </c>
      <c r="N23" s="1">
        <f t="shared" si="10"/>
        <v>1.0034238047549229</v>
      </c>
      <c r="O23" s="1">
        <f t="shared" si="11"/>
        <v>0.2524235462473754</v>
      </c>
      <c r="P23" s="1">
        <f t="shared" si="12"/>
        <v>0.22180974434836093</v>
      </c>
      <c r="Q23" s="1">
        <f t="shared" si="13"/>
        <v>0.19387813461668865</v>
      </c>
      <c r="R23" s="1">
        <f t="shared" si="14"/>
        <v>7.1288045536143675E-5</v>
      </c>
      <c r="S23" s="1">
        <f t="shared" si="15"/>
        <v>6.0177936440118994E-5</v>
      </c>
      <c r="T23" s="1">
        <f t="shared" si="16"/>
        <v>5.0777415219082518E-5</v>
      </c>
      <c r="U23" s="1">
        <f>R23/Sorbate!G23</f>
        <v>7.7369270171634116E-7</v>
      </c>
      <c r="V23" s="1">
        <f>S23/Sorbate!G23</f>
        <v>6.5311413544735174E-7</v>
      </c>
      <c r="W23" s="1">
        <f>T23/Sorbate!G23</f>
        <v>5.5108981136403856E-7</v>
      </c>
      <c r="X23" s="1">
        <f t="shared" si="17"/>
        <v>7.0335700156031011E-6</v>
      </c>
      <c r="Y23" s="1">
        <f t="shared" si="18"/>
        <v>5.9374012313395611E-6</v>
      </c>
      <c r="Z23" s="1">
        <f t="shared" si="19"/>
        <v>5.0099073760367144E-6</v>
      </c>
    </row>
    <row r="24" spans="1:26" x14ac:dyDescent="0.25">
      <c r="A24" s="1">
        <f>Sorbate!A24</f>
        <v>22</v>
      </c>
      <c r="B24" s="1" t="str">
        <f>Sorbate!B24</f>
        <v>WATER</v>
      </c>
      <c r="C24" s="10">
        <f>Sorbate!I24</f>
        <v>0</v>
      </c>
      <c r="D24" s="10">
        <f t="shared" si="1"/>
        <v>273.14999999999998</v>
      </c>
      <c r="E24" s="10">
        <f t="shared" si="2"/>
        <v>5.2056220718375852E-2</v>
      </c>
      <c r="F24" s="10">
        <f t="shared" si="3"/>
        <v>8.3850410867013253E-2</v>
      </c>
      <c r="G24" s="10">
        <f t="shared" si="4"/>
        <v>0.11358104819081617</v>
      </c>
      <c r="H24" s="1">
        <f>Sorbate!J24/($B$27*(273.15+C24))</f>
        <v>-0.1258493565588365</v>
      </c>
      <c r="I24" s="1">
        <f t="shared" si="5"/>
        <v>-6.5512418822923748E-3</v>
      </c>
      <c r="J24" s="1">
        <f t="shared" si="6"/>
        <v>-1.055252025480769E-2</v>
      </c>
      <c r="K24" s="1">
        <f t="shared" si="7"/>
        <v>-1.4294101832092416E-2</v>
      </c>
      <c r="L24" s="1">
        <f t="shared" si="8"/>
        <v>0.99347017071758403</v>
      </c>
      <c r="M24" s="1">
        <f t="shared" si="9"/>
        <v>0.98950296225545353</v>
      </c>
      <c r="N24" s="1">
        <f t="shared" si="10"/>
        <v>0.98580757381098305</v>
      </c>
      <c r="O24" s="1">
        <f t="shared" si="11"/>
        <v>0.19072892682548279</v>
      </c>
      <c r="P24" s="1">
        <f t="shared" si="12"/>
        <v>9.7319847266333803E-2</v>
      </c>
      <c r="Q24" s="1">
        <f t="shared" si="13"/>
        <v>6.1594078957993931E-2</v>
      </c>
      <c r="R24" s="1">
        <f t="shared" si="14"/>
        <v>4.9758239526223305E-5</v>
      </c>
      <c r="S24" s="1">
        <f t="shared" si="15"/>
        <v>2.2761977165233631E-5</v>
      </c>
      <c r="T24" s="1">
        <f t="shared" si="16"/>
        <v>1.3857684976749664E-5</v>
      </c>
      <c r="U24" s="1">
        <f>R24/Sorbate!G24</f>
        <v>2.7620449362322123E-6</v>
      </c>
      <c r="V24" s="1">
        <f>S24/Sorbate!G24</f>
        <v>1.2635013691497991E-6</v>
      </c>
      <c r="W24" s="1">
        <f>T24/Sorbate!G24</f>
        <v>7.6923036229529083E-7</v>
      </c>
      <c r="X24" s="1">
        <f t="shared" si="17"/>
        <v>2.510949942029284E-5</v>
      </c>
      <c r="Y24" s="1">
        <f t="shared" si="18"/>
        <v>1.1486376083179992E-5</v>
      </c>
      <c r="Z24" s="1">
        <f t="shared" si="19"/>
        <v>6.993003293593553E-6</v>
      </c>
    </row>
    <row r="25" spans="1:26" x14ac:dyDescent="0.25">
      <c r="A25" s="1">
        <v>1</v>
      </c>
      <c r="B25" s="1" t="str">
        <f>LDPE!A2</f>
        <v>LDPE</v>
      </c>
      <c r="C25" s="1">
        <f>LDPE!E2</f>
        <v>141.44999999999999</v>
      </c>
      <c r="D25" s="10">
        <f t="shared" si="1"/>
        <v>414.59999999999997</v>
      </c>
      <c r="E25" s="10">
        <f t="shared" si="2"/>
        <v>-0.43883394065590836</v>
      </c>
      <c r="F25" s="10">
        <f t="shared" si="3"/>
        <v>-0.39057521381854771</v>
      </c>
      <c r="G25" s="10">
        <f t="shared" si="4"/>
        <v>-0.34544864514035373</v>
      </c>
      <c r="H25" s="1">
        <f>LDPE!F2/($B$27*(273.15+C25))</f>
        <v>2.3846931248078761E-3</v>
      </c>
      <c r="I25" s="1">
        <f t="shared" si="5"/>
        <v>-1.0464842812144921E-3</v>
      </c>
      <c r="J25" s="1">
        <f t="shared" si="6"/>
        <v>-9.3140202711345689E-4</v>
      </c>
      <c r="K25" s="1">
        <f t="shared" si="7"/>
        <v>-8.2378900904039724E-4</v>
      </c>
      <c r="L25" s="11">
        <f t="shared" si="8"/>
        <v>0.9989540630925049</v>
      </c>
      <c r="M25" s="11">
        <f t="shared" si="9"/>
        <v>0.99906903159311922</v>
      </c>
      <c r="N25" s="11">
        <f t="shared" si="10"/>
        <v>0.99917655021197005</v>
      </c>
    </row>
    <row r="26" spans="1:26" x14ac:dyDescent="0.25">
      <c r="A26" s="1" t="s">
        <v>70</v>
      </c>
      <c r="B26" s="1">
        <v>15</v>
      </c>
      <c r="C26" s="1">
        <v>25</v>
      </c>
      <c r="D26" s="1">
        <v>35</v>
      </c>
      <c r="E26" s="10"/>
      <c r="F26" s="10"/>
      <c r="G26" s="10"/>
    </row>
    <row r="27" spans="1:26" x14ac:dyDescent="0.25">
      <c r="A27" s="1" t="s">
        <v>72</v>
      </c>
      <c r="B27" s="1">
        <v>8.3140000000000001</v>
      </c>
      <c r="C27" s="1"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8"/>
  <sheetViews>
    <sheetView workbookViewId="0">
      <selection activeCell="A18" sqref="A18"/>
    </sheetView>
  </sheetViews>
  <sheetFormatPr defaultRowHeight="15" x14ac:dyDescent="0.25"/>
  <cols>
    <col min="11" max="13" width="12" bestFit="1" customWidth="1"/>
  </cols>
  <sheetData>
    <row r="1" spans="1:23" ht="18.75" thickBot="1" x14ac:dyDescent="0.3">
      <c r="A1" s="41" t="s">
        <v>79</v>
      </c>
      <c r="B1" s="43"/>
      <c r="C1" s="43"/>
      <c r="D1" s="43"/>
      <c r="E1" s="44" t="s">
        <v>80</v>
      </c>
      <c r="F1" s="44"/>
      <c r="G1" s="44"/>
      <c r="H1" s="44" t="s">
        <v>81</v>
      </c>
      <c r="I1" s="44"/>
      <c r="J1" s="44"/>
      <c r="K1" s="13">
        <v>15</v>
      </c>
      <c r="L1" s="13">
        <v>25</v>
      </c>
      <c r="M1" s="13">
        <v>30</v>
      </c>
      <c r="O1" t="s">
        <v>90</v>
      </c>
    </row>
    <row r="2" spans="1:23" ht="15.75" thickBot="1" x14ac:dyDescent="0.3">
      <c r="A2" s="42"/>
      <c r="B2" s="13" t="s">
        <v>115</v>
      </c>
      <c r="C2" s="13" t="s">
        <v>114</v>
      </c>
      <c r="D2" s="13" t="s">
        <v>113</v>
      </c>
      <c r="E2" s="13" t="s">
        <v>115</v>
      </c>
      <c r="F2" s="13" t="s">
        <v>114</v>
      </c>
      <c r="G2" s="13" t="s">
        <v>113</v>
      </c>
      <c r="H2" s="13" t="s">
        <v>115</v>
      </c>
      <c r="I2" s="13" t="s">
        <v>114</v>
      </c>
      <c r="J2" s="13" t="s">
        <v>113</v>
      </c>
      <c r="K2" t="s">
        <v>84</v>
      </c>
      <c r="N2" s="13">
        <v>15</v>
      </c>
      <c r="O2" s="13">
        <v>25</v>
      </c>
      <c r="P2" s="13">
        <v>30</v>
      </c>
      <c r="S2" t="s">
        <v>85</v>
      </c>
      <c r="T2" t="s">
        <v>86</v>
      </c>
      <c r="U2" t="s">
        <v>87</v>
      </c>
      <c r="V2" t="s">
        <v>88</v>
      </c>
      <c r="W2" t="s">
        <v>89</v>
      </c>
    </row>
    <row r="3" spans="1:23" ht="15.75" thickBot="1" x14ac:dyDescent="0.3">
      <c r="A3" s="13">
        <v>1</v>
      </c>
      <c r="B3" s="13">
        <v>0.96559439999999996</v>
      </c>
      <c r="C3" s="13">
        <v>0.96015629999999996</v>
      </c>
      <c r="D3" s="13">
        <v>0.95509900000000003</v>
      </c>
      <c r="E3" s="13">
        <v>3.1353300000000001E-2</v>
      </c>
      <c r="F3" s="13">
        <v>2.3924500000000001E-2</v>
      </c>
      <c r="G3" s="13">
        <v>1.8681799999999998E-2</v>
      </c>
      <c r="H3" s="13">
        <v>5.3499999999999999E-2</v>
      </c>
      <c r="I3" s="13">
        <v>4.0500000000000001E-2</v>
      </c>
      <c r="J3" s="13">
        <v>3.1399999999999997E-2</v>
      </c>
      <c r="K3">
        <f>Sorbate!D3*H3*0.0046/25</f>
        <v>7.3957971999999997E-8</v>
      </c>
      <c r="L3">
        <f>Sorbate!E3*I3*0.0046/25</f>
        <v>8.7218208000000007E-8</v>
      </c>
      <c r="M3">
        <f>Sorbate!F3*J3*0.0046/25</f>
        <v>9.3487345600000013E-8</v>
      </c>
      <c r="N3">
        <f>0.3625-K3</f>
        <v>0.36249992604202796</v>
      </c>
      <c r="O3">
        <f t="shared" ref="O3" si="0">0.3625-L3</f>
        <v>0.362499912781792</v>
      </c>
      <c r="P3">
        <f>0.3625-M3</f>
        <v>0.3624999065126544</v>
      </c>
    </row>
    <row r="4" spans="1:23" ht="15.75" thickBot="1" x14ac:dyDescent="0.3">
      <c r="A4" s="13">
        <v>2</v>
      </c>
      <c r="B4" s="13">
        <v>0.95249349999999999</v>
      </c>
      <c r="C4" s="13">
        <v>0.9474728</v>
      </c>
      <c r="D4" s="13">
        <v>0.94280180000000002</v>
      </c>
      <c r="E4" s="13">
        <v>2.2512299999999999E-2</v>
      </c>
      <c r="F4" s="13">
        <v>1.8043300000000002E-2</v>
      </c>
      <c r="G4" s="13">
        <v>1.46067E-2</v>
      </c>
      <c r="H4" s="13">
        <v>4.3299999999999998E-2</v>
      </c>
      <c r="I4" s="13">
        <v>3.4500000000000003E-2</v>
      </c>
      <c r="J4" s="13">
        <v>2.7799999999999998E-2</v>
      </c>
      <c r="K4">
        <f>Sorbate!D4*H4*0.0046/25</f>
        <v>4.8902673600000006E-8</v>
      </c>
      <c r="L4">
        <f>Sorbate!E4*I4*0.0046/25</f>
        <v>5.7119304000000014E-8</v>
      </c>
      <c r="M4">
        <f>Sorbate!F4*J4*0.0046/25</f>
        <v>6.6507830399999988E-8</v>
      </c>
      <c r="N4">
        <f t="shared" ref="N4:N24" si="1">0.3625-K4</f>
        <v>0.36249995109732641</v>
      </c>
      <c r="O4">
        <f t="shared" ref="O4:O24" si="2">0.3625-L4</f>
        <v>0.36249994288069598</v>
      </c>
      <c r="P4">
        <f t="shared" ref="P4:P24" si="3">0.3625-M4</f>
        <v>0.36249993349216958</v>
      </c>
    </row>
    <row r="5" spans="1:23" ht="15.75" thickBot="1" x14ac:dyDescent="0.3">
      <c r="A5" s="13">
        <v>3</v>
      </c>
      <c r="B5" s="13">
        <v>0.97876189999999996</v>
      </c>
      <c r="C5" s="13">
        <v>0.97293370000000001</v>
      </c>
      <c r="D5" s="13">
        <v>0.96751509999999996</v>
      </c>
      <c r="E5" s="13">
        <v>5.17993E-2</v>
      </c>
      <c r="F5" s="13">
        <v>3.5621E-2</v>
      </c>
      <c r="G5" s="13">
        <v>2.6008E-2</v>
      </c>
      <c r="H5" s="13">
        <v>8.0500000000000002E-2</v>
      </c>
      <c r="I5" s="13">
        <v>5.4399999999999997E-2</v>
      </c>
      <c r="J5" s="13">
        <v>3.9399999999999998E-2</v>
      </c>
      <c r="K5">
        <f>Sorbate!D5*H5*0.0046/25</f>
        <v>1.3344130799999999E-7</v>
      </c>
      <c r="L5">
        <f>Sorbate!E5*I5*0.0046/25</f>
        <v>1.3476925440000001E-7</v>
      </c>
      <c r="M5">
        <f>Sorbate!F5*J5*0.0046/25</f>
        <v>1.3245744159999996E-7</v>
      </c>
      <c r="N5">
        <f t="shared" si="1"/>
        <v>0.36249986655869199</v>
      </c>
      <c r="O5">
        <f t="shared" si="2"/>
        <v>0.36249986523074557</v>
      </c>
      <c r="P5">
        <f t="shared" si="3"/>
        <v>0.36249986754255836</v>
      </c>
    </row>
    <row r="6" spans="1:23" ht="15.75" thickBot="1" x14ac:dyDescent="0.3">
      <c r="A6" s="13">
        <v>4</v>
      </c>
      <c r="B6" s="13">
        <v>0.93244839999999996</v>
      </c>
      <c r="C6" s="13">
        <v>0.92786970000000002</v>
      </c>
      <c r="D6" s="13">
        <v>0.92360850000000005</v>
      </c>
      <c r="E6" s="13">
        <v>1.5727000000000001E-2</v>
      </c>
      <c r="F6" s="13">
        <v>1.30755E-2</v>
      </c>
      <c r="G6" s="13">
        <v>1.08968E-2</v>
      </c>
      <c r="H6" s="13">
        <v>3.4799999999999998E-2</v>
      </c>
      <c r="I6" s="13">
        <v>2.8799999999999999E-2</v>
      </c>
      <c r="J6" s="13">
        <v>2.4E-2</v>
      </c>
      <c r="K6">
        <f>Sorbate!D6*H6*0.0046/25</f>
        <v>3.1343663999999998E-8</v>
      </c>
      <c r="L6">
        <f>Sorbate!E6*I6*0.0046/25</f>
        <v>3.9055103999999995E-8</v>
      </c>
      <c r="M6">
        <f>Sorbate!F6*J6*0.0046/25</f>
        <v>4.4787071999999999E-8</v>
      </c>
      <c r="N6">
        <f t="shared" si="1"/>
        <v>0.36249996865633599</v>
      </c>
      <c r="O6">
        <f t="shared" si="2"/>
        <v>0.362499960944896</v>
      </c>
      <c r="P6">
        <f t="shared" si="3"/>
        <v>0.36249995521292799</v>
      </c>
    </row>
    <row r="7" spans="1:23" ht="15.75" thickBot="1" x14ac:dyDescent="0.3">
      <c r="A7" s="13">
        <v>5</v>
      </c>
      <c r="B7" s="13">
        <v>0.88604130000000003</v>
      </c>
      <c r="C7" s="13">
        <v>0.88229670000000004</v>
      </c>
      <c r="D7" s="13">
        <v>0.87880959999999997</v>
      </c>
      <c r="E7" s="13">
        <v>9.2631999999999992E-3</v>
      </c>
      <c r="F7" s="13">
        <v>7.9725000000000004E-3</v>
      </c>
      <c r="G7" s="13">
        <v>6.8411000000000001E-3</v>
      </c>
      <c r="H7" s="13">
        <v>2.9899999999999999E-2</v>
      </c>
      <c r="I7" s="13">
        <v>2.5700000000000001E-2</v>
      </c>
      <c r="J7" s="13">
        <v>2.1999999999999999E-2</v>
      </c>
      <c r="K7">
        <f>Sorbate!D7*H7*0.0046/25</f>
        <v>1.5674058400000001E-8</v>
      </c>
      <c r="L7">
        <f>Sorbate!E7*I7*0.0046/25</f>
        <v>2.04946192E-8</v>
      </c>
      <c r="M7">
        <f>Sorbate!F7*J7*0.0046/25</f>
        <v>2.3956063999999994E-8</v>
      </c>
      <c r="N7">
        <f t="shared" si="1"/>
        <v>0.3624999843259416</v>
      </c>
      <c r="O7">
        <f t="shared" si="2"/>
        <v>0.36249997950538076</v>
      </c>
      <c r="P7">
        <f t="shared" si="3"/>
        <v>0.36249997604393597</v>
      </c>
    </row>
    <row r="8" spans="1:23" ht="15.75" thickBot="1" x14ac:dyDescent="0.3">
      <c r="A8" s="13">
        <v>6</v>
      </c>
      <c r="B8" s="13">
        <v>1.0006952</v>
      </c>
      <c r="C8" s="13">
        <v>1.001382</v>
      </c>
      <c r="D8" s="13">
        <v>1.0020245000000001</v>
      </c>
      <c r="E8" s="13">
        <v>0.60069150000000004</v>
      </c>
      <c r="F8" s="13">
        <v>0.40249750000000001</v>
      </c>
      <c r="G8" s="13">
        <v>0.28912840000000001</v>
      </c>
      <c r="H8" s="13">
        <v>3.6964999999999999</v>
      </c>
      <c r="I8" s="13">
        <v>1.6553</v>
      </c>
      <c r="J8" s="13">
        <v>0.99939999999999996</v>
      </c>
      <c r="K8">
        <f>Sorbate!D8*H8*0.0046/25</f>
        <v>1.2105416488000001E-5</v>
      </c>
      <c r="L8">
        <f>Sorbate!E8*I8*0.0046/25</f>
        <v>8.0273839711999989E-6</v>
      </c>
      <c r="M8">
        <f>Sorbate!F8*J8*0.0046/25</f>
        <v>7.286073731199999E-6</v>
      </c>
      <c r="N8">
        <f t="shared" si="1"/>
        <v>0.36248789458351199</v>
      </c>
      <c r="O8">
        <f t="shared" si="2"/>
        <v>0.36249197261602878</v>
      </c>
      <c r="P8">
        <f t="shared" si="3"/>
        <v>0.36249271392626881</v>
      </c>
    </row>
    <row r="9" spans="1:23" ht="15.75" thickBot="1" x14ac:dyDescent="0.3">
      <c r="A9" s="13">
        <v>7</v>
      </c>
      <c r="B9" s="14">
        <v>0.99614720000000001</v>
      </c>
      <c r="C9" s="13">
        <v>0.99395579999999994</v>
      </c>
      <c r="D9" s="14">
        <v>0.99191110000000005</v>
      </c>
      <c r="E9" s="14">
        <v>0.37263869999999999</v>
      </c>
      <c r="F9" s="13">
        <v>0.18207319999999999</v>
      </c>
      <c r="G9" s="14">
        <v>0.1133381</v>
      </c>
      <c r="H9" s="14">
        <v>0.91600000000000004</v>
      </c>
      <c r="I9" s="13">
        <v>0.34329999999999999</v>
      </c>
      <c r="J9" s="14">
        <v>0.1971</v>
      </c>
      <c r="K9" t="e">
        <f>Sorbate!D9*H9*0.0046/25</f>
        <v>#VALUE!</v>
      </c>
      <c r="L9">
        <f>Sorbate!E9*I9*0.0046/25</f>
        <v>5.6490426959999993E-7</v>
      </c>
      <c r="M9" t="e">
        <f>Sorbate!F9*J9*0.0046/25</f>
        <v>#VALUE!</v>
      </c>
      <c r="O9">
        <f t="shared" si="2"/>
        <v>0.3624994350957304</v>
      </c>
    </row>
    <row r="10" spans="1:23" ht="15.75" thickBot="1" x14ac:dyDescent="0.3">
      <c r="A10" s="13">
        <v>8</v>
      </c>
      <c r="B10" s="14">
        <v>1.0012631999999999</v>
      </c>
      <c r="C10" s="13">
        <v>1.0014244000000001</v>
      </c>
      <c r="D10" s="14">
        <v>1.0015752</v>
      </c>
      <c r="E10" s="14">
        <v>0.45295459999999999</v>
      </c>
      <c r="F10" s="13">
        <v>0.39524949999999998</v>
      </c>
      <c r="G10" s="14">
        <v>0.3432965</v>
      </c>
      <c r="H10" s="14">
        <v>1.4118999999999999</v>
      </c>
      <c r="I10" s="13">
        <v>1.1145</v>
      </c>
      <c r="J10" s="14">
        <v>0.89139999999999997</v>
      </c>
      <c r="K10" t="e">
        <f>Sorbate!D10*H10*0.0046/25</f>
        <v>#VALUE!</v>
      </c>
      <c r="L10">
        <f>Sorbate!E10*I10*0.0046/25</f>
        <v>4.5002172600000001E-6</v>
      </c>
      <c r="M10" t="e">
        <f>Sorbate!F10*J10*0.0046/25</f>
        <v>#VALUE!</v>
      </c>
      <c r="O10">
        <f t="shared" si="2"/>
        <v>0.36249549978273998</v>
      </c>
    </row>
    <row r="11" spans="1:23" ht="15.75" thickBot="1" x14ac:dyDescent="0.3">
      <c r="A11" s="13">
        <v>9</v>
      </c>
      <c r="B11" s="13">
        <v>1.0003861000000001</v>
      </c>
      <c r="C11" s="13">
        <v>0.99817990000000001</v>
      </c>
      <c r="D11" s="13">
        <v>0.99612120000000004</v>
      </c>
      <c r="E11" s="13">
        <v>0.73035559999999999</v>
      </c>
      <c r="F11" s="13">
        <v>1.0470492</v>
      </c>
      <c r="G11" s="13">
        <v>0.26951370000000002</v>
      </c>
      <c r="H11" s="13">
        <v>6.1771000000000003</v>
      </c>
      <c r="I11" s="13">
        <v>50.752600000000001</v>
      </c>
      <c r="J11" s="13">
        <v>0.84140000000000004</v>
      </c>
      <c r="K11">
        <f>Sorbate!D11*H11*0.0046/25</f>
        <v>2.4792359143200001E-5</v>
      </c>
      <c r="L11">
        <f>Sorbate!E11*I11*0.0046/25</f>
        <v>3.0344451712960004E-4</v>
      </c>
      <c r="M11">
        <f>Sorbate!F11*J11*0.0046/25</f>
        <v>6.8034594319999995E-6</v>
      </c>
      <c r="N11">
        <f t="shared" si="1"/>
        <v>0.36247520764085678</v>
      </c>
      <c r="O11">
        <f t="shared" si="2"/>
        <v>0.36219655548287039</v>
      </c>
      <c r="P11">
        <f t="shared" si="3"/>
        <v>0.362493196540568</v>
      </c>
    </row>
    <row r="12" spans="1:23" ht="15.75" thickBot="1" x14ac:dyDescent="0.3">
      <c r="A12" s="13">
        <v>10</v>
      </c>
      <c r="B12" s="13">
        <v>0.91084540000000003</v>
      </c>
      <c r="C12" s="13">
        <v>0.90733260000000004</v>
      </c>
      <c r="D12" s="13">
        <v>0.90406010000000003</v>
      </c>
      <c r="E12" s="13">
        <v>1.18709E-2</v>
      </c>
      <c r="F12" s="13">
        <v>1.0148300000000001E-2</v>
      </c>
      <c r="G12" s="13">
        <v>8.6572000000000003E-3</v>
      </c>
      <c r="H12" s="13">
        <v>5.0099999999999999E-2</v>
      </c>
      <c r="I12" s="13">
        <v>4.2700000000000002E-2</v>
      </c>
      <c r="J12" s="13">
        <v>3.6400000000000002E-2</v>
      </c>
      <c r="K12">
        <f>Sorbate!D12*H12*0.0046/25</f>
        <v>1.8759443999999999E-8</v>
      </c>
      <c r="L12">
        <f>Sorbate!E12*I12*0.0046/25</f>
        <v>2.2297598399999997E-8</v>
      </c>
      <c r="M12">
        <f>Sorbate!F12*J12*0.0046/25</f>
        <v>2.6743516799999999E-8</v>
      </c>
      <c r="N12">
        <f t="shared" si="1"/>
        <v>0.36249998124055599</v>
      </c>
      <c r="O12">
        <f t="shared" si="2"/>
        <v>0.36249997770240161</v>
      </c>
      <c r="P12">
        <f t="shared" si="3"/>
        <v>0.3624999732564832</v>
      </c>
    </row>
    <row r="13" spans="1:23" ht="15.75" thickBot="1" x14ac:dyDescent="0.3">
      <c r="A13" s="13">
        <v>11</v>
      </c>
      <c r="B13" s="13">
        <v>0.99678339999999999</v>
      </c>
      <c r="C13" s="13">
        <v>0.99660899999999997</v>
      </c>
      <c r="D13" s="13">
        <v>0.9964459</v>
      </c>
      <c r="E13" s="13">
        <v>0.48186479999999998</v>
      </c>
      <c r="F13" s="13">
        <v>0.37844299999999997</v>
      </c>
      <c r="G13" s="13">
        <v>0.30156460000000002</v>
      </c>
      <c r="H13" s="13">
        <v>1.6812</v>
      </c>
      <c r="I13" s="13">
        <v>1.1007</v>
      </c>
      <c r="J13" s="13">
        <v>0.78059999999999996</v>
      </c>
      <c r="K13">
        <f>Sorbate!D13*H13*0.0046/25</f>
        <v>3.9744105983999996E-6</v>
      </c>
      <c r="L13">
        <f>Sorbate!E13*I13*0.0046/25</f>
        <v>3.6202022999999995E-6</v>
      </c>
      <c r="M13">
        <f>Sorbate!F13*J13*0.0046/25</f>
        <v>3.9055978367999994E-6</v>
      </c>
      <c r="N13">
        <f t="shared" si="1"/>
        <v>0.36249602558940158</v>
      </c>
      <c r="O13">
        <f t="shared" si="2"/>
        <v>0.3624963797977</v>
      </c>
      <c r="P13">
        <f t="shared" si="3"/>
        <v>0.36249609440216318</v>
      </c>
    </row>
    <row r="14" spans="1:23" ht="15.75" thickBot="1" x14ac:dyDescent="0.3">
      <c r="A14" s="13">
        <v>12</v>
      </c>
      <c r="B14" s="13">
        <v>0.93315320000000002</v>
      </c>
      <c r="C14" s="13">
        <v>0.9303747</v>
      </c>
      <c r="D14" s="13">
        <v>0.92778389999999999</v>
      </c>
      <c r="E14" s="13">
        <v>1.58955E-2</v>
      </c>
      <c r="F14" s="13">
        <v>1.35523E-2</v>
      </c>
      <c r="G14" s="13">
        <v>1.15341E-2</v>
      </c>
      <c r="H14" s="13">
        <v>2.76E-2</v>
      </c>
      <c r="I14" s="13">
        <v>2.35E-2</v>
      </c>
      <c r="J14" s="13">
        <v>0.02</v>
      </c>
      <c r="K14">
        <f>Sorbate!D14*H14*0.0046/25</f>
        <v>7.9994956799999995E-8</v>
      </c>
      <c r="L14">
        <f>Sorbate!E14*I14*0.0046/25</f>
        <v>8.9039808E-8</v>
      </c>
      <c r="M14">
        <f>Sorbate!F14*J14*0.0046/25</f>
        <v>1.0415503999999999E-7</v>
      </c>
      <c r="N14">
        <f t="shared" si="1"/>
        <v>0.36249992000504316</v>
      </c>
      <c r="O14">
        <f t="shared" si="2"/>
        <v>0.36249991096019196</v>
      </c>
      <c r="P14">
        <f t="shared" si="3"/>
        <v>0.36249989584496001</v>
      </c>
    </row>
    <row r="15" spans="1:23" ht="15.75" thickBot="1" x14ac:dyDescent="0.3">
      <c r="A15" s="13">
        <v>13</v>
      </c>
      <c r="B15" s="13">
        <v>0.93816580000000005</v>
      </c>
      <c r="C15" s="13">
        <v>0.93503970000000003</v>
      </c>
      <c r="D15" s="13">
        <v>0.93212600000000001</v>
      </c>
      <c r="E15" s="13">
        <v>1.7206200000000001E-2</v>
      </c>
      <c r="F15" s="13">
        <v>1.4539699999999999E-2</v>
      </c>
      <c r="G15" s="13">
        <v>1.2281E-2</v>
      </c>
      <c r="H15" s="13">
        <v>0.10489999999999999</v>
      </c>
      <c r="I15" s="13">
        <v>8.8400000000000006E-2</v>
      </c>
      <c r="J15" s="13">
        <v>7.4499999999999997E-2</v>
      </c>
      <c r="K15">
        <f>Sorbate!D15*H15*0.0046/25</f>
        <v>1.5711502399999999E-8</v>
      </c>
      <c r="L15">
        <f>Sorbate!E15*I15*0.0046/25</f>
        <v>1.9502454400000001E-8</v>
      </c>
      <c r="M15">
        <f>Sorbate!F15*J15*0.0046/25</f>
        <v>2.6387899999999999E-8</v>
      </c>
      <c r="N15">
        <f t="shared" si="1"/>
        <v>0.36249998428849761</v>
      </c>
      <c r="O15">
        <f t="shared" si="2"/>
        <v>0.36249998049754562</v>
      </c>
      <c r="P15">
        <f t="shared" si="3"/>
        <v>0.36249997361210001</v>
      </c>
    </row>
    <row r="16" spans="1:23" ht="15.75" thickBot="1" x14ac:dyDescent="0.3">
      <c r="A16" s="13">
        <v>14</v>
      </c>
      <c r="B16" s="13">
        <v>0.92645259999999996</v>
      </c>
      <c r="C16" s="13">
        <v>0.92398880000000005</v>
      </c>
      <c r="D16" s="13">
        <v>0.92169089999999998</v>
      </c>
      <c r="E16" s="13">
        <v>1.4426400000000001E-2</v>
      </c>
      <c r="F16" s="13">
        <v>1.23996E-2</v>
      </c>
      <c r="G16" s="13">
        <v>1.06271E-2</v>
      </c>
      <c r="H16" s="13">
        <v>2.86E-2</v>
      </c>
      <c r="I16" s="13">
        <v>2.4500000000000001E-2</v>
      </c>
      <c r="J16" s="13">
        <v>2.1000000000000001E-2</v>
      </c>
      <c r="K16">
        <f>Sorbate!D16*H16*0.0046/25</f>
        <v>7.8783390400000003E-8</v>
      </c>
      <c r="L16">
        <f>Sorbate!E16*I16*0.0046/25</f>
        <v>1.1682932800000002E-7</v>
      </c>
      <c r="M16">
        <f>Sorbate!F16*J16*0.0046/25</f>
        <v>1.3677787199999999E-7</v>
      </c>
      <c r="N16">
        <f t="shared" si="1"/>
        <v>0.36249992121660957</v>
      </c>
      <c r="O16">
        <f t="shared" si="2"/>
        <v>0.362499883170672</v>
      </c>
      <c r="P16">
        <f t="shared" si="3"/>
        <v>0.36249986322212802</v>
      </c>
    </row>
    <row r="17" spans="1:16" ht="15.75" thickBot="1" x14ac:dyDescent="0.3">
      <c r="A17" s="13">
        <v>15</v>
      </c>
      <c r="B17" s="13">
        <v>0.9247263</v>
      </c>
      <c r="C17" s="13">
        <v>0.92048960000000002</v>
      </c>
      <c r="D17" s="13">
        <v>0.91654550000000001</v>
      </c>
      <c r="E17" s="13">
        <v>1.40909E-2</v>
      </c>
      <c r="F17" s="13">
        <v>1.1847399999999999E-2</v>
      </c>
      <c r="G17" s="13">
        <v>9.9652999999999999E-3</v>
      </c>
      <c r="H17" s="13">
        <v>3.6999999999999998E-2</v>
      </c>
      <c r="I17" s="13">
        <v>3.1E-2</v>
      </c>
      <c r="J17" s="13">
        <v>2.6100000000000002E-2</v>
      </c>
      <c r="K17">
        <f>Sorbate!D17*H17*0.0046/25</f>
        <v>2.5686584E-8</v>
      </c>
      <c r="L17">
        <f>Sorbate!E17*I17*0.0046/25</f>
        <v>3.4822920000000001E-8</v>
      </c>
      <c r="M17">
        <f>Sorbate!F17*J17*0.0046/25</f>
        <v>4.1363071200000007E-8</v>
      </c>
      <c r="N17">
        <f t="shared" si="1"/>
        <v>0.36249997431341596</v>
      </c>
      <c r="O17">
        <f t="shared" si="2"/>
        <v>0.36249996517708</v>
      </c>
      <c r="P17">
        <f t="shared" si="3"/>
        <v>0.3624999586369288</v>
      </c>
    </row>
    <row r="18" spans="1:16" ht="15.75" thickBot="1" x14ac:dyDescent="0.3">
      <c r="A18" s="13">
        <v>16</v>
      </c>
      <c r="B18" s="13">
        <v>0.94694959999999995</v>
      </c>
      <c r="C18" s="13">
        <v>0.94397929999999997</v>
      </c>
      <c r="D18" s="13">
        <v>0.9412102</v>
      </c>
      <c r="E18" s="13">
        <v>2.0112399999999999E-2</v>
      </c>
      <c r="F18" s="13">
        <v>1.68991E-2</v>
      </c>
      <c r="G18" s="13">
        <v>1.4205600000000001E-2</v>
      </c>
      <c r="H18" s="13">
        <v>3.9300000000000002E-2</v>
      </c>
      <c r="I18" s="13">
        <v>3.2899999999999999E-2</v>
      </c>
      <c r="J18" s="13">
        <v>2.76E-2</v>
      </c>
      <c r="K18">
        <f>Sorbate!D18*H18*0.0046/25</f>
        <v>8.2327211999999995E-8</v>
      </c>
      <c r="L18">
        <f>Sorbate!E18*I18*0.0046/25</f>
        <v>1.1506682879999998E-7</v>
      </c>
      <c r="M18">
        <f>Sorbate!F18*J18*0.0046/25</f>
        <v>1.313883648E-7</v>
      </c>
      <c r="N18">
        <f t="shared" si="1"/>
        <v>0.362499917672788</v>
      </c>
      <c r="O18">
        <f t="shared" si="2"/>
        <v>0.3624998849331712</v>
      </c>
      <c r="P18">
        <f t="shared" si="3"/>
        <v>0.36249986861163519</v>
      </c>
    </row>
    <row r="19" spans="1:16" ht="15.75" thickBot="1" x14ac:dyDescent="0.3">
      <c r="A19" s="13">
        <v>17</v>
      </c>
      <c r="B19" s="13">
        <v>0.94935749999999997</v>
      </c>
      <c r="C19" s="13">
        <v>0.94672020000000001</v>
      </c>
      <c r="D19" s="13">
        <v>0.94426069999999995</v>
      </c>
      <c r="E19" s="13">
        <v>2.1088900000000001E-2</v>
      </c>
      <c r="F19" s="13">
        <v>1.7783899999999998E-2</v>
      </c>
      <c r="G19" s="13">
        <v>1.49947E-2</v>
      </c>
      <c r="H19" s="13">
        <v>4.8000000000000001E-2</v>
      </c>
      <c r="I19" s="13">
        <v>4.0300000000000002E-2</v>
      </c>
      <c r="J19" s="13">
        <v>3.39E-2</v>
      </c>
      <c r="K19">
        <f>Sorbate!D19*H19*0.0046/25</f>
        <v>1.1978841600000001E-7</v>
      </c>
      <c r="L19">
        <f>Sorbate!E19*I19*0.0046/25</f>
        <v>1.6558141599999998E-7</v>
      </c>
      <c r="M19">
        <f>Sorbate!F19*J19*0.0046/25</f>
        <v>1.9287282960000002E-7</v>
      </c>
      <c r="N19">
        <f t="shared" si="1"/>
        <v>0.36249988021158397</v>
      </c>
      <c r="O19">
        <f t="shared" si="2"/>
        <v>0.36249983441858397</v>
      </c>
      <c r="P19">
        <f t="shared" si="3"/>
        <v>0.36249980712717039</v>
      </c>
    </row>
    <row r="20" spans="1:16" ht="15.75" thickBot="1" x14ac:dyDescent="0.3">
      <c r="A20" s="13">
        <v>18</v>
      </c>
      <c r="B20" s="14">
        <v>1.0001739999999999</v>
      </c>
      <c r="C20" s="13">
        <v>1.0003489999999999</v>
      </c>
      <c r="D20" s="14">
        <v>1.0005128000000001</v>
      </c>
      <c r="E20" s="14">
        <v>0.85734650000000001</v>
      </c>
      <c r="F20" s="13">
        <v>0.72729029999999995</v>
      </c>
      <c r="G20" s="14">
        <v>0.61624040000000002</v>
      </c>
      <c r="H20" s="14">
        <v>9.3735999999999997</v>
      </c>
      <c r="I20" s="13">
        <v>4.1595000000000004</v>
      </c>
      <c r="J20" s="14">
        <v>2.5045000000000002</v>
      </c>
      <c r="K20" t="e">
        <f>Sorbate!D20*H20*0.0046/25</f>
        <v>#VALUE!</v>
      </c>
      <c r="L20">
        <f>Sorbate!E20*I20*0.0046/25</f>
        <v>1.7426973960000001E-6</v>
      </c>
      <c r="M20" t="e">
        <f>Sorbate!F20*J20*0.0046/25</f>
        <v>#VALUE!</v>
      </c>
      <c r="O20">
        <f t="shared" si="2"/>
        <v>0.36249825730260399</v>
      </c>
    </row>
    <row r="21" spans="1:16" ht="15.75" thickBot="1" x14ac:dyDescent="0.3">
      <c r="A21" s="13">
        <v>19</v>
      </c>
      <c r="B21" s="13">
        <v>1.0293056</v>
      </c>
      <c r="C21" s="13">
        <v>1.0257049</v>
      </c>
      <c r="D21" s="13">
        <v>1.0223494</v>
      </c>
      <c r="E21" s="13">
        <v>3.4460699999999997E-2</v>
      </c>
      <c r="F21" s="13">
        <v>3.4951500000000003E-2</v>
      </c>
      <c r="G21" s="13">
        <v>3.5534999999999997E-2</v>
      </c>
      <c r="H21" s="13">
        <v>0.06</v>
      </c>
      <c r="I21" s="13">
        <v>6.0900000000000003E-2</v>
      </c>
      <c r="J21" s="13">
        <v>6.1899999999999997E-2</v>
      </c>
      <c r="K21">
        <f>Sorbate!D21*H21*0.0046/25</f>
        <v>8.8894079999999988E-8</v>
      </c>
      <c r="L21">
        <f>Sorbate!E21*I21*0.0046/25</f>
        <v>1.3669711439999999E-7</v>
      </c>
      <c r="M21">
        <f>Sorbate!F21*J21*0.0046/25</f>
        <v>1.9193753919999997E-7</v>
      </c>
      <c r="N21">
        <f t="shared" si="1"/>
        <v>0.36249991110592</v>
      </c>
      <c r="O21">
        <f t="shared" si="2"/>
        <v>0.36249986330288558</v>
      </c>
      <c r="P21">
        <f t="shared" si="3"/>
        <v>0.36249980806246079</v>
      </c>
    </row>
    <row r="22" spans="1:16" ht="15.75" thickBot="1" x14ac:dyDescent="0.3">
      <c r="A22" s="13">
        <v>20</v>
      </c>
      <c r="B22" s="13">
        <v>1.0049096</v>
      </c>
      <c r="C22" s="13">
        <v>1.0024716</v>
      </c>
      <c r="D22" s="14">
        <v>1.0001971999999999</v>
      </c>
      <c r="E22" s="13">
        <v>0.17562220000000001</v>
      </c>
      <c r="F22" s="13">
        <v>0.27360279999999998</v>
      </c>
      <c r="G22" s="14">
        <v>0.80676210000000004</v>
      </c>
      <c r="H22" s="13">
        <v>0.56669999999999998</v>
      </c>
      <c r="I22" s="13">
        <v>1.002</v>
      </c>
      <c r="J22" s="14">
        <v>11.106199999999999</v>
      </c>
      <c r="K22">
        <f>Sorbate!D22*H22*0.0046/25</f>
        <v>2.4052606776000001E-6</v>
      </c>
      <c r="L22">
        <f>Sorbate!E22*I22*0.0046/25</f>
        <v>6.6641657279999998E-6</v>
      </c>
      <c r="M22" t="e">
        <f>Sorbate!F22*J22*0.0046/25</f>
        <v>#VALUE!</v>
      </c>
      <c r="N22">
        <f t="shared" si="1"/>
        <v>0.36249759473932242</v>
      </c>
      <c r="O22">
        <f t="shared" si="2"/>
        <v>0.36249333583427201</v>
      </c>
    </row>
    <row r="23" spans="1:16" ht="15.75" thickBot="1" x14ac:dyDescent="0.3">
      <c r="A23" s="13">
        <v>21</v>
      </c>
      <c r="B23" s="13">
        <v>1.0030976</v>
      </c>
      <c r="C23" s="13">
        <v>1.0032661</v>
      </c>
      <c r="D23" s="13">
        <v>1.0034238</v>
      </c>
      <c r="E23" s="13">
        <v>0.25242350000000002</v>
      </c>
      <c r="F23" s="13">
        <v>0.2218097</v>
      </c>
      <c r="G23" s="13">
        <v>0.1938781</v>
      </c>
      <c r="H23" s="13">
        <v>0.70340000000000003</v>
      </c>
      <c r="I23" s="13">
        <v>0.59370000000000001</v>
      </c>
      <c r="J23" s="13">
        <v>0.501</v>
      </c>
      <c r="K23">
        <f>Sorbate!D23*H23*0.0046/25</f>
        <v>1.9717990160000002E-6</v>
      </c>
      <c r="L23">
        <f>Sorbate!E23*I23*0.0046/25</f>
        <v>2.5547053488000004E-6</v>
      </c>
      <c r="M23">
        <f>Sorbate!F23*J23*0.0046/25</f>
        <v>3.0491701680000002E-6</v>
      </c>
      <c r="N23">
        <f t="shared" si="1"/>
        <v>0.36249802820098398</v>
      </c>
      <c r="O23">
        <f t="shared" si="2"/>
        <v>0.36249744529465117</v>
      </c>
      <c r="P23">
        <f t="shared" si="3"/>
        <v>0.36249695082983197</v>
      </c>
    </row>
    <row r="24" spans="1:16" ht="15.75" thickBot="1" x14ac:dyDescent="0.3">
      <c r="A24" s="13">
        <v>22</v>
      </c>
      <c r="B24" s="13">
        <v>0.99347010000000002</v>
      </c>
      <c r="C24" s="13">
        <v>0.98950289999999996</v>
      </c>
      <c r="D24" s="13">
        <v>0.98580749999999995</v>
      </c>
      <c r="E24" s="13">
        <v>0.19072890000000001</v>
      </c>
      <c r="F24" s="13">
        <v>9.7319799999999998E-2</v>
      </c>
      <c r="G24" s="13">
        <v>6.1594000000000003E-2</v>
      </c>
      <c r="H24" s="13">
        <v>2.5108999999999999</v>
      </c>
      <c r="I24" s="13">
        <v>1.1486000000000001</v>
      </c>
      <c r="J24" s="13">
        <v>0.69930000000000003</v>
      </c>
      <c r="K24">
        <f>Sorbate!D24*H24*0.0046/25</f>
        <v>1.4229772479999999E-7</v>
      </c>
      <c r="L24">
        <f>Sorbate!E24*I24*0.0046/25</f>
        <v>6.7418225600000008E-8</v>
      </c>
      <c r="M24">
        <f>Sorbate!F24*J24*0.0046/25</f>
        <v>6.3692243999999997E-8</v>
      </c>
      <c r="N24">
        <f t="shared" si="1"/>
        <v>0.36249985770227516</v>
      </c>
      <c r="O24">
        <f t="shared" si="2"/>
        <v>0.36249993258177438</v>
      </c>
      <c r="P24">
        <f t="shared" si="3"/>
        <v>0.36249993630775601</v>
      </c>
    </row>
    <row r="25" spans="1:16" ht="15.75" thickBot="1" x14ac:dyDescent="0.3">
      <c r="A25" s="13"/>
      <c r="B25" s="16"/>
      <c r="C25" s="13"/>
      <c r="D25" s="13"/>
      <c r="E25" s="13"/>
      <c r="F25" s="13"/>
      <c r="G25" s="13"/>
      <c r="H25" s="13"/>
      <c r="I25" s="13"/>
      <c r="J25" s="13"/>
    </row>
    <row r="26" spans="1:16" ht="15.75" thickBot="1" x14ac:dyDescent="0.3">
      <c r="A26" s="13" t="s">
        <v>68</v>
      </c>
      <c r="B26" s="13">
        <v>0.99895400000000001</v>
      </c>
      <c r="C26" s="13">
        <v>0.99906899999999998</v>
      </c>
      <c r="D26" s="13">
        <v>0.99917650000000002</v>
      </c>
      <c r="E26" s="15"/>
      <c r="F26" s="15"/>
      <c r="G26" s="15"/>
      <c r="H26" s="15"/>
      <c r="I26" s="15"/>
      <c r="J26" s="15"/>
    </row>
    <row r="27" spans="1:16" ht="18.75" x14ac:dyDescent="0.25">
      <c r="A27" s="45" t="s">
        <v>82</v>
      </c>
      <c r="B27" s="45"/>
      <c r="C27" s="45"/>
      <c r="D27" s="45"/>
      <c r="E27" s="45"/>
      <c r="F27" s="45"/>
      <c r="G27" s="45"/>
      <c r="H27" s="45"/>
      <c r="I27" s="45"/>
      <c r="J27" s="45"/>
    </row>
    <row r="28" spans="1:16" ht="16.5" thickBot="1" x14ac:dyDescent="0.3">
      <c r="A28" s="40" t="s">
        <v>83</v>
      </c>
      <c r="B28" s="40"/>
      <c r="C28" s="40"/>
      <c r="D28" s="40"/>
      <c r="E28" s="40"/>
      <c r="F28" s="40"/>
      <c r="G28" s="40"/>
      <c r="H28" s="40"/>
      <c r="I28" s="40"/>
      <c r="J28" s="40"/>
    </row>
  </sheetData>
  <mergeCells count="6">
    <mergeCell ref="A28:J28"/>
    <mergeCell ref="A1:A2"/>
    <mergeCell ref="B1:D1"/>
    <mergeCell ref="E1:G1"/>
    <mergeCell ref="H1:J1"/>
    <mergeCell ref="A27:J27"/>
  </mergeCells>
  <pageMargins left="0.7" right="0.7" top="0.75" bottom="0.75" header="0.3" footer="0.3"/>
  <drawing r:id="rId1"/>
  <legacyDrawing r:id="rId2"/>
  <oleObjects>
    <mc:AlternateContent xmlns:mc="http://schemas.openxmlformats.org/markup-compatibility/2006">
      <mc:Choice Requires="x14">
        <oleObject progId="Equation.DSMT4" shapeId="6146" r:id="rId3">
          <objectPr defaultSize="0" autoPict="0" r:id="rId4">
            <anchor moveWithCells="1" sizeWithCells="1">
              <from>
                <xdr:col>1</xdr:col>
                <xdr:colOff>0</xdr:colOff>
                <xdr:row>0</xdr:row>
                <xdr:rowOff>0</xdr:rowOff>
              </from>
              <to>
                <xdr:col>1</xdr:col>
                <xdr:colOff>180975</xdr:colOff>
                <xdr:row>0</xdr:row>
                <xdr:rowOff>228600</xdr:rowOff>
              </to>
            </anchor>
          </objectPr>
        </oleObject>
      </mc:Choice>
      <mc:Fallback>
        <oleObject progId="Equation.DSMT4" shapeId="6146" r:id="rId3"/>
      </mc:Fallback>
    </mc:AlternateContent>
    <mc:AlternateContent xmlns:mc="http://schemas.openxmlformats.org/markup-compatibility/2006">
      <mc:Choice Requires="x14">
        <oleObject progId="Equation.DSMT4" shapeId="6145" r:id="rId5">
          <objectPr defaultSize="0" autoPict="0" r:id="rId6">
            <anchor moveWithCells="1" sizeWithCells="1">
              <from>
                <xdr:col>1</xdr:col>
                <xdr:colOff>0</xdr:colOff>
                <xdr:row>24</xdr:row>
                <xdr:rowOff>0</xdr:rowOff>
              </from>
              <to>
                <xdr:col>1</xdr:col>
                <xdr:colOff>190500</xdr:colOff>
                <xdr:row>25</xdr:row>
                <xdr:rowOff>28575</xdr:rowOff>
              </to>
            </anchor>
          </objectPr>
        </oleObject>
      </mc:Choice>
      <mc:Fallback>
        <oleObject progId="Equation.DSMT4" shapeId="6145" r:id="rId5"/>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workbookViewId="0">
      <selection activeCell="F10" sqref="F10"/>
    </sheetView>
  </sheetViews>
  <sheetFormatPr defaultRowHeight="15" x14ac:dyDescent="0.25"/>
  <sheetData>
    <row r="1" spans="1:7" ht="18.75" thickBot="1" x14ac:dyDescent="0.3">
      <c r="A1" s="41" t="s">
        <v>116</v>
      </c>
      <c r="B1" s="44" t="s">
        <v>80</v>
      </c>
      <c r="C1" s="44"/>
      <c r="D1" s="44"/>
      <c r="E1" s="44" t="s">
        <v>81</v>
      </c>
      <c r="F1" s="44"/>
      <c r="G1" s="44"/>
    </row>
    <row r="2" spans="1:7" ht="15.75" thickBot="1" x14ac:dyDescent="0.3">
      <c r="A2" s="42"/>
      <c r="B2" s="13" t="s">
        <v>115</v>
      </c>
      <c r="C2" s="13" t="s">
        <v>114</v>
      </c>
      <c r="D2" s="13" t="s">
        <v>113</v>
      </c>
      <c r="E2" s="13" t="s">
        <v>115</v>
      </c>
      <c r="F2" s="13" t="s">
        <v>114</v>
      </c>
      <c r="G2" s="13" t="s">
        <v>113</v>
      </c>
    </row>
    <row r="3" spans="1:7" ht="15.75" thickBot="1" x14ac:dyDescent="0.3">
      <c r="A3" s="13">
        <v>1</v>
      </c>
      <c r="B3" s="13">
        <v>3.1353300000000001E-2</v>
      </c>
      <c r="C3" s="13">
        <v>2.3924500000000001E-2</v>
      </c>
      <c r="D3" s="13">
        <v>1.8681799999999998E-2</v>
      </c>
      <c r="E3" s="13">
        <v>5.3499999999999999E-2</v>
      </c>
      <c r="F3" s="13">
        <v>4.0500000000000001E-2</v>
      </c>
      <c r="G3" s="13">
        <v>3.1399999999999997E-2</v>
      </c>
    </row>
    <row r="4" spans="1:7" ht="15.75" thickBot="1" x14ac:dyDescent="0.3">
      <c r="A4" s="13">
        <v>2</v>
      </c>
      <c r="B4" s="13">
        <v>2.2512299999999999E-2</v>
      </c>
      <c r="C4" s="13">
        <v>1.8043300000000002E-2</v>
      </c>
      <c r="D4" s="13">
        <v>1.46067E-2</v>
      </c>
      <c r="E4" s="13">
        <v>4.3299999999999998E-2</v>
      </c>
      <c r="F4" s="13">
        <v>3.4500000000000003E-2</v>
      </c>
      <c r="G4" s="13">
        <v>2.7799999999999998E-2</v>
      </c>
    </row>
    <row r="5" spans="1:7" ht="15.75" thickBot="1" x14ac:dyDescent="0.3">
      <c r="A5" s="13">
        <v>3</v>
      </c>
      <c r="B5" s="13">
        <v>5.17993E-2</v>
      </c>
      <c r="C5" s="13">
        <v>3.5621E-2</v>
      </c>
      <c r="D5" s="13">
        <v>2.6008E-2</v>
      </c>
      <c r="E5" s="13">
        <v>8.0500000000000002E-2</v>
      </c>
      <c r="F5" s="13">
        <v>5.4399999999999997E-2</v>
      </c>
      <c r="G5" s="13">
        <v>3.9399999999999998E-2</v>
      </c>
    </row>
    <row r="6" spans="1:7" ht="15.75" thickBot="1" x14ac:dyDescent="0.3">
      <c r="A6" s="13">
        <v>4</v>
      </c>
      <c r="B6" s="13">
        <v>1.5727000000000001E-2</v>
      </c>
      <c r="C6" s="13">
        <v>1.30755E-2</v>
      </c>
      <c r="D6" s="13">
        <v>1.08968E-2</v>
      </c>
      <c r="E6" s="13">
        <v>3.4799999999999998E-2</v>
      </c>
      <c r="F6" s="13">
        <v>2.8799999999999999E-2</v>
      </c>
      <c r="G6" s="13">
        <v>2.4E-2</v>
      </c>
    </row>
    <row r="7" spans="1:7" ht="15.75" thickBot="1" x14ac:dyDescent="0.3">
      <c r="A7" s="13">
        <v>5</v>
      </c>
      <c r="B7" s="13">
        <v>9.2631999999999992E-3</v>
      </c>
      <c r="C7" s="13">
        <v>7.9725000000000004E-3</v>
      </c>
      <c r="D7" s="13">
        <v>6.8411000000000001E-3</v>
      </c>
      <c r="E7" s="13">
        <v>2.9899999999999999E-2</v>
      </c>
      <c r="F7" s="13">
        <v>2.5700000000000001E-2</v>
      </c>
      <c r="G7" s="13">
        <v>2.1999999999999999E-2</v>
      </c>
    </row>
    <row r="8" spans="1:7" ht="15.75" thickBot="1" x14ac:dyDescent="0.3">
      <c r="A8" s="13">
        <v>6</v>
      </c>
      <c r="B8" s="13">
        <v>0.60069150000000004</v>
      </c>
      <c r="C8" s="13">
        <v>0.40249750000000001</v>
      </c>
      <c r="D8" s="13">
        <v>0.28912840000000001</v>
      </c>
      <c r="E8" s="13">
        <v>3.6964999999999999</v>
      </c>
      <c r="F8" s="13">
        <v>1.6553</v>
      </c>
      <c r="G8" s="13">
        <v>0.99939999999999996</v>
      </c>
    </row>
    <row r="9" spans="1:7" ht="15.75" thickBot="1" x14ac:dyDescent="0.3">
      <c r="A9" s="13">
        <v>7</v>
      </c>
      <c r="B9" s="14">
        <v>0.37263869999999999</v>
      </c>
      <c r="C9" s="13">
        <v>0.18207319999999999</v>
      </c>
      <c r="D9" s="14">
        <v>0.1133381</v>
      </c>
      <c r="E9" s="14">
        <v>0.91600000000000004</v>
      </c>
      <c r="F9" s="13">
        <v>0.34329999999999999</v>
      </c>
      <c r="G9" s="14">
        <v>0.1971</v>
      </c>
    </row>
    <row r="10" spans="1:7" ht="15.75" thickBot="1" x14ac:dyDescent="0.3">
      <c r="A10" s="13">
        <v>8</v>
      </c>
      <c r="B10" s="14">
        <v>0.45295459999999999</v>
      </c>
      <c r="C10" s="13">
        <v>0.39524949999999998</v>
      </c>
      <c r="D10" s="14">
        <v>0.3432965</v>
      </c>
      <c r="E10" s="14">
        <v>1.4118999999999999</v>
      </c>
      <c r="F10" s="13">
        <v>1.1145</v>
      </c>
      <c r="G10" s="14">
        <v>0.89139999999999997</v>
      </c>
    </row>
    <row r="11" spans="1:7" ht="15.75" thickBot="1" x14ac:dyDescent="0.3">
      <c r="A11" s="13">
        <v>9</v>
      </c>
      <c r="B11" s="13">
        <v>0.73035559999999999</v>
      </c>
      <c r="C11" s="13">
        <v>1.0470492</v>
      </c>
      <c r="D11" s="13">
        <v>0.26951370000000002</v>
      </c>
      <c r="E11" s="13">
        <v>6.1771000000000003</v>
      </c>
      <c r="F11" s="13">
        <v>50.752600000000001</v>
      </c>
      <c r="G11" s="13">
        <v>0.84140000000000004</v>
      </c>
    </row>
    <row r="12" spans="1:7" ht="15.75" thickBot="1" x14ac:dyDescent="0.3">
      <c r="A12" s="13">
        <v>10</v>
      </c>
      <c r="B12" s="13">
        <v>1.18709E-2</v>
      </c>
      <c r="C12" s="13">
        <v>1.0148300000000001E-2</v>
      </c>
      <c r="D12" s="13">
        <v>8.6572000000000003E-3</v>
      </c>
      <c r="E12" s="13">
        <v>5.0099999999999999E-2</v>
      </c>
      <c r="F12" s="13">
        <v>4.2700000000000002E-2</v>
      </c>
      <c r="G12" s="13">
        <v>3.6400000000000002E-2</v>
      </c>
    </row>
    <row r="13" spans="1:7" ht="15.75" thickBot="1" x14ac:dyDescent="0.3">
      <c r="A13" s="13">
        <v>11</v>
      </c>
      <c r="B13" s="13">
        <v>0.48186479999999998</v>
      </c>
      <c r="C13" s="13">
        <v>0.37844299999999997</v>
      </c>
      <c r="D13" s="13">
        <v>0.30156460000000002</v>
      </c>
      <c r="E13" s="13">
        <v>1.6812</v>
      </c>
      <c r="F13" s="13">
        <v>1.1007</v>
      </c>
      <c r="G13" s="13">
        <v>0.78059999999999996</v>
      </c>
    </row>
    <row r="14" spans="1:7" ht="15.75" thickBot="1" x14ac:dyDescent="0.3">
      <c r="A14" s="13">
        <v>12</v>
      </c>
      <c r="B14" s="13">
        <v>1.58955E-2</v>
      </c>
      <c r="C14" s="13">
        <v>1.35523E-2</v>
      </c>
      <c r="D14" s="13">
        <v>1.15341E-2</v>
      </c>
      <c r="E14" s="13">
        <v>2.76E-2</v>
      </c>
      <c r="F14" s="13">
        <v>2.35E-2</v>
      </c>
      <c r="G14" s="13">
        <v>0.02</v>
      </c>
    </row>
    <row r="15" spans="1:7" ht="15.75" thickBot="1" x14ac:dyDescent="0.3">
      <c r="A15" s="13">
        <v>13</v>
      </c>
      <c r="B15" s="13">
        <v>1.7206200000000001E-2</v>
      </c>
      <c r="C15" s="13">
        <v>1.4539699999999999E-2</v>
      </c>
      <c r="D15" s="13">
        <v>1.2281E-2</v>
      </c>
      <c r="E15" s="13">
        <v>0.10489999999999999</v>
      </c>
      <c r="F15" s="13">
        <v>8.8400000000000006E-2</v>
      </c>
      <c r="G15" s="13">
        <v>7.4499999999999997E-2</v>
      </c>
    </row>
    <row r="16" spans="1:7" ht="15.75" thickBot="1" x14ac:dyDescent="0.3">
      <c r="A16" s="13">
        <v>14</v>
      </c>
      <c r="B16" s="13">
        <v>1.4426400000000001E-2</v>
      </c>
      <c r="C16" s="13">
        <v>1.23996E-2</v>
      </c>
      <c r="D16" s="13">
        <v>1.06271E-2</v>
      </c>
      <c r="E16" s="13">
        <v>2.86E-2</v>
      </c>
      <c r="F16" s="13">
        <v>2.4500000000000001E-2</v>
      </c>
      <c r="G16" s="13">
        <v>2.1000000000000001E-2</v>
      </c>
    </row>
    <row r="17" spans="1:7" ht="15.75" thickBot="1" x14ac:dyDescent="0.3">
      <c r="A17" s="13">
        <v>15</v>
      </c>
      <c r="B17" s="13">
        <v>1.40909E-2</v>
      </c>
      <c r="C17" s="13">
        <v>1.1847399999999999E-2</v>
      </c>
      <c r="D17" s="13">
        <v>9.9652999999999999E-3</v>
      </c>
      <c r="E17" s="13">
        <v>3.6999999999999998E-2</v>
      </c>
      <c r="F17" s="13">
        <v>3.1E-2</v>
      </c>
      <c r="G17" s="13">
        <v>2.6100000000000002E-2</v>
      </c>
    </row>
    <row r="18" spans="1:7" ht="15.75" thickBot="1" x14ac:dyDescent="0.3">
      <c r="A18" s="13">
        <v>16</v>
      </c>
      <c r="B18" s="13">
        <v>2.0112399999999999E-2</v>
      </c>
      <c r="C18" s="13">
        <v>1.68991E-2</v>
      </c>
      <c r="D18" s="13">
        <v>1.4205600000000001E-2</v>
      </c>
      <c r="E18" s="13">
        <v>3.9300000000000002E-2</v>
      </c>
      <c r="F18" s="13">
        <v>3.2899999999999999E-2</v>
      </c>
      <c r="G18" s="13">
        <v>2.76E-2</v>
      </c>
    </row>
    <row r="19" spans="1:7" ht="15.75" thickBot="1" x14ac:dyDescent="0.3">
      <c r="A19" s="13">
        <v>17</v>
      </c>
      <c r="B19" s="13">
        <v>2.1088900000000001E-2</v>
      </c>
      <c r="C19" s="13">
        <v>1.7783899999999998E-2</v>
      </c>
      <c r="D19" s="13">
        <v>1.49947E-2</v>
      </c>
      <c r="E19" s="13">
        <v>4.8000000000000001E-2</v>
      </c>
      <c r="F19" s="13">
        <v>4.0300000000000002E-2</v>
      </c>
      <c r="G19" s="13">
        <v>3.39E-2</v>
      </c>
    </row>
    <row r="20" spans="1:7" ht="15.75" thickBot="1" x14ac:dyDescent="0.3">
      <c r="A20" s="13">
        <v>18</v>
      </c>
      <c r="B20" s="14">
        <v>0.85734650000000001</v>
      </c>
      <c r="C20" s="13">
        <v>0.72729029999999995</v>
      </c>
      <c r="D20" s="14">
        <v>0.61624040000000002</v>
      </c>
      <c r="E20" s="14">
        <v>9.3735999999999997</v>
      </c>
      <c r="F20" s="13">
        <v>4.1595000000000004</v>
      </c>
      <c r="G20" s="14">
        <v>2.5045000000000002</v>
      </c>
    </row>
    <row r="21" spans="1:7" ht="15.75" thickBot="1" x14ac:dyDescent="0.3">
      <c r="A21" s="13">
        <v>19</v>
      </c>
      <c r="B21" s="13">
        <v>3.4460699999999997E-2</v>
      </c>
      <c r="C21" s="13">
        <v>3.4951500000000003E-2</v>
      </c>
      <c r="D21" s="13">
        <v>3.5534999999999997E-2</v>
      </c>
      <c r="E21" s="13">
        <v>0.06</v>
      </c>
      <c r="F21" s="13">
        <v>6.0900000000000003E-2</v>
      </c>
      <c r="G21" s="13">
        <v>6.1899999999999997E-2</v>
      </c>
    </row>
    <row r="22" spans="1:7" ht="15.75" thickBot="1" x14ac:dyDescent="0.3">
      <c r="A22" s="13">
        <v>20</v>
      </c>
      <c r="B22" s="13">
        <v>0.17562220000000001</v>
      </c>
      <c r="C22" s="13">
        <v>0.27360279999999998</v>
      </c>
      <c r="D22" s="14">
        <v>0.80676210000000004</v>
      </c>
      <c r="E22" s="13">
        <v>0.56669999999999998</v>
      </c>
      <c r="F22" s="13">
        <v>1.002</v>
      </c>
      <c r="G22" s="14">
        <v>11.106199999999999</v>
      </c>
    </row>
    <row r="23" spans="1:7" ht="15.75" thickBot="1" x14ac:dyDescent="0.3">
      <c r="A23" s="13">
        <v>21</v>
      </c>
      <c r="B23" s="13">
        <v>0.25242350000000002</v>
      </c>
      <c r="C23" s="13">
        <v>0.2218097</v>
      </c>
      <c r="D23" s="13">
        <v>0.1938781</v>
      </c>
      <c r="E23" s="13">
        <v>0.70340000000000003</v>
      </c>
      <c r="F23" s="13">
        <v>0.59370000000000001</v>
      </c>
      <c r="G23" s="13">
        <v>0.501</v>
      </c>
    </row>
    <row r="24" spans="1:7" ht="15.75" thickBot="1" x14ac:dyDescent="0.3">
      <c r="A24" s="13">
        <v>22</v>
      </c>
      <c r="B24" s="13">
        <v>0.19072890000000001</v>
      </c>
      <c r="C24" s="13">
        <v>9.7319799999999998E-2</v>
      </c>
      <c r="D24" s="13">
        <v>6.1594000000000003E-2</v>
      </c>
      <c r="E24" s="13">
        <v>2.5108999999999999</v>
      </c>
      <c r="F24" s="13">
        <v>1.1486000000000001</v>
      </c>
      <c r="G24" s="13">
        <v>0.69930000000000003</v>
      </c>
    </row>
    <row r="25" spans="1:7" ht="18.75" x14ac:dyDescent="0.25">
      <c r="A25" s="45" t="s">
        <v>82</v>
      </c>
      <c r="B25" s="45"/>
      <c r="C25" s="45"/>
      <c r="D25" s="45"/>
      <c r="E25" s="45"/>
      <c r="F25" s="45"/>
      <c r="G25" s="45"/>
    </row>
    <row r="26" spans="1:7" ht="16.5" thickBot="1" x14ac:dyDescent="0.3">
      <c r="A26" s="40" t="s">
        <v>83</v>
      </c>
      <c r="B26" s="40"/>
      <c r="C26" s="40"/>
      <c r="D26" s="40"/>
      <c r="E26" s="40"/>
      <c r="F26" s="40"/>
      <c r="G26" s="40"/>
    </row>
  </sheetData>
  <mergeCells count="5">
    <mergeCell ref="A1:A2"/>
    <mergeCell ref="B1:D1"/>
    <mergeCell ref="E1:G1"/>
    <mergeCell ref="A25:G25"/>
    <mergeCell ref="A26:G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60"/>
  <sheetViews>
    <sheetView workbookViewId="0">
      <selection activeCell="A3" sqref="A3"/>
    </sheetView>
  </sheetViews>
  <sheetFormatPr defaultRowHeight="15" x14ac:dyDescent="0.25"/>
  <cols>
    <col min="1" max="1" width="10.28515625" style="1" bestFit="1" customWidth="1"/>
    <col min="2" max="2" width="26.42578125" style="1" bestFit="1" customWidth="1"/>
    <col min="3" max="3" width="5.42578125" style="1" bestFit="1" customWidth="1"/>
    <col min="4" max="4" width="10" style="1" bestFit="1" customWidth="1"/>
    <col min="5" max="5" width="17.85546875" style="1" hidden="1" customWidth="1"/>
    <col min="6" max="6" width="8.140625" style="1" hidden="1" customWidth="1"/>
    <col min="7" max="8" width="7" style="1" hidden="1" customWidth="1"/>
    <col min="9" max="9" width="7.7109375" style="1" hidden="1" customWidth="1"/>
    <col min="10" max="11" width="7" style="1" hidden="1" customWidth="1"/>
    <col min="12" max="12" width="17.85546875" style="1" hidden="1" customWidth="1"/>
    <col min="13" max="13" width="17.85546875" style="1" bestFit="1" customWidth="1"/>
    <col min="14" max="14" width="17.85546875" style="1" hidden="1" customWidth="1"/>
    <col min="15" max="15" width="18.5703125" style="1" hidden="1" customWidth="1"/>
    <col min="16" max="16" width="19.140625" style="1" bestFit="1" customWidth="1"/>
    <col min="17" max="17" width="18.5703125" style="1" bestFit="1" customWidth="1"/>
    <col min="18" max="18" width="18.5703125" style="1" customWidth="1"/>
    <col min="19" max="21" width="12" style="1" bestFit="1" customWidth="1"/>
    <col min="22" max="16384" width="9.140625" style="1"/>
  </cols>
  <sheetData>
    <row r="1" spans="1:21" ht="15.75" thickBot="1" x14ac:dyDescent="0.3">
      <c r="A1" s="2" t="s">
        <v>93</v>
      </c>
      <c r="B1" s="2" t="s">
        <v>94</v>
      </c>
      <c r="C1" s="3" t="s">
        <v>95</v>
      </c>
      <c r="D1" s="9" t="s">
        <v>89</v>
      </c>
      <c r="E1" s="1" t="s">
        <v>92</v>
      </c>
      <c r="F1" s="1" t="s">
        <v>91</v>
      </c>
      <c r="G1" s="1" t="s">
        <v>88</v>
      </c>
      <c r="H1" s="1" t="s">
        <v>87</v>
      </c>
      <c r="I1" s="1" t="s">
        <v>86</v>
      </c>
      <c r="J1" s="1" t="s">
        <v>85</v>
      </c>
      <c r="M1" s="11" t="s">
        <v>96</v>
      </c>
      <c r="S1" s="1" t="s">
        <v>98</v>
      </c>
    </row>
    <row r="2" spans="1:21" ht="15.75" thickBot="1" x14ac:dyDescent="0.3">
      <c r="A2" s="5">
        <v>1</v>
      </c>
      <c r="B2" s="5" t="s">
        <v>12</v>
      </c>
      <c r="C2" s="6">
        <v>15</v>
      </c>
      <c r="D2" s="17">
        <v>179.60783000000001</v>
      </c>
      <c r="E2" s="18">
        <v>0.36249992604202796</v>
      </c>
      <c r="F2" s="1">
        <v>0.81930000000000003</v>
      </c>
      <c r="G2" s="1">
        <v>0.95420000000000005</v>
      </c>
      <c r="H2" s="1">
        <v>0.60609999999999997</v>
      </c>
      <c r="I2" s="1">
        <v>-0.18010000000000001</v>
      </c>
      <c r="J2" s="1">
        <v>1.9800000000000002E-2</v>
      </c>
      <c r="M2" s="21">
        <v>5.2211364405751102</v>
      </c>
      <c r="N2" s="21">
        <v>5.2211364405751102</v>
      </c>
      <c r="O2" s="20">
        <v>-0.32154773762209399</v>
      </c>
      <c r="P2" s="20">
        <v>-0.32154773762209399</v>
      </c>
      <c r="Q2" s="19">
        <v>-0.703217809946445</v>
      </c>
      <c r="R2" s="5">
        <v>7.5129999999999997E-3</v>
      </c>
      <c r="S2" s="1">
        <f>(R2^(M2-1))/3600</f>
        <v>3.0006544676461213E-13</v>
      </c>
      <c r="T2" s="1">
        <f>(R2^(P2-1))/3600</f>
        <v>0.17820156324562531</v>
      </c>
      <c r="U2" s="1">
        <f>(R2^(Q2-1))/3600</f>
        <v>1.152523971250724</v>
      </c>
    </row>
    <row r="3" spans="1:21" ht="15.75" thickBot="1" x14ac:dyDescent="0.3">
      <c r="A3" s="5"/>
      <c r="B3" s="5"/>
      <c r="C3" s="6">
        <v>25</v>
      </c>
      <c r="D3" s="17"/>
      <c r="E3" s="18">
        <v>0.362499912781792</v>
      </c>
      <c r="F3" s="1">
        <v>0.81930000000000003</v>
      </c>
      <c r="G3" s="1">
        <v>0.95420000000000005</v>
      </c>
      <c r="H3" s="1">
        <v>0.60609999999999997</v>
      </c>
      <c r="I3" s="1">
        <v>-0.18010000000000001</v>
      </c>
      <c r="J3" s="1">
        <v>1.9800000000000002E-2</v>
      </c>
      <c r="M3" s="21">
        <v>5.2211364403402403</v>
      </c>
      <c r="N3" s="21">
        <v>5.2211364403402403</v>
      </c>
      <c r="O3" s="20">
        <v>-0.32154774756881599</v>
      </c>
      <c r="P3" s="20">
        <v>-0.32154774756881599</v>
      </c>
      <c r="Q3" s="19">
        <v>-0.70321778958326098</v>
      </c>
      <c r="R3" s="5">
        <v>1.1704000000000001E-2</v>
      </c>
      <c r="S3" s="1">
        <f t="shared" ref="S3:S60" si="0">(R3^(M3-1))/3600</f>
        <v>1.9492748424573251E-12</v>
      </c>
      <c r="T3" s="1">
        <f t="shared" ref="T3:T60" si="1">(R3^(P3-1))/3600</f>
        <v>9.9194121793541895E-2</v>
      </c>
      <c r="U3" s="1">
        <f t="shared" ref="U3:U60" si="2">(R3^(Q3-1))/3600</f>
        <v>0.54168256920790114</v>
      </c>
    </row>
    <row r="4" spans="1:21" ht="15.75" thickBot="1" x14ac:dyDescent="0.3">
      <c r="A4" s="5"/>
      <c r="B4" s="5"/>
      <c r="C4" s="6">
        <v>35</v>
      </c>
      <c r="D4" s="17"/>
      <c r="E4" s="18">
        <v>0.3624999065126544</v>
      </c>
      <c r="F4" s="1">
        <v>0.81930000000000003</v>
      </c>
      <c r="G4" s="1">
        <v>0.95420000000000005</v>
      </c>
      <c r="H4" s="1">
        <v>0.60609999999999997</v>
      </c>
      <c r="I4" s="1">
        <v>-0.18010000000000001</v>
      </c>
      <c r="J4" s="1">
        <v>1.9800000000000002E-2</v>
      </c>
      <c r="M4" s="21">
        <v>5.22113644022921</v>
      </c>
      <c r="N4" s="21">
        <v>5.22113644022921</v>
      </c>
      <c r="O4" s="20">
        <v>-0.32154775227139898</v>
      </c>
      <c r="P4" s="20">
        <v>-0.32154775227139898</v>
      </c>
      <c r="Q4" s="19">
        <v>-0.70321777995601098</v>
      </c>
      <c r="R4" s="5">
        <v>1.6181000000000001E-2</v>
      </c>
      <c r="S4" s="1">
        <f t="shared" si="0"/>
        <v>7.650058410738763E-12</v>
      </c>
      <c r="T4" s="1">
        <f t="shared" si="1"/>
        <v>6.4652071246096177E-2</v>
      </c>
      <c r="U4" s="1">
        <f t="shared" si="2"/>
        <v>0.31199771796781872</v>
      </c>
    </row>
    <row r="5" spans="1:21" ht="15.75" thickBot="1" x14ac:dyDescent="0.3">
      <c r="A5" s="5">
        <v>2</v>
      </c>
      <c r="B5" s="5" t="s">
        <v>14</v>
      </c>
      <c r="C5" s="6">
        <v>15</v>
      </c>
      <c r="D5" s="17">
        <v>157.5095</v>
      </c>
      <c r="E5" s="1">
        <v>0.36249995109732641</v>
      </c>
      <c r="F5" s="1">
        <v>0.81930000000000003</v>
      </c>
      <c r="G5" s="1">
        <v>0.95420000000000005</v>
      </c>
      <c r="H5" s="1">
        <v>0.60609999999999997</v>
      </c>
      <c r="I5" s="1">
        <v>-0.18010000000000001</v>
      </c>
      <c r="J5" s="1">
        <v>1.9800000000000002E-2</v>
      </c>
      <c r="M5" s="21">
        <v>5.2211364410171797</v>
      </c>
      <c r="N5" s="21">
        <v>5.2211364410171797</v>
      </c>
      <c r="O5" s="20">
        <v>-0.32154771890070999</v>
      </c>
      <c r="P5" s="20">
        <v>-0.32154771890070999</v>
      </c>
      <c r="Q5" s="19">
        <v>-0.70321784827334399</v>
      </c>
      <c r="R5" s="5">
        <v>6.1380000000000002E-3</v>
      </c>
      <c r="S5" s="1">
        <f t="shared" si="0"/>
        <v>1.278371774391846E-13</v>
      </c>
      <c r="T5" s="1">
        <f t="shared" si="1"/>
        <v>0.23276920581724739</v>
      </c>
      <c r="U5" s="1">
        <f t="shared" si="2"/>
        <v>1.6261836495550817</v>
      </c>
    </row>
    <row r="6" spans="1:21" ht="15.75" thickBot="1" x14ac:dyDescent="0.3">
      <c r="A6" s="5"/>
      <c r="B6" s="5"/>
      <c r="C6" s="6">
        <v>25</v>
      </c>
      <c r="D6" s="17"/>
      <c r="E6" s="1">
        <v>0.36249994288069598</v>
      </c>
      <c r="F6" s="1">
        <v>0.81930000000000003</v>
      </c>
      <c r="G6" s="1">
        <v>0.95420000000000005</v>
      </c>
      <c r="H6" s="1">
        <v>0.60609999999999997</v>
      </c>
      <c r="I6" s="1">
        <v>-0.18010000000000001</v>
      </c>
      <c r="J6" s="1">
        <v>1.9800000000000002E-2</v>
      </c>
      <c r="M6" s="21">
        <v>5.2211364408754903</v>
      </c>
      <c r="N6" s="21">
        <v>5.2211364408754903</v>
      </c>
      <c r="O6" s="20">
        <v>-0.32154772490164102</v>
      </c>
      <c r="P6" s="20">
        <v>-0.32154772490164102</v>
      </c>
      <c r="Q6" s="19">
        <v>-0.70321783598808496</v>
      </c>
      <c r="R6" s="5">
        <v>8.9980000000000008E-3</v>
      </c>
      <c r="S6" s="1">
        <f t="shared" si="0"/>
        <v>6.4249326570720439E-13</v>
      </c>
      <c r="T6" s="1">
        <f t="shared" si="1"/>
        <v>0.14040779307525014</v>
      </c>
      <c r="U6" s="1">
        <f t="shared" si="2"/>
        <v>0.84768117944620913</v>
      </c>
    </row>
    <row r="7" spans="1:21" ht="15.75" thickBot="1" x14ac:dyDescent="0.3">
      <c r="A7" s="5"/>
      <c r="B7" s="5"/>
      <c r="C7" s="6">
        <v>35</v>
      </c>
      <c r="D7" s="17"/>
      <c r="E7" s="1">
        <v>0.36249993349216958</v>
      </c>
      <c r="F7" s="1">
        <v>0.81930000000000003</v>
      </c>
      <c r="G7" s="1">
        <v>0.95420000000000005</v>
      </c>
      <c r="H7" s="1">
        <v>0.60609999999999997</v>
      </c>
      <c r="I7" s="1">
        <v>-0.18010000000000001</v>
      </c>
      <c r="J7" s="1">
        <v>1.9800000000000002E-2</v>
      </c>
      <c r="M7" s="21">
        <v>5.22113644069836</v>
      </c>
      <c r="N7" s="21">
        <v>5.22113644069836</v>
      </c>
      <c r="O7" s="20">
        <v>-0.32154773240280499</v>
      </c>
      <c r="P7" s="20">
        <v>-0.32154773240280499</v>
      </c>
      <c r="Q7" s="19">
        <v>-0.70321782063150895</v>
      </c>
      <c r="R7" s="5">
        <v>1.3002E-2</v>
      </c>
      <c r="S7" s="1">
        <f t="shared" si="0"/>
        <v>3.038624715777253E-12</v>
      </c>
      <c r="T7" s="1">
        <f t="shared" si="1"/>
        <v>8.6322317899328427E-2</v>
      </c>
      <c r="U7" s="1">
        <f t="shared" si="2"/>
        <v>0.45284439983720542</v>
      </c>
    </row>
    <row r="8" spans="1:21" ht="15.75" thickBot="1" x14ac:dyDescent="0.3">
      <c r="A8" s="5">
        <v>3</v>
      </c>
      <c r="B8" s="5" t="s">
        <v>16</v>
      </c>
      <c r="C8" s="6">
        <v>15</v>
      </c>
      <c r="D8" s="17">
        <v>201.33482000000001</v>
      </c>
      <c r="E8" s="1">
        <v>0.36249986655869199</v>
      </c>
      <c r="F8" s="1">
        <v>0.81930000000000003</v>
      </c>
      <c r="G8" s="1">
        <v>0.95420000000000005</v>
      </c>
      <c r="H8" s="1">
        <v>0.60609999999999997</v>
      </c>
      <c r="I8" s="1">
        <v>-0.18010000000000001</v>
      </c>
      <c r="J8" s="1">
        <v>1.9800000000000002E-2</v>
      </c>
      <c r="M8" s="21">
        <v>5.2211364395293502</v>
      </c>
      <c r="N8" s="21">
        <v>5.2211364395293502</v>
      </c>
      <c r="O8" s="20">
        <v>-0.32154778191049599</v>
      </c>
      <c r="P8" s="20">
        <v>-0.32154778191049599</v>
      </c>
      <c r="Q8" s="19">
        <v>-0.70321771927808796</v>
      </c>
      <c r="R8" s="5">
        <v>9.0089999999999996E-3</v>
      </c>
      <c r="S8" s="1">
        <f t="shared" si="0"/>
        <v>6.4581527023795117E-13</v>
      </c>
      <c r="T8" s="1">
        <f t="shared" si="1"/>
        <v>0.14018131158614855</v>
      </c>
      <c r="U8" s="1">
        <f t="shared" si="2"/>
        <v>0.84591860729523716</v>
      </c>
    </row>
    <row r="9" spans="1:21" ht="15.75" thickBot="1" x14ac:dyDescent="0.3">
      <c r="A9" s="5"/>
      <c r="B9" s="5"/>
      <c r="C9" s="6">
        <v>25</v>
      </c>
      <c r="D9" s="17"/>
      <c r="E9" s="1">
        <v>0.36249986523074557</v>
      </c>
      <c r="F9" s="1">
        <v>0.81930000000000003</v>
      </c>
      <c r="G9" s="1">
        <v>0.95420000000000005</v>
      </c>
      <c r="H9" s="1">
        <v>0.60609999999999997</v>
      </c>
      <c r="I9" s="1">
        <v>-0.18010000000000001</v>
      </c>
      <c r="J9" s="1">
        <v>1.9800000000000002E-2</v>
      </c>
      <c r="M9" s="21">
        <v>5.2211364394939199</v>
      </c>
      <c r="N9" s="21">
        <v>5.2211364394939199</v>
      </c>
      <c r="O9" s="20">
        <v>-0.32154778341072898</v>
      </c>
      <c r="P9" s="20">
        <v>-0.32154778341072898</v>
      </c>
      <c r="Q9" s="19">
        <v>-0.70321771620677198</v>
      </c>
      <c r="R9" s="5">
        <v>1.3464E-2</v>
      </c>
      <c r="S9" s="1">
        <f t="shared" si="0"/>
        <v>3.5211630294497725E-12</v>
      </c>
      <c r="T9" s="1">
        <f t="shared" si="1"/>
        <v>8.2429623577639916E-2</v>
      </c>
      <c r="U9" s="1">
        <f t="shared" si="2"/>
        <v>0.42669869142933969</v>
      </c>
    </row>
    <row r="10" spans="1:21" ht="15.75" thickBot="1" x14ac:dyDescent="0.3">
      <c r="A10" s="5"/>
      <c r="B10" s="5"/>
      <c r="C10" s="6">
        <v>35</v>
      </c>
      <c r="D10" s="17"/>
      <c r="E10" s="1">
        <v>0.36249986754255836</v>
      </c>
      <c r="F10" s="1">
        <v>0.81930000000000003</v>
      </c>
      <c r="G10" s="1">
        <v>0.95420000000000005</v>
      </c>
      <c r="H10" s="1">
        <v>0.60609999999999997</v>
      </c>
      <c r="I10" s="1">
        <v>-0.18010000000000001</v>
      </c>
      <c r="J10" s="1">
        <v>1.9800000000000002E-2</v>
      </c>
      <c r="M10" s="21">
        <v>5.2211364395470596</v>
      </c>
      <c r="N10" s="21">
        <v>5.2211364395470596</v>
      </c>
      <c r="O10" s="20">
        <v>-0.32154778116037902</v>
      </c>
      <c r="P10" s="20">
        <v>-0.32154778116037902</v>
      </c>
      <c r="Q10" s="19">
        <v>-0.70321772081374601</v>
      </c>
      <c r="R10" s="5">
        <v>1.8270999999999999E-2</v>
      </c>
      <c r="S10" s="1">
        <f t="shared" si="0"/>
        <v>1.2774946131289873E-11</v>
      </c>
      <c r="T10" s="1">
        <f t="shared" si="1"/>
        <v>5.5063225952653415E-2</v>
      </c>
      <c r="U10" s="1">
        <f t="shared" si="2"/>
        <v>0.25368496147272535</v>
      </c>
    </row>
    <row r="11" spans="1:21" ht="15.75" thickBot="1" x14ac:dyDescent="0.3">
      <c r="A11" s="5">
        <v>4</v>
      </c>
      <c r="B11" s="5" t="s">
        <v>18</v>
      </c>
      <c r="C11" s="6">
        <v>15</v>
      </c>
      <c r="D11" s="17">
        <v>135.91140999999999</v>
      </c>
      <c r="E11" s="1">
        <v>0.36249996865633599</v>
      </c>
      <c r="F11" s="1">
        <v>0.81930000000000003</v>
      </c>
      <c r="G11" s="1">
        <v>0.95420000000000005</v>
      </c>
      <c r="H11" s="1">
        <v>0.60609999999999997</v>
      </c>
      <c r="I11" s="1">
        <v>-0.18010000000000001</v>
      </c>
      <c r="J11" s="1">
        <v>1.9800000000000002E-2</v>
      </c>
      <c r="M11" s="21">
        <v>5.2211364413360002</v>
      </c>
      <c r="N11" s="21">
        <v>5.2211364413360002</v>
      </c>
      <c r="O11" s="20">
        <v>-0.32154770539861499</v>
      </c>
      <c r="P11" s="20">
        <v>-0.32154770539861499</v>
      </c>
      <c r="Q11" s="19">
        <v>-0.70321787591518103</v>
      </c>
      <c r="R11" s="5">
        <v>4.895E-3</v>
      </c>
      <c r="S11" s="1">
        <f t="shared" si="0"/>
        <v>4.9184517623371316E-14</v>
      </c>
      <c r="T11" s="1">
        <f t="shared" si="1"/>
        <v>0.31390593181746579</v>
      </c>
      <c r="U11" s="1">
        <f t="shared" si="2"/>
        <v>2.3908482123084815</v>
      </c>
    </row>
    <row r="12" spans="1:21" ht="15.75" thickBot="1" x14ac:dyDescent="0.3">
      <c r="A12" s="5"/>
      <c r="B12" s="5"/>
      <c r="C12" s="6">
        <v>25</v>
      </c>
      <c r="D12" s="17"/>
      <c r="E12" s="1">
        <v>0.362499960944896</v>
      </c>
      <c r="F12" s="1">
        <v>0.81930000000000003</v>
      </c>
      <c r="G12" s="1">
        <v>0.95420000000000005</v>
      </c>
      <c r="H12" s="1">
        <v>0.60609999999999997</v>
      </c>
      <c r="I12" s="1">
        <v>-0.18010000000000001</v>
      </c>
      <c r="J12" s="1">
        <v>1.9800000000000002E-2</v>
      </c>
      <c r="M12" s="21">
        <v>5.2211364411943002</v>
      </c>
      <c r="N12" s="21">
        <v>5.2211364411943002</v>
      </c>
      <c r="O12" s="20">
        <v>-0.32154771139954602</v>
      </c>
      <c r="P12" s="20">
        <v>-0.32154771139954602</v>
      </c>
      <c r="Q12" s="19">
        <v>-0.703217863629921</v>
      </c>
      <c r="R12" s="5">
        <v>7.3699999999999998E-3</v>
      </c>
      <c r="S12" s="1">
        <f t="shared" si="0"/>
        <v>2.7668575492170518E-13</v>
      </c>
      <c r="T12" s="1">
        <f t="shared" si="1"/>
        <v>0.18278517132177485</v>
      </c>
      <c r="U12" s="1">
        <f t="shared" si="2"/>
        <v>1.1908716833279451</v>
      </c>
    </row>
    <row r="13" spans="1:21" ht="15.75" thickBot="1" x14ac:dyDescent="0.3">
      <c r="A13" s="5"/>
      <c r="B13" s="5"/>
      <c r="C13" s="6">
        <v>35</v>
      </c>
      <c r="D13" s="17"/>
      <c r="E13" s="1">
        <v>0.36249995521292799</v>
      </c>
      <c r="F13" s="1">
        <v>0.81930000000000003</v>
      </c>
      <c r="G13" s="1">
        <v>0.95420000000000005</v>
      </c>
      <c r="H13" s="1">
        <v>0.60609999999999997</v>
      </c>
      <c r="I13" s="1">
        <v>-0.18010000000000001</v>
      </c>
      <c r="J13" s="1">
        <v>1.9800000000000002E-2</v>
      </c>
      <c r="M13" s="21">
        <v>5.2211364410880403</v>
      </c>
      <c r="N13" s="21">
        <v>5.2211364410880403</v>
      </c>
      <c r="O13" s="20">
        <v>-0.321547715900244</v>
      </c>
      <c r="P13" s="20">
        <v>-0.321547715900244</v>
      </c>
      <c r="Q13" s="19">
        <v>-0.70321785441597495</v>
      </c>
      <c r="R13" s="5">
        <v>1.0142E-2</v>
      </c>
      <c r="S13" s="1">
        <f t="shared" si="0"/>
        <v>1.0648126315185688E-12</v>
      </c>
      <c r="T13" s="1">
        <f t="shared" si="1"/>
        <v>0.11986718138319229</v>
      </c>
      <c r="U13" s="1">
        <f t="shared" si="2"/>
        <v>0.69135860494888579</v>
      </c>
    </row>
    <row r="14" spans="1:21" ht="15.75" thickBot="1" x14ac:dyDescent="0.3">
      <c r="A14" s="5">
        <v>5</v>
      </c>
      <c r="B14" s="5" t="s">
        <v>20</v>
      </c>
      <c r="C14" s="6">
        <v>15</v>
      </c>
      <c r="D14" s="17">
        <v>92.106070000000003</v>
      </c>
      <c r="E14" s="1">
        <v>0.3624999843259416</v>
      </c>
      <c r="F14" s="1">
        <v>0.81930000000000003</v>
      </c>
      <c r="G14" s="1">
        <v>0.95420000000000005</v>
      </c>
      <c r="H14" s="1">
        <v>0.60609999999999997</v>
      </c>
      <c r="I14" s="1">
        <v>-0.18010000000000001</v>
      </c>
      <c r="J14" s="1">
        <v>1.9800000000000002E-2</v>
      </c>
      <c r="M14" s="21">
        <v>5.2211364416016899</v>
      </c>
      <c r="N14" s="21">
        <v>5.2211364416016899</v>
      </c>
      <c r="O14" s="20">
        <v>-0.32154769414687101</v>
      </c>
      <c r="P14" s="20">
        <v>-0.32154769414687101</v>
      </c>
      <c r="Q14" s="19">
        <v>-0.70321789895004005</v>
      </c>
      <c r="R14" s="5">
        <v>2.849E-3</v>
      </c>
      <c r="S14" s="1">
        <f t="shared" si="0"/>
        <v>5.0073395445501851E-15</v>
      </c>
      <c r="T14" s="1">
        <f t="shared" si="1"/>
        <v>0.64186371267122511</v>
      </c>
      <c r="U14" s="1">
        <f t="shared" si="2"/>
        <v>6.0105038271224771</v>
      </c>
    </row>
    <row r="15" spans="1:21" ht="15.75" thickBot="1" x14ac:dyDescent="0.3">
      <c r="A15" s="5"/>
      <c r="B15" s="5"/>
      <c r="C15" s="6">
        <v>25</v>
      </c>
      <c r="D15" s="17"/>
      <c r="E15" s="1">
        <v>0.36249997950538076</v>
      </c>
      <c r="F15" s="1">
        <v>0.81930000000000003</v>
      </c>
      <c r="G15" s="1">
        <v>0.95420000000000005</v>
      </c>
      <c r="H15" s="1">
        <v>0.60609999999999997</v>
      </c>
      <c r="I15" s="1">
        <v>-0.18010000000000001</v>
      </c>
      <c r="J15" s="1">
        <v>1.9800000000000002E-2</v>
      </c>
      <c r="L15" s="18"/>
      <c r="M15" s="21">
        <v>5.2211364415308399</v>
      </c>
      <c r="N15" s="21">
        <v>5.2211364415308399</v>
      </c>
      <c r="O15" s="20">
        <v>-0.321547697147336</v>
      </c>
      <c r="P15" s="20">
        <v>-0.321547697147336</v>
      </c>
      <c r="Q15" s="19">
        <v>-0.70321789280741198</v>
      </c>
      <c r="R15" s="5">
        <v>4.3340000000000002E-3</v>
      </c>
      <c r="S15" s="1">
        <f t="shared" si="0"/>
        <v>2.942274237522537E-14</v>
      </c>
      <c r="T15" s="1">
        <f t="shared" si="1"/>
        <v>0.36869013917514692</v>
      </c>
      <c r="U15" s="1">
        <f t="shared" si="2"/>
        <v>2.9416472690230027</v>
      </c>
    </row>
    <row r="16" spans="1:21" ht="15.75" thickBot="1" x14ac:dyDescent="0.3">
      <c r="A16" s="5"/>
      <c r="B16" s="5"/>
      <c r="C16" s="6">
        <v>35</v>
      </c>
      <c r="D16" s="17"/>
      <c r="E16" s="1">
        <v>0.36249997604393597</v>
      </c>
      <c r="F16" s="1">
        <v>0.81930000000000003</v>
      </c>
      <c r="G16" s="1">
        <v>0.95420000000000005</v>
      </c>
      <c r="H16" s="1">
        <v>0.60609999999999997</v>
      </c>
      <c r="I16" s="1">
        <v>-0.18010000000000001</v>
      </c>
      <c r="J16" s="1">
        <v>1.9800000000000002E-2</v>
      </c>
      <c r="M16" s="21">
        <v>5.2211364414599899</v>
      </c>
      <c r="N16" s="21">
        <v>5.2211364414599899</v>
      </c>
      <c r="O16" s="20">
        <v>-0.32154770014780099</v>
      </c>
      <c r="P16" s="20">
        <v>-0.32154770014780099</v>
      </c>
      <c r="Q16" s="19">
        <v>-0.70321788666478202</v>
      </c>
      <c r="R16" s="5">
        <v>5.9179999999999996E-3</v>
      </c>
      <c r="S16" s="1">
        <f t="shared" si="0"/>
        <v>1.0958321584946376E-13</v>
      </c>
      <c r="T16" s="1">
        <f t="shared" si="1"/>
        <v>0.24427248812196026</v>
      </c>
      <c r="U16" s="1">
        <f t="shared" si="2"/>
        <v>1.7304894435123799</v>
      </c>
    </row>
    <row r="17" spans="1:21" ht="15.75" thickBot="1" x14ac:dyDescent="0.3">
      <c r="A17" s="5">
        <v>6</v>
      </c>
      <c r="B17" s="5" t="s">
        <v>22</v>
      </c>
      <c r="C17" s="6">
        <v>15</v>
      </c>
      <c r="D17" s="17">
        <v>110.22176</v>
      </c>
      <c r="E17" s="1">
        <v>0.36248789458351199</v>
      </c>
      <c r="F17" s="1">
        <v>0.81930000000000003</v>
      </c>
      <c r="G17" s="1">
        <v>0.95420000000000005</v>
      </c>
      <c r="H17" s="1">
        <v>0.60609999999999997</v>
      </c>
      <c r="I17" s="1">
        <v>-0.18010000000000001</v>
      </c>
      <c r="J17" s="1">
        <v>1.9800000000000002E-2</v>
      </c>
      <c r="M17" s="21">
        <v>5.2211362274764097</v>
      </c>
      <c r="N17" s="21">
        <v>5.2211362274764097</v>
      </c>
      <c r="O17" s="20">
        <v>-0.32155676254774701</v>
      </c>
      <c r="P17" s="20">
        <v>-0.32155676254774701</v>
      </c>
      <c r="Q17" s="19">
        <v>-0.70319933389774802</v>
      </c>
      <c r="R17" s="5">
        <v>1.7798000000000001E-2</v>
      </c>
      <c r="S17" s="1">
        <f t="shared" si="0"/>
        <v>1.1436048728324794E-11</v>
      </c>
      <c r="T17" s="1">
        <f t="shared" si="1"/>
        <v>5.7007404528642516E-2</v>
      </c>
      <c r="U17" s="1">
        <f t="shared" si="2"/>
        <v>0.26525531931558166</v>
      </c>
    </row>
    <row r="18" spans="1:21" ht="15.75" thickBot="1" x14ac:dyDescent="0.3">
      <c r="A18" s="5"/>
      <c r="B18" s="5"/>
      <c r="C18" s="6">
        <v>25</v>
      </c>
      <c r="D18" s="17"/>
      <c r="E18" s="1">
        <v>0.36249197261602878</v>
      </c>
      <c r="F18" s="1">
        <v>0.81930000000000003</v>
      </c>
      <c r="G18" s="1">
        <v>0.95420000000000005</v>
      </c>
      <c r="H18" s="1">
        <v>0.60609999999999997</v>
      </c>
      <c r="I18" s="1">
        <v>-0.18010000000000001</v>
      </c>
      <c r="J18" s="1">
        <v>1.9800000000000002E-2</v>
      </c>
      <c r="M18" s="21">
        <v>5.2211362997076103</v>
      </c>
      <c r="N18" s="21">
        <v>5.2211362997076103</v>
      </c>
      <c r="O18" s="20">
        <v>-0.321553703435976</v>
      </c>
      <c r="P18" s="20">
        <v>-0.321553703435976</v>
      </c>
      <c r="Q18" s="19">
        <v>-0.70320559658367099</v>
      </c>
      <c r="R18" s="5">
        <v>2.6356000000000001E-2</v>
      </c>
      <c r="S18" s="1">
        <f t="shared" si="0"/>
        <v>5.9981128209674712E-11</v>
      </c>
      <c r="T18" s="1">
        <f t="shared" si="1"/>
        <v>3.3930483296873849E-2</v>
      </c>
      <c r="U18" s="1">
        <f t="shared" si="2"/>
        <v>0.13591405643119103</v>
      </c>
    </row>
    <row r="19" spans="1:21" ht="15.75" thickBot="1" x14ac:dyDescent="0.3">
      <c r="A19" s="5"/>
      <c r="B19" s="5"/>
      <c r="C19" s="6">
        <v>35</v>
      </c>
      <c r="D19" s="17"/>
      <c r="E19" s="1">
        <v>0.36249271392626881</v>
      </c>
      <c r="F19" s="1">
        <v>0.81930000000000003</v>
      </c>
      <c r="G19" s="1">
        <v>0.95420000000000005</v>
      </c>
      <c r="H19" s="1">
        <v>0.60609999999999997</v>
      </c>
      <c r="I19" s="1">
        <v>-0.18010000000000001</v>
      </c>
      <c r="J19" s="1">
        <v>1.9800000000000002E-2</v>
      </c>
      <c r="M19" s="21">
        <v>5.2211363128324999</v>
      </c>
      <c r="N19" s="21">
        <v>5.2211363128324999</v>
      </c>
      <c r="O19" s="20">
        <v>-0.32155314758081199</v>
      </c>
      <c r="P19" s="20">
        <v>-0.32155314758081199</v>
      </c>
      <c r="Q19" s="19">
        <v>-0.70320673454378502</v>
      </c>
      <c r="R19" s="5">
        <v>3.9621999999999997E-2</v>
      </c>
      <c r="S19" s="1">
        <f t="shared" si="0"/>
        <v>3.3527092877057855E-10</v>
      </c>
      <c r="T19" s="1">
        <f t="shared" si="1"/>
        <v>1.9796985788750766E-2</v>
      </c>
      <c r="U19" s="1">
        <f t="shared" si="2"/>
        <v>6.7873723646331124E-2</v>
      </c>
    </row>
    <row r="20" spans="1:21" ht="15.75" thickBot="1" x14ac:dyDescent="0.3">
      <c r="A20" s="5">
        <v>7</v>
      </c>
      <c r="B20" s="5" t="s">
        <v>24</v>
      </c>
      <c r="C20" s="6">
        <v>25</v>
      </c>
      <c r="D20" s="17">
        <v>158.36823999999999</v>
      </c>
      <c r="E20" s="1">
        <v>0.3624994350957304</v>
      </c>
      <c r="F20" s="1">
        <v>0.81930000000000003</v>
      </c>
      <c r="G20" s="1">
        <v>0.95420000000000005</v>
      </c>
      <c r="H20" s="1">
        <v>0.60609999999999997</v>
      </c>
      <c r="I20" s="1">
        <v>-0.18010000000000001</v>
      </c>
      <c r="J20" s="1">
        <v>1.9800000000000002E-2</v>
      </c>
      <c r="M20" s="21">
        <v>5.2211364318775804</v>
      </c>
      <c r="N20" s="21">
        <v>5.2211364318775804</v>
      </c>
      <c r="O20" s="20">
        <v>-0.32154810596120098</v>
      </c>
      <c r="P20" s="20">
        <v>-0.32154810596120098</v>
      </c>
      <c r="Q20" s="19">
        <v>-0.70321705587316097</v>
      </c>
      <c r="R20" s="5">
        <v>8.9429999999999996E-3</v>
      </c>
      <c r="S20" s="1">
        <f t="shared" si="0"/>
        <v>6.2607841812072406E-13</v>
      </c>
      <c r="T20" s="1">
        <f t="shared" si="1"/>
        <v>0.14155035264487145</v>
      </c>
      <c r="U20" s="1">
        <f t="shared" si="2"/>
        <v>0.85657658759822397</v>
      </c>
    </row>
    <row r="21" spans="1:21" ht="15.75" thickBot="1" x14ac:dyDescent="0.3">
      <c r="A21" s="5">
        <v>8</v>
      </c>
      <c r="B21" s="5" t="s">
        <v>28</v>
      </c>
      <c r="C21" s="6">
        <v>25</v>
      </c>
      <c r="D21" s="17">
        <v>132.83564999999999</v>
      </c>
      <c r="E21" s="1">
        <v>0.36249549978273998</v>
      </c>
      <c r="F21" s="1">
        <v>0.81930000000000003</v>
      </c>
      <c r="G21" s="1">
        <v>0.95420000000000005</v>
      </c>
      <c r="H21" s="1">
        <v>0.60609999999999997</v>
      </c>
      <c r="I21" s="1">
        <v>-0.18010000000000001</v>
      </c>
      <c r="J21" s="1">
        <v>1.9800000000000002E-2</v>
      </c>
      <c r="M21" s="21">
        <v>5.2211363621792701</v>
      </c>
      <c r="N21" s="21">
        <v>5.2211363621792701</v>
      </c>
      <c r="O21" s="20">
        <v>-0.32155105770192399</v>
      </c>
      <c r="P21" s="20">
        <v>-0.32155105770192399</v>
      </c>
      <c r="Q21" s="19">
        <v>-0.70321101299508404</v>
      </c>
      <c r="R21" s="5">
        <v>2.1944999999999999E-2</v>
      </c>
      <c r="S21" s="1">
        <f t="shared" si="0"/>
        <v>2.7685273944146486E-11</v>
      </c>
      <c r="T21" s="1">
        <f t="shared" si="1"/>
        <v>4.3222234077676974E-2</v>
      </c>
      <c r="U21" s="1">
        <f t="shared" si="2"/>
        <v>0.18567481394986524</v>
      </c>
    </row>
    <row r="22" spans="1:21" ht="15.75" thickBot="1" x14ac:dyDescent="0.3">
      <c r="A22" s="5">
        <v>9</v>
      </c>
      <c r="B22" s="5" t="s">
        <v>30</v>
      </c>
      <c r="C22" s="6">
        <v>15</v>
      </c>
      <c r="D22" s="17">
        <v>129.72191000000001</v>
      </c>
      <c r="E22" s="1">
        <v>0.36247520764085678</v>
      </c>
      <c r="F22" s="1">
        <v>0.81930000000000003</v>
      </c>
      <c r="G22" s="1">
        <v>0.95420000000000005</v>
      </c>
      <c r="H22" s="1">
        <v>0.60609999999999997</v>
      </c>
      <c r="I22" s="1">
        <v>-0.18010000000000001</v>
      </c>
      <c r="J22" s="1">
        <v>1.9800000000000002E-2</v>
      </c>
      <c r="M22" s="21">
        <v>5.2211360027591196</v>
      </c>
      <c r="N22" s="21">
        <v>5.2211360027591196</v>
      </c>
      <c r="O22" s="20">
        <v>-0.32156628005833598</v>
      </c>
      <c r="P22" s="20">
        <v>-0.32156628005833598</v>
      </c>
      <c r="Q22" s="19">
        <v>-0.70317984944197098</v>
      </c>
      <c r="R22" s="5">
        <v>2.1812999999999999E-2</v>
      </c>
      <c r="S22" s="1">
        <f t="shared" si="0"/>
        <v>2.6989153331894967E-11</v>
      </c>
      <c r="T22" s="1">
        <f t="shared" si="1"/>
        <v>4.3570767390078174E-2</v>
      </c>
      <c r="U22" s="1">
        <f t="shared" si="2"/>
        <v>0.18757024912317968</v>
      </c>
    </row>
    <row r="23" spans="1:21" ht="15.75" thickBot="1" x14ac:dyDescent="0.3">
      <c r="A23" s="5"/>
      <c r="B23" s="5"/>
      <c r="C23" s="6">
        <v>25</v>
      </c>
      <c r="D23" s="17"/>
      <c r="E23" s="1">
        <v>0.36219655548287039</v>
      </c>
      <c r="F23" s="1">
        <v>0.81930000000000003</v>
      </c>
      <c r="G23" s="1">
        <v>0.95420000000000005</v>
      </c>
      <c r="H23" s="1">
        <v>0.60609999999999997</v>
      </c>
      <c r="I23" s="1">
        <v>-0.18010000000000001</v>
      </c>
      <c r="J23" s="1">
        <v>1.9800000000000002E-2</v>
      </c>
      <c r="M23" s="21">
        <v>5.2211310671411502</v>
      </c>
      <c r="N23" s="21">
        <v>5.2211310671411502</v>
      </c>
      <c r="O23" s="20">
        <v>-0.32177545593659101</v>
      </c>
      <c r="P23" s="20">
        <v>-0.32177545593659101</v>
      </c>
      <c r="Q23" s="19">
        <v>-0.70275162644950595</v>
      </c>
      <c r="R23" s="5">
        <v>3.2494000000000002E-2</v>
      </c>
      <c r="S23" s="1">
        <f t="shared" si="0"/>
        <v>1.451522098221743E-10</v>
      </c>
      <c r="T23" s="1">
        <f t="shared" si="1"/>
        <v>2.5748950634430268E-2</v>
      </c>
      <c r="U23" s="1">
        <f t="shared" si="2"/>
        <v>9.5000756044274465E-2</v>
      </c>
    </row>
    <row r="24" spans="1:21" ht="15.75" thickBot="1" x14ac:dyDescent="0.3">
      <c r="A24" s="5"/>
      <c r="B24" s="5"/>
      <c r="C24" s="6">
        <v>35</v>
      </c>
      <c r="D24" s="17"/>
      <c r="E24" s="1">
        <v>0.362493196540568</v>
      </c>
      <c r="F24" s="1">
        <v>0.81930000000000003</v>
      </c>
      <c r="G24" s="1">
        <v>0.95420000000000005</v>
      </c>
      <c r="H24" s="1">
        <v>0.60609999999999997</v>
      </c>
      <c r="I24" s="1">
        <v>-0.18010000000000001</v>
      </c>
      <c r="J24" s="1">
        <v>1.9800000000000002E-2</v>
      </c>
      <c r="M24" s="21">
        <v>5.2211363213875899</v>
      </c>
      <c r="N24" s="21">
        <v>5.2211363213875899</v>
      </c>
      <c r="O24" s="20">
        <v>-0.32155278526325698</v>
      </c>
      <c r="P24" s="20">
        <v>-0.32155278526325698</v>
      </c>
      <c r="Q24" s="19">
        <v>-0.70320747628907898</v>
      </c>
      <c r="R24" s="5">
        <v>4.3944999999999998E-2</v>
      </c>
      <c r="S24" s="1">
        <f t="shared" si="0"/>
        <v>5.1907888921282965E-10</v>
      </c>
      <c r="T24" s="1">
        <f t="shared" si="1"/>
        <v>1.7264908084641768E-2</v>
      </c>
      <c r="U24" s="1">
        <f t="shared" si="2"/>
        <v>5.6898948147461131E-2</v>
      </c>
    </row>
    <row r="25" spans="1:21" ht="15.75" thickBot="1" x14ac:dyDescent="0.3">
      <c r="A25" s="5">
        <v>10</v>
      </c>
      <c r="B25" s="5" t="s">
        <v>32</v>
      </c>
      <c r="C25" s="6">
        <v>15</v>
      </c>
      <c r="D25" s="17">
        <v>70.199479999999994</v>
      </c>
      <c r="E25" s="1">
        <v>0.36249998124055599</v>
      </c>
      <c r="F25" s="1">
        <v>0.81930000000000003</v>
      </c>
      <c r="G25" s="1">
        <v>0.95420000000000005</v>
      </c>
      <c r="H25" s="1">
        <v>0.60609999999999997</v>
      </c>
      <c r="I25" s="1">
        <v>-0.18010000000000001</v>
      </c>
      <c r="J25" s="1">
        <v>1.9800000000000002E-2</v>
      </c>
      <c r="M25" s="21">
        <v>5.2211364415485502</v>
      </c>
      <c r="N25" s="21">
        <v>5.2211364415485502</v>
      </c>
      <c r="O25" s="20">
        <v>-0.32154769639721997</v>
      </c>
      <c r="P25" s="20">
        <v>-0.32154769639721997</v>
      </c>
      <c r="Q25" s="19">
        <v>-0.70321789434306903</v>
      </c>
      <c r="R25" s="5">
        <v>2.0349999999999999E-3</v>
      </c>
      <c r="S25" s="1">
        <f t="shared" si="0"/>
        <v>1.209986891113312E-15</v>
      </c>
      <c r="T25" s="1">
        <f t="shared" si="1"/>
        <v>1.0012856647696755</v>
      </c>
      <c r="U25" s="1">
        <f t="shared" si="2"/>
        <v>10.661019839025281</v>
      </c>
    </row>
    <row r="26" spans="1:21" ht="15.75" thickBot="1" x14ac:dyDescent="0.3">
      <c r="A26" s="5"/>
      <c r="B26" s="5"/>
      <c r="C26" s="6">
        <v>25</v>
      </c>
      <c r="D26" s="17"/>
      <c r="E26" s="1">
        <v>0.36249997770240161</v>
      </c>
      <c r="F26" s="1">
        <v>0.81930000000000003</v>
      </c>
      <c r="G26" s="1">
        <v>0.95420000000000005</v>
      </c>
      <c r="H26" s="1">
        <v>0.60609999999999997</v>
      </c>
      <c r="I26" s="1">
        <v>-0.18010000000000001</v>
      </c>
      <c r="J26" s="1">
        <v>1.9800000000000002E-2</v>
      </c>
      <c r="M26" s="21">
        <v>5.2211364414954096</v>
      </c>
      <c r="N26" s="21">
        <v>5.2211364414954096</v>
      </c>
      <c r="O26" s="20">
        <v>-0.32154769864756799</v>
      </c>
      <c r="P26" s="20">
        <v>-0.32154769864756799</v>
      </c>
      <c r="Q26" s="19">
        <v>-0.703217889736097</v>
      </c>
      <c r="R26" s="5">
        <v>2.8379999999999998E-3</v>
      </c>
      <c r="S26" s="1">
        <f t="shared" si="0"/>
        <v>4.9262368361636281E-15</v>
      </c>
      <c r="T26" s="1">
        <f t="shared" si="1"/>
        <v>0.6451535810171144</v>
      </c>
      <c r="U26" s="1">
        <f t="shared" si="2"/>
        <v>6.0502366159638736</v>
      </c>
    </row>
    <row r="27" spans="1:21" ht="15.75" thickBot="1" x14ac:dyDescent="0.3">
      <c r="A27" s="5"/>
      <c r="B27" s="5"/>
      <c r="C27" s="6">
        <v>35</v>
      </c>
      <c r="D27" s="17"/>
      <c r="E27" s="1">
        <v>0.3624999732564832</v>
      </c>
      <c r="F27" s="1">
        <v>0.81930000000000003</v>
      </c>
      <c r="G27" s="1">
        <v>0.95420000000000005</v>
      </c>
      <c r="H27" s="1">
        <v>0.60609999999999997</v>
      </c>
      <c r="I27" s="1">
        <v>-0.18010000000000001</v>
      </c>
      <c r="J27" s="1">
        <v>1.9800000000000002E-2</v>
      </c>
      <c r="M27" s="21">
        <v>5.22113644140686</v>
      </c>
      <c r="N27" s="21">
        <v>5.22113644140686</v>
      </c>
      <c r="O27" s="20">
        <v>-0.321547702398151</v>
      </c>
      <c r="P27" s="20">
        <v>-0.321547702398151</v>
      </c>
      <c r="Q27" s="19">
        <v>-0.703217882057809</v>
      </c>
      <c r="R27" s="5">
        <v>3.993E-3</v>
      </c>
      <c r="S27" s="1">
        <f t="shared" si="0"/>
        <v>2.0818747863498842E-14</v>
      </c>
      <c r="T27" s="1">
        <f t="shared" si="1"/>
        <v>0.41086096758412949</v>
      </c>
      <c r="U27" s="1">
        <f t="shared" si="2"/>
        <v>3.3822632578827627</v>
      </c>
    </row>
    <row r="28" spans="1:21" ht="15.75" thickBot="1" x14ac:dyDescent="0.3">
      <c r="A28" s="5">
        <v>11</v>
      </c>
      <c r="B28" s="5" t="s">
        <v>34</v>
      </c>
      <c r="C28" s="6">
        <v>15</v>
      </c>
      <c r="D28" s="17">
        <v>152.98482999999999</v>
      </c>
      <c r="E28" s="1">
        <v>0.36249602558940158</v>
      </c>
      <c r="F28" s="1">
        <v>0.81930000000000003</v>
      </c>
      <c r="G28" s="1">
        <v>0.95420000000000005</v>
      </c>
      <c r="H28" s="1">
        <v>0.60609999999999997</v>
      </c>
      <c r="I28" s="1">
        <v>-0.18010000000000001</v>
      </c>
      <c r="J28" s="1">
        <v>1.9800000000000002E-2</v>
      </c>
      <c r="M28" s="21">
        <v>5.22113637149599</v>
      </c>
      <c r="N28" s="21">
        <v>5.22113637149599</v>
      </c>
      <c r="O28" s="20">
        <v>-0.32155066313331498</v>
      </c>
      <c r="P28" s="20">
        <v>-0.32155066313331498</v>
      </c>
      <c r="Q28" s="19">
        <v>-0.70321182076575195</v>
      </c>
      <c r="R28" s="5">
        <v>1.2848E-2</v>
      </c>
      <c r="S28" s="1">
        <f t="shared" si="0"/>
        <v>2.8895775981369725E-12</v>
      </c>
      <c r="T28" s="1">
        <f t="shared" si="1"/>
        <v>8.7693451036876424E-2</v>
      </c>
      <c r="U28" s="1">
        <f t="shared" si="2"/>
        <v>0.46211618893649636</v>
      </c>
    </row>
    <row r="29" spans="1:21" ht="15.75" thickBot="1" x14ac:dyDescent="0.3">
      <c r="A29" s="5"/>
      <c r="B29" s="5"/>
      <c r="C29" s="6">
        <v>25</v>
      </c>
      <c r="D29" s="17"/>
      <c r="E29" s="1">
        <v>0.3624963797977</v>
      </c>
      <c r="F29" s="1">
        <v>0.81930000000000003</v>
      </c>
      <c r="G29" s="1">
        <v>0.95420000000000005</v>
      </c>
      <c r="H29" s="1">
        <v>0.60609999999999997</v>
      </c>
      <c r="I29" s="1">
        <v>-0.18010000000000001</v>
      </c>
      <c r="J29" s="1">
        <v>1.9800000000000002E-2</v>
      </c>
      <c r="M29" s="21">
        <v>5.2211363777661797</v>
      </c>
      <c r="N29" s="21">
        <v>5.2211363777661797</v>
      </c>
      <c r="O29" s="20">
        <v>-0.32155039758766502</v>
      </c>
      <c r="P29" s="20">
        <v>-0.32155039758766502</v>
      </c>
      <c r="Q29" s="19">
        <v>-0.70321236439743595</v>
      </c>
      <c r="R29" s="5">
        <v>1.7874999999999999E-2</v>
      </c>
      <c r="S29" s="1">
        <f t="shared" si="0"/>
        <v>1.1646346942072753E-11</v>
      </c>
      <c r="T29" s="1">
        <f t="shared" si="1"/>
        <v>5.6681642438688166E-2</v>
      </c>
      <c r="U29" s="1">
        <f t="shared" si="2"/>
        <v>0.26332593564753437</v>
      </c>
    </row>
    <row r="30" spans="1:21" ht="15.75" thickBot="1" x14ac:dyDescent="0.3">
      <c r="A30" s="5"/>
      <c r="B30" s="5"/>
      <c r="C30" s="6">
        <v>35</v>
      </c>
      <c r="D30" s="17"/>
      <c r="E30" s="1">
        <v>0.36249609440216318</v>
      </c>
      <c r="F30" s="1">
        <v>0.81930000000000003</v>
      </c>
      <c r="G30" s="1">
        <v>0.95420000000000005</v>
      </c>
      <c r="H30" s="1">
        <v>0.60609999999999997</v>
      </c>
      <c r="I30" s="1">
        <v>-0.18010000000000001</v>
      </c>
      <c r="J30" s="1">
        <v>1.9800000000000002E-2</v>
      </c>
      <c r="M30" s="21">
        <v>5.2211363727004398</v>
      </c>
      <c r="N30" s="21">
        <v>5.2211363727004398</v>
      </c>
      <c r="O30" s="20">
        <v>-0.32155061212451402</v>
      </c>
      <c r="P30" s="20">
        <v>-0.32155061212451402</v>
      </c>
      <c r="Q30" s="19">
        <v>-0.70321192519224196</v>
      </c>
      <c r="R30" s="5">
        <v>2.7192000000000001E-2</v>
      </c>
      <c r="S30" s="1">
        <f t="shared" si="0"/>
        <v>6.8432136713065019E-11</v>
      </c>
      <c r="T30" s="1">
        <f t="shared" si="1"/>
        <v>3.2558377452868666E-2</v>
      </c>
      <c r="U30" s="1">
        <f t="shared" si="2"/>
        <v>0.12887717254334274</v>
      </c>
    </row>
    <row r="31" spans="1:21" ht="15.75" thickBot="1" x14ac:dyDescent="0.3">
      <c r="A31" s="5">
        <v>12</v>
      </c>
      <c r="B31" s="5" t="s">
        <v>36</v>
      </c>
      <c r="C31" s="6">
        <v>15</v>
      </c>
      <c r="D31" s="17">
        <v>171.74131</v>
      </c>
      <c r="E31" s="1">
        <v>0.36249992000504316</v>
      </c>
      <c r="F31" s="1">
        <v>0.81930000000000003</v>
      </c>
      <c r="G31" s="1">
        <v>0.95420000000000005</v>
      </c>
      <c r="H31" s="1">
        <v>0.60609999999999997</v>
      </c>
      <c r="I31" s="1">
        <v>-0.18010000000000001</v>
      </c>
      <c r="J31" s="1">
        <v>1.9800000000000002E-2</v>
      </c>
      <c r="M31" s="21">
        <v>5.2211364404680998</v>
      </c>
      <c r="N31" s="21">
        <v>5.2211364404680998</v>
      </c>
      <c r="O31" s="20">
        <v>-0.32154774215431797</v>
      </c>
      <c r="P31" s="20">
        <v>-0.32154774215431797</v>
      </c>
      <c r="Q31" s="19">
        <v>-0.70321780066795703</v>
      </c>
      <c r="R31" s="5">
        <v>1.5751999999999999E-2</v>
      </c>
      <c r="S31" s="1">
        <f t="shared" si="0"/>
        <v>6.8297616211203657E-12</v>
      </c>
      <c r="T31" s="1">
        <f t="shared" si="1"/>
        <v>6.6989144353870933E-2</v>
      </c>
      <c r="U31" s="1">
        <f t="shared" si="2"/>
        <v>0.32660845127525234</v>
      </c>
    </row>
    <row r="32" spans="1:21" ht="15.75" thickBot="1" x14ac:dyDescent="0.3">
      <c r="A32" s="5"/>
      <c r="B32" s="5"/>
      <c r="C32" s="6">
        <v>25</v>
      </c>
      <c r="D32" s="17"/>
      <c r="E32" s="1">
        <v>0.36249991096019196</v>
      </c>
      <c r="F32" s="1">
        <v>0.81930000000000003</v>
      </c>
      <c r="G32" s="1">
        <v>0.95420000000000005</v>
      </c>
      <c r="H32" s="1">
        <v>0.60609999999999997</v>
      </c>
      <c r="I32" s="1">
        <v>-0.18010000000000001</v>
      </c>
      <c r="J32" s="1">
        <v>1.9800000000000002E-2</v>
      </c>
      <c r="M32" s="21">
        <v>5.2211364403086797</v>
      </c>
      <c r="N32" s="21">
        <v>5.2211364403086797</v>
      </c>
      <c r="O32" s="20">
        <v>-0.32154774890536603</v>
      </c>
      <c r="P32" s="20">
        <v>-0.32154774890536603</v>
      </c>
      <c r="Q32" s="19">
        <v>-0.70321778684703895</v>
      </c>
      <c r="R32" s="5">
        <v>2.0591999999999999E-2</v>
      </c>
      <c r="S32" s="1">
        <f t="shared" si="0"/>
        <v>2.1163569221777653E-11</v>
      </c>
      <c r="T32" s="1">
        <f t="shared" si="1"/>
        <v>4.7013806061864276E-2</v>
      </c>
      <c r="U32" s="1">
        <f t="shared" si="2"/>
        <v>0.20693605126966999</v>
      </c>
    </row>
    <row r="33" spans="1:21" ht="15.75" thickBot="1" x14ac:dyDescent="0.3">
      <c r="A33" s="5"/>
      <c r="B33" s="5"/>
      <c r="C33" s="6">
        <v>35</v>
      </c>
      <c r="D33" s="17"/>
      <c r="E33" s="1">
        <v>0.36249989584496001</v>
      </c>
      <c r="F33" s="1">
        <v>0.81930000000000003</v>
      </c>
      <c r="G33" s="1">
        <v>0.95420000000000005</v>
      </c>
      <c r="H33" s="1">
        <v>0.60609999999999997</v>
      </c>
      <c r="I33" s="1">
        <v>-0.18010000000000001</v>
      </c>
      <c r="J33" s="1">
        <v>1.9800000000000002E-2</v>
      </c>
      <c r="M33" s="21">
        <v>5.2211364400429998</v>
      </c>
      <c r="N33" s="21">
        <v>5.2211364400429998</v>
      </c>
      <c r="O33" s="20">
        <v>-0.321547760157114</v>
      </c>
      <c r="P33" s="20">
        <v>-0.321547760157114</v>
      </c>
      <c r="Q33" s="19">
        <v>-0.70321776381217105</v>
      </c>
      <c r="R33" s="5">
        <v>2.8302999999999998E-2</v>
      </c>
      <c r="S33" s="1">
        <f t="shared" si="0"/>
        <v>8.1034718693493789E-11</v>
      </c>
      <c r="T33" s="1">
        <f t="shared" si="1"/>
        <v>3.0879824898777893E-2</v>
      </c>
      <c r="U33" s="1">
        <f t="shared" si="2"/>
        <v>0.12038266000000412</v>
      </c>
    </row>
    <row r="34" spans="1:21" ht="15.75" thickBot="1" x14ac:dyDescent="0.3">
      <c r="A34" s="5">
        <v>13</v>
      </c>
      <c r="B34" s="5" t="s">
        <v>38</v>
      </c>
      <c r="C34" s="6">
        <v>15</v>
      </c>
      <c r="D34" s="17">
        <v>48.771039999999999</v>
      </c>
      <c r="E34" s="1">
        <v>0.36249998428849761</v>
      </c>
      <c r="F34" s="1">
        <v>0.81930000000000003</v>
      </c>
      <c r="G34" s="1">
        <v>0.95420000000000005</v>
      </c>
      <c r="H34" s="1">
        <v>0.60609999999999997</v>
      </c>
      <c r="I34" s="1">
        <v>-0.18010000000000001</v>
      </c>
      <c r="J34" s="1">
        <v>1.9800000000000002E-2</v>
      </c>
      <c r="M34" s="21">
        <v>5.2211364416016899</v>
      </c>
      <c r="N34" s="21">
        <v>5.2211364416016899</v>
      </c>
      <c r="O34" s="20">
        <v>-0.32154769414687101</v>
      </c>
      <c r="P34" s="20">
        <v>-0.32154769414687101</v>
      </c>
      <c r="Q34" s="19">
        <v>-0.70321789895004005</v>
      </c>
      <c r="R34" s="5">
        <v>8.1400000000000005E-4</v>
      </c>
      <c r="S34" s="1">
        <f t="shared" si="0"/>
        <v>2.5294237550689436E-17</v>
      </c>
      <c r="T34" s="1">
        <f t="shared" si="1"/>
        <v>3.3608930553465983</v>
      </c>
      <c r="U34" s="1">
        <f t="shared" si="2"/>
        <v>50.766510120353104</v>
      </c>
    </row>
    <row r="35" spans="1:21" ht="15.75" thickBot="1" x14ac:dyDescent="0.3">
      <c r="A35" s="5"/>
      <c r="B35" s="5"/>
      <c r="C35" s="6">
        <v>25</v>
      </c>
      <c r="D35" s="17"/>
      <c r="E35" s="1">
        <v>0.36249998049754562</v>
      </c>
      <c r="F35" s="1">
        <v>0.81930000000000003</v>
      </c>
      <c r="G35" s="1">
        <v>0.95420000000000005</v>
      </c>
      <c r="H35" s="1">
        <v>0.60609999999999997</v>
      </c>
      <c r="I35" s="1">
        <v>-0.18010000000000001</v>
      </c>
      <c r="J35" s="1">
        <v>1.9800000000000002E-2</v>
      </c>
      <c r="M35" s="21">
        <v>5.2211364415308399</v>
      </c>
      <c r="N35" s="21">
        <v>5.2211364415308399</v>
      </c>
      <c r="O35" s="20">
        <v>-0.321547697147336</v>
      </c>
      <c r="P35" s="20">
        <v>-0.321547697147336</v>
      </c>
      <c r="Q35" s="19">
        <v>-0.70321789280741198</v>
      </c>
      <c r="R35" s="5">
        <v>1.199E-3</v>
      </c>
      <c r="S35" s="1">
        <f t="shared" si="0"/>
        <v>1.2971634428145422E-16</v>
      </c>
      <c r="T35" s="1">
        <f t="shared" si="1"/>
        <v>2.0145464280210992</v>
      </c>
      <c r="U35" s="1">
        <f t="shared" si="2"/>
        <v>26.24852686527883</v>
      </c>
    </row>
    <row r="36" spans="1:21" ht="15.75" thickBot="1" x14ac:dyDescent="0.3">
      <c r="A36" s="5"/>
      <c r="B36" s="5"/>
      <c r="C36" s="6">
        <v>35</v>
      </c>
      <c r="D36" s="17"/>
      <c r="E36" s="1">
        <v>0.36249997361210001</v>
      </c>
      <c r="F36" s="1">
        <v>0.81930000000000003</v>
      </c>
      <c r="G36" s="1">
        <v>0.95420000000000005</v>
      </c>
      <c r="H36" s="1">
        <v>0.60609999999999997</v>
      </c>
      <c r="I36" s="1">
        <v>-0.18010000000000001</v>
      </c>
      <c r="J36" s="1">
        <v>1.9800000000000002E-2</v>
      </c>
      <c r="M36" s="21">
        <v>5.2211364414245702</v>
      </c>
      <c r="N36" s="21">
        <v>5.2211364414245702</v>
      </c>
      <c r="O36" s="20">
        <v>-0.32154770164803398</v>
      </c>
      <c r="P36" s="20">
        <v>-0.32154770164803398</v>
      </c>
      <c r="Q36" s="19">
        <v>-0.70321788359346704</v>
      </c>
      <c r="R36" s="5">
        <v>1.9250000000000001E-3</v>
      </c>
      <c r="S36" s="1">
        <f t="shared" si="0"/>
        <v>9.5699377023998027E-16</v>
      </c>
      <c r="T36" s="1">
        <f t="shared" si="1"/>
        <v>1.0775857052045361</v>
      </c>
      <c r="U36" s="1">
        <f t="shared" si="2"/>
        <v>11.719353043061437</v>
      </c>
    </row>
    <row r="37" spans="1:21" ht="15.75" thickBot="1" x14ac:dyDescent="0.3">
      <c r="A37" s="5">
        <v>14</v>
      </c>
      <c r="B37" s="5" t="s">
        <v>40</v>
      </c>
      <c r="C37" s="6">
        <v>15</v>
      </c>
      <c r="D37" s="17">
        <v>150.41848999999999</v>
      </c>
      <c r="E37" s="1">
        <v>0.36249992121660957</v>
      </c>
      <c r="F37" s="1">
        <v>0.81930000000000003</v>
      </c>
      <c r="G37" s="1">
        <v>0.95420000000000005</v>
      </c>
      <c r="H37" s="1">
        <v>0.60609999999999997</v>
      </c>
      <c r="I37" s="1">
        <v>-0.18010000000000001</v>
      </c>
      <c r="J37" s="1">
        <v>1.9800000000000002E-2</v>
      </c>
      <c r="M37" s="21">
        <v>5.22113644048581</v>
      </c>
      <c r="N37" s="21">
        <v>5.22113644048581</v>
      </c>
      <c r="O37" s="20">
        <v>-0.321547741404202</v>
      </c>
      <c r="P37" s="20">
        <v>-0.321547741404202</v>
      </c>
      <c r="Q37" s="19">
        <v>-0.70321780220361496</v>
      </c>
      <c r="R37" s="5">
        <v>1.4971E-2</v>
      </c>
      <c r="S37" s="1">
        <f t="shared" si="0"/>
        <v>5.5103882592144933E-12</v>
      </c>
      <c r="T37" s="1">
        <f t="shared" si="1"/>
        <v>7.164578895329779E-2</v>
      </c>
      <c r="U37" s="1">
        <f t="shared" si="2"/>
        <v>0.35615808175774089</v>
      </c>
    </row>
    <row r="38" spans="1:21" ht="15.75" thickBot="1" x14ac:dyDescent="0.3">
      <c r="A38" s="5"/>
      <c r="B38" s="5"/>
      <c r="C38" s="6">
        <v>25</v>
      </c>
      <c r="D38" s="17"/>
      <c r="E38" s="1">
        <v>0.362499883170672</v>
      </c>
      <c r="F38" s="1">
        <v>0.81930000000000003</v>
      </c>
      <c r="G38" s="1">
        <v>0.95420000000000005</v>
      </c>
      <c r="H38" s="1">
        <v>0.60609999999999997</v>
      </c>
      <c r="I38" s="1">
        <v>-0.18010000000000001</v>
      </c>
      <c r="J38" s="1">
        <v>1.9800000000000002E-2</v>
      </c>
      <c r="M38" s="21">
        <v>5.2211364398127396</v>
      </c>
      <c r="N38" s="21">
        <v>5.2211364398127396</v>
      </c>
      <c r="O38" s="20">
        <v>-0.32154776990862999</v>
      </c>
      <c r="P38" s="20">
        <v>-0.32154776990862999</v>
      </c>
      <c r="Q38" s="19">
        <v>-0.70321774384861702</v>
      </c>
      <c r="R38" s="5">
        <v>2.5916000000000002E-2</v>
      </c>
      <c r="S38" s="1">
        <f t="shared" si="0"/>
        <v>5.5866498654917372E-11</v>
      </c>
      <c r="T38" s="1">
        <f t="shared" si="1"/>
        <v>3.4693108066123295E-2</v>
      </c>
      <c r="U38" s="1">
        <f t="shared" si="2"/>
        <v>0.13987389865053504</v>
      </c>
    </row>
    <row r="39" spans="1:21" ht="15.75" thickBot="1" x14ac:dyDescent="0.3">
      <c r="A39" s="5"/>
      <c r="B39" s="5"/>
      <c r="C39" s="6">
        <v>35</v>
      </c>
      <c r="D39" s="17"/>
      <c r="E39" s="1">
        <v>0.36249986322212802</v>
      </c>
      <c r="F39" s="1">
        <v>0.81930000000000003</v>
      </c>
      <c r="G39" s="1">
        <v>0.95420000000000005</v>
      </c>
      <c r="H39" s="1">
        <v>0.60609999999999997</v>
      </c>
      <c r="I39" s="1">
        <v>-0.18010000000000001</v>
      </c>
      <c r="J39" s="1">
        <v>1.9800000000000002E-2</v>
      </c>
      <c r="M39" s="21">
        <v>5.2211364394584896</v>
      </c>
      <c r="N39" s="21">
        <v>5.2211364394584896</v>
      </c>
      <c r="O39" s="20">
        <v>-0.32154778491096297</v>
      </c>
      <c r="P39" s="20">
        <v>-0.32154778491096297</v>
      </c>
      <c r="Q39" s="19">
        <v>-0.703217713135456</v>
      </c>
      <c r="R39" s="5">
        <v>3.5397999999999999E-2</v>
      </c>
      <c r="S39" s="1">
        <f t="shared" si="0"/>
        <v>2.0832371927604283E-10</v>
      </c>
      <c r="T39" s="1">
        <f t="shared" si="1"/>
        <v>2.2976900902542702E-2</v>
      </c>
      <c r="U39" s="1">
        <f t="shared" si="2"/>
        <v>8.2243699402442055E-2</v>
      </c>
    </row>
    <row r="40" spans="1:21" ht="15.75" thickBot="1" x14ac:dyDescent="0.3">
      <c r="A40" s="5">
        <v>15</v>
      </c>
      <c r="B40" s="5" t="s">
        <v>42</v>
      </c>
      <c r="C40" s="6">
        <v>15</v>
      </c>
      <c r="D40" s="17">
        <v>113.87358</v>
      </c>
      <c r="E40" s="1">
        <v>0.36249997431341596</v>
      </c>
      <c r="F40" s="1">
        <v>0.81930000000000003</v>
      </c>
      <c r="G40" s="1">
        <v>0.95420000000000005</v>
      </c>
      <c r="H40" s="1">
        <v>0.60609999999999997</v>
      </c>
      <c r="I40" s="1">
        <v>-0.18010000000000001</v>
      </c>
      <c r="J40" s="1">
        <v>1.9800000000000002E-2</v>
      </c>
      <c r="M40" s="21">
        <v>5.2211364414245702</v>
      </c>
      <c r="N40" s="21">
        <v>5.2211364414245702</v>
      </c>
      <c r="O40" s="20">
        <v>-0.32154770164803398</v>
      </c>
      <c r="P40" s="20">
        <v>-0.32154770164803398</v>
      </c>
      <c r="Q40" s="19">
        <v>-0.70321788359346704</v>
      </c>
      <c r="R40" s="5">
        <v>3.7729999999999999E-3</v>
      </c>
      <c r="S40" s="1">
        <f t="shared" si="0"/>
        <v>1.638935505105627E-14</v>
      </c>
      <c r="T40" s="1">
        <f t="shared" si="1"/>
        <v>0.44281414185105411</v>
      </c>
      <c r="U40" s="1">
        <f t="shared" si="2"/>
        <v>3.7250136640620513</v>
      </c>
    </row>
    <row r="41" spans="1:21" ht="15.75" thickBot="1" x14ac:dyDescent="0.3">
      <c r="A41" s="5"/>
      <c r="B41" s="5"/>
      <c r="C41" s="6">
        <v>25</v>
      </c>
      <c r="D41" s="17"/>
      <c r="E41" s="1">
        <v>0.36249996517708</v>
      </c>
      <c r="F41" s="1">
        <v>0.81930000000000003</v>
      </c>
      <c r="G41" s="1">
        <v>0.95420000000000005</v>
      </c>
      <c r="H41" s="1">
        <v>0.60609999999999997</v>
      </c>
      <c r="I41" s="1">
        <v>-0.18010000000000001</v>
      </c>
      <c r="J41" s="1">
        <v>1.9800000000000002E-2</v>
      </c>
      <c r="M41" s="21">
        <v>5.2211364412651502</v>
      </c>
      <c r="N41" s="21">
        <v>5.2211364412651502</v>
      </c>
      <c r="O41" s="20">
        <v>-0.32154770839908098</v>
      </c>
      <c r="P41" s="20">
        <v>-0.32154770839908098</v>
      </c>
      <c r="Q41" s="19">
        <v>-0.70321786977254996</v>
      </c>
      <c r="R41" s="5">
        <v>6.1050000000000002E-3</v>
      </c>
      <c r="S41" s="1">
        <f t="shared" si="0"/>
        <v>1.2496102566875446E-13</v>
      </c>
      <c r="T41" s="1">
        <f t="shared" si="1"/>
        <v>0.23443342364103936</v>
      </c>
      <c r="U41" s="1">
        <f t="shared" si="2"/>
        <v>1.6411838637956933</v>
      </c>
    </row>
    <row r="42" spans="1:21" ht="15.75" thickBot="1" x14ac:dyDescent="0.3">
      <c r="A42" s="5"/>
      <c r="B42" s="5"/>
      <c r="C42" s="6">
        <v>35</v>
      </c>
      <c r="D42" s="17"/>
      <c r="E42" s="1">
        <v>0.3624999586369288</v>
      </c>
      <c r="F42" s="1">
        <v>0.81930000000000003</v>
      </c>
      <c r="G42" s="1">
        <v>0.95420000000000005</v>
      </c>
      <c r="H42" s="1">
        <v>0.60609999999999997</v>
      </c>
      <c r="I42" s="1">
        <v>-0.18010000000000001</v>
      </c>
      <c r="J42" s="1">
        <v>1.9800000000000002E-2</v>
      </c>
      <c r="M42" s="21">
        <v>5.2211364411588796</v>
      </c>
      <c r="N42" s="21">
        <v>5.2211364411588796</v>
      </c>
      <c r="O42" s="20">
        <v>-0.32154771289977802</v>
      </c>
      <c r="P42" s="20">
        <v>-0.32154771289977802</v>
      </c>
      <c r="Q42" s="19">
        <v>-0.70321786055860502</v>
      </c>
      <c r="R42" s="5">
        <v>8.6130000000000009E-3</v>
      </c>
      <c r="S42" s="1">
        <f t="shared" si="0"/>
        <v>5.3419853296497911E-13</v>
      </c>
      <c r="T42" s="1">
        <f t="shared" si="1"/>
        <v>0.14876111231648209</v>
      </c>
      <c r="U42" s="1">
        <f t="shared" si="2"/>
        <v>0.91322822149422966</v>
      </c>
    </row>
    <row r="43" spans="1:21" ht="15.75" thickBot="1" x14ac:dyDescent="0.3">
      <c r="A43" s="5">
        <v>16</v>
      </c>
      <c r="B43" s="5" t="s">
        <v>44</v>
      </c>
      <c r="C43" s="6">
        <v>15</v>
      </c>
      <c r="D43" s="17">
        <v>167.98102</v>
      </c>
      <c r="E43" s="1">
        <v>0.362499917672788</v>
      </c>
      <c r="F43" s="1">
        <v>0.81930000000000003</v>
      </c>
      <c r="G43" s="1">
        <v>0.95420000000000005</v>
      </c>
      <c r="H43" s="1">
        <v>0.60609999999999997</v>
      </c>
      <c r="I43" s="1">
        <v>-0.18010000000000001</v>
      </c>
      <c r="J43" s="1">
        <v>1.9800000000000002E-2</v>
      </c>
      <c r="M43" s="21">
        <v>5.2211364404326703</v>
      </c>
      <c r="N43" s="21">
        <v>5.2211364404326703</v>
      </c>
      <c r="O43" s="20">
        <v>-0.32154774365455202</v>
      </c>
      <c r="P43" s="20">
        <v>-0.32154774365455202</v>
      </c>
      <c r="Q43" s="19">
        <v>-0.70321779759664305</v>
      </c>
      <c r="R43" s="5">
        <v>1.1384999999999999E-2</v>
      </c>
      <c r="S43" s="1">
        <f t="shared" si="0"/>
        <v>1.7346587255012267E-12</v>
      </c>
      <c r="T43" s="1">
        <f t="shared" si="1"/>
        <v>0.10288360925439696</v>
      </c>
      <c r="U43" s="1">
        <f t="shared" si="2"/>
        <v>0.56778729019640051</v>
      </c>
    </row>
    <row r="44" spans="1:21" ht="15.75" thickBot="1" x14ac:dyDescent="0.3">
      <c r="A44" s="5"/>
      <c r="B44" s="5"/>
      <c r="C44" s="6">
        <v>25</v>
      </c>
      <c r="D44" s="17"/>
      <c r="E44" s="1">
        <v>0.3624998849331712</v>
      </c>
      <c r="F44" s="1">
        <v>0.81930000000000003</v>
      </c>
      <c r="G44" s="1">
        <v>0.95420000000000005</v>
      </c>
      <c r="H44" s="1">
        <v>0.60609999999999997</v>
      </c>
      <c r="I44" s="1">
        <v>-0.18010000000000001</v>
      </c>
      <c r="J44" s="1">
        <v>1.9800000000000002E-2</v>
      </c>
      <c r="M44" s="21">
        <v>5.2211364398481699</v>
      </c>
      <c r="N44" s="21">
        <v>5.2211364398481699</v>
      </c>
      <c r="O44" s="20">
        <v>-0.32154776840839799</v>
      </c>
      <c r="P44" s="20">
        <v>-0.32154776840839799</v>
      </c>
      <c r="Q44" s="19">
        <v>-0.703217746919933</v>
      </c>
      <c r="R44" s="5">
        <v>1.9008000000000001E-2</v>
      </c>
      <c r="S44" s="1">
        <f t="shared" si="0"/>
        <v>1.509570222166139E-11</v>
      </c>
      <c r="T44" s="1">
        <f t="shared" si="1"/>
        <v>5.2259497361061141E-2</v>
      </c>
      <c r="U44" s="1">
        <f t="shared" si="2"/>
        <v>0.2371611385658676</v>
      </c>
    </row>
    <row r="45" spans="1:21" ht="15.75" thickBot="1" x14ac:dyDescent="0.3">
      <c r="A45" s="5"/>
      <c r="B45" s="5"/>
      <c r="C45" s="6">
        <v>35</v>
      </c>
      <c r="D45" s="17"/>
      <c r="E45" s="1">
        <v>0.36249986861163519</v>
      </c>
      <c r="F45" s="1">
        <v>0.81930000000000003</v>
      </c>
      <c r="G45" s="1">
        <v>0.95420000000000005</v>
      </c>
      <c r="H45" s="1">
        <v>0.60609999999999997</v>
      </c>
      <c r="I45" s="1">
        <v>-0.18010000000000001</v>
      </c>
      <c r="J45" s="1">
        <v>1.9800000000000002E-2</v>
      </c>
      <c r="M45" s="21">
        <v>5.2211364395647601</v>
      </c>
      <c r="N45" s="21">
        <v>5.2211364395647601</v>
      </c>
      <c r="O45" s="20">
        <v>-0.321547780410263</v>
      </c>
      <c r="P45" s="20">
        <v>-0.321547780410263</v>
      </c>
      <c r="Q45" s="19">
        <v>-0.70321772234940405</v>
      </c>
      <c r="R45" s="5">
        <v>2.5871999999999999E-2</v>
      </c>
      <c r="S45" s="1">
        <f t="shared" si="0"/>
        <v>5.5467218409420405E-11</v>
      </c>
      <c r="T45" s="1">
        <f t="shared" si="1"/>
        <v>3.4771104521239972E-2</v>
      </c>
      <c r="U45" s="1">
        <f t="shared" si="2"/>
        <v>0.14027929263028299</v>
      </c>
    </row>
    <row r="46" spans="1:21" ht="15.75" thickBot="1" x14ac:dyDescent="0.3">
      <c r="A46" s="5">
        <v>17</v>
      </c>
      <c r="B46" s="5" t="s">
        <v>46</v>
      </c>
      <c r="C46" s="6">
        <v>15</v>
      </c>
      <c r="D46" s="17">
        <v>146.12926999999999</v>
      </c>
      <c r="E46" s="1">
        <v>0.36249988021158397</v>
      </c>
      <c r="F46" s="1">
        <v>0.81930000000000003</v>
      </c>
      <c r="G46" s="1">
        <v>0.95420000000000005</v>
      </c>
      <c r="H46" s="1">
        <v>0.60609999999999997</v>
      </c>
      <c r="I46" s="1">
        <v>-0.18010000000000001</v>
      </c>
      <c r="J46" s="1">
        <v>1.9800000000000002E-2</v>
      </c>
      <c r="M46" s="21">
        <v>5.2211364397595998</v>
      </c>
      <c r="N46" s="21">
        <v>5.2211364397595998</v>
      </c>
      <c r="O46" s="20">
        <v>-0.32154777215898001</v>
      </c>
      <c r="P46" s="20">
        <v>-0.32154777215898001</v>
      </c>
      <c r="Q46" s="19">
        <v>-0.70321773924164299</v>
      </c>
      <c r="R46" s="5">
        <v>1.3563E-2</v>
      </c>
      <c r="S46" s="1">
        <f t="shared" si="0"/>
        <v>3.6317533739266214E-12</v>
      </c>
      <c r="T46" s="1">
        <f t="shared" si="1"/>
        <v>8.1635410603421138E-2</v>
      </c>
      <c r="U46" s="1">
        <f t="shared" si="2"/>
        <v>0.42140753464929259</v>
      </c>
    </row>
    <row r="47" spans="1:21" ht="15.75" thickBot="1" x14ac:dyDescent="0.3">
      <c r="A47" s="5"/>
      <c r="B47" s="5"/>
      <c r="C47" s="6">
        <v>25</v>
      </c>
      <c r="D47" s="17"/>
      <c r="E47" s="1">
        <v>0.36249983441858397</v>
      </c>
      <c r="F47" s="1">
        <v>0.81930000000000003</v>
      </c>
      <c r="G47" s="1">
        <v>0.95420000000000005</v>
      </c>
      <c r="H47" s="1">
        <v>0.60609999999999997</v>
      </c>
      <c r="I47" s="1">
        <v>-0.18010000000000001</v>
      </c>
      <c r="J47" s="1">
        <v>1.9800000000000002E-2</v>
      </c>
      <c r="M47" s="21">
        <v>5.2211364389448303</v>
      </c>
      <c r="N47" s="21">
        <v>5.2211364389448303</v>
      </c>
      <c r="O47" s="20">
        <v>-0.32154780666434601</v>
      </c>
      <c r="P47" s="20">
        <v>-0.32154780666434601</v>
      </c>
      <c r="Q47" s="19">
        <v>-0.70321766860136803</v>
      </c>
      <c r="R47" s="5">
        <v>2.2329999999999999E-2</v>
      </c>
      <c r="S47" s="1">
        <f t="shared" si="0"/>
        <v>2.9794185915761136E-11</v>
      </c>
      <c r="T47" s="1">
        <f t="shared" si="1"/>
        <v>4.2239618377067877E-2</v>
      </c>
      <c r="U47" s="1">
        <f t="shared" si="2"/>
        <v>0.18026001336254843</v>
      </c>
    </row>
    <row r="48" spans="1:21" ht="15.75" thickBot="1" x14ac:dyDescent="0.3">
      <c r="A48" s="5"/>
      <c r="B48" s="5"/>
      <c r="C48" s="6">
        <v>35</v>
      </c>
      <c r="D48" s="17"/>
      <c r="E48" s="1">
        <v>0.36249980712717039</v>
      </c>
      <c r="F48" s="1">
        <v>0.81930000000000003</v>
      </c>
      <c r="G48" s="1">
        <v>0.95420000000000005</v>
      </c>
      <c r="H48" s="1">
        <v>0.60609999999999997</v>
      </c>
      <c r="I48" s="1">
        <v>-0.18010000000000001</v>
      </c>
      <c r="J48" s="1">
        <v>1.9800000000000002E-2</v>
      </c>
      <c r="M48" s="21">
        <v>5.2211364384665897</v>
      </c>
      <c r="N48" s="21">
        <v>5.2211364384665897</v>
      </c>
      <c r="O48" s="20">
        <v>-0.3215478269175</v>
      </c>
      <c r="P48" s="20">
        <v>-0.3215478269175</v>
      </c>
      <c r="Q48" s="19">
        <v>-0.70321762713859004</v>
      </c>
      <c r="R48" s="5">
        <v>3.0921000000000001E-2</v>
      </c>
      <c r="S48" s="1">
        <f t="shared" si="0"/>
        <v>1.1772038264937324E-10</v>
      </c>
      <c r="T48" s="1">
        <f t="shared" si="1"/>
        <v>2.7472593798113891E-2</v>
      </c>
      <c r="U48" s="1">
        <f t="shared" si="2"/>
        <v>0.1035438474066722</v>
      </c>
    </row>
    <row r="49" spans="1:21" ht="15.75" thickBot="1" x14ac:dyDescent="0.3">
      <c r="A49" s="5">
        <v>18</v>
      </c>
      <c r="B49" s="5" t="s">
        <v>48</v>
      </c>
      <c r="C49" s="6">
        <v>25</v>
      </c>
      <c r="D49" s="17">
        <v>141.47531000000001</v>
      </c>
      <c r="E49" s="1">
        <v>0.36249825730260399</v>
      </c>
      <c r="F49" s="1">
        <v>0.81930000000000003</v>
      </c>
      <c r="G49" s="1">
        <v>0.95420000000000005</v>
      </c>
      <c r="H49" s="1">
        <v>0.60609999999999997</v>
      </c>
      <c r="I49" s="1">
        <v>-0.18010000000000001</v>
      </c>
      <c r="J49" s="1">
        <v>1.9800000000000002E-2</v>
      </c>
      <c r="M49" s="21">
        <v>5.2211364110123597</v>
      </c>
      <c r="N49" s="21">
        <v>5.2211364110123597</v>
      </c>
      <c r="O49" s="20">
        <v>-0.32154898960264999</v>
      </c>
      <c r="P49" s="20">
        <v>-0.32154898960264999</v>
      </c>
      <c r="Q49" s="19">
        <v>-0.70321524685983505</v>
      </c>
      <c r="R49" s="5">
        <v>2.2769999999999999E-3</v>
      </c>
      <c r="S49" s="1">
        <f t="shared" si="0"/>
        <v>1.9443138359682454E-15</v>
      </c>
      <c r="T49" s="1">
        <f t="shared" si="1"/>
        <v>0.86312106509307795</v>
      </c>
      <c r="U49" s="1">
        <f t="shared" si="2"/>
        <v>8.8039400666262004</v>
      </c>
    </row>
    <row r="50" spans="1:21" ht="15.75" thickBot="1" x14ac:dyDescent="0.3">
      <c r="A50" s="5">
        <v>19</v>
      </c>
      <c r="B50" s="5" t="s">
        <v>50</v>
      </c>
      <c r="C50" s="6">
        <v>15</v>
      </c>
      <c r="D50" s="17">
        <v>189.79275000000001</v>
      </c>
      <c r="E50" s="1">
        <v>0.36249991110592</v>
      </c>
      <c r="F50" s="1">
        <v>0.81930000000000003</v>
      </c>
      <c r="G50" s="1">
        <v>0.95420000000000005</v>
      </c>
      <c r="H50" s="1">
        <v>0.60609999999999997</v>
      </c>
      <c r="I50" s="1">
        <v>-0.18010000000000001</v>
      </c>
      <c r="J50" s="1">
        <v>1.9800000000000002E-2</v>
      </c>
      <c r="M50" s="21">
        <v>5.2211364403086797</v>
      </c>
      <c r="N50" s="21">
        <v>5.2211364403086797</v>
      </c>
      <c r="O50" s="20">
        <v>-0.32154774890536603</v>
      </c>
      <c r="P50" s="20">
        <v>-0.32154774890536603</v>
      </c>
      <c r="Q50" s="19">
        <v>-0.70321778684703895</v>
      </c>
      <c r="R50" s="5">
        <v>8.0520000000000001E-3</v>
      </c>
      <c r="S50" s="1">
        <f t="shared" si="0"/>
        <v>4.0200511345977687E-13</v>
      </c>
      <c r="T50" s="1">
        <f t="shared" si="1"/>
        <v>0.16260940585330999</v>
      </c>
      <c r="U50" s="1">
        <f t="shared" si="2"/>
        <v>1.024234621681942</v>
      </c>
    </row>
    <row r="51" spans="1:21" ht="15.75" thickBot="1" x14ac:dyDescent="0.3">
      <c r="A51" s="5"/>
      <c r="B51" s="5"/>
      <c r="C51" s="6">
        <v>25</v>
      </c>
      <c r="D51" s="17"/>
      <c r="E51" s="1">
        <v>0.36249986330288558</v>
      </c>
      <c r="F51" s="1">
        <v>0.81930000000000003</v>
      </c>
      <c r="G51" s="1">
        <v>0.95420000000000005</v>
      </c>
      <c r="H51" s="1">
        <v>0.60609999999999997</v>
      </c>
      <c r="I51" s="1">
        <v>-0.18010000000000001</v>
      </c>
      <c r="J51" s="1">
        <v>1.9800000000000002E-2</v>
      </c>
      <c r="M51" s="21">
        <v>5.2211364394584896</v>
      </c>
      <c r="N51" s="21">
        <v>5.2211364394584896</v>
      </c>
      <c r="O51" s="20">
        <v>-0.32154778491096297</v>
      </c>
      <c r="P51" s="20">
        <v>-0.32154778491096297</v>
      </c>
      <c r="Q51" s="19">
        <v>-0.703217713135456</v>
      </c>
      <c r="R51" s="5">
        <v>1.2199E-2</v>
      </c>
      <c r="S51" s="1">
        <f t="shared" si="0"/>
        <v>2.3217260738487918E-12</v>
      </c>
      <c r="T51" s="1">
        <f t="shared" si="1"/>
        <v>9.3909920390491536E-2</v>
      </c>
      <c r="U51" s="1">
        <f t="shared" si="2"/>
        <v>0.50478212279095147</v>
      </c>
    </row>
    <row r="52" spans="1:21" ht="15.75" thickBot="1" x14ac:dyDescent="0.3">
      <c r="A52" s="5"/>
      <c r="B52" s="5"/>
      <c r="C52" s="6">
        <v>35</v>
      </c>
      <c r="D52" s="17"/>
      <c r="E52" s="1">
        <v>0.36249980806246079</v>
      </c>
      <c r="F52" s="1">
        <v>0.81930000000000003</v>
      </c>
      <c r="G52" s="1">
        <v>0.95420000000000005</v>
      </c>
      <c r="H52" s="1">
        <v>0.60609999999999997</v>
      </c>
      <c r="I52" s="1">
        <v>-0.18010000000000001</v>
      </c>
      <c r="J52" s="1">
        <v>1.9800000000000002E-2</v>
      </c>
      <c r="M52" s="21">
        <v>5.2211364384843097</v>
      </c>
      <c r="N52" s="21">
        <v>5.2211364384843097</v>
      </c>
      <c r="O52" s="20">
        <v>-0.32154782616738398</v>
      </c>
      <c r="P52" s="20">
        <v>-0.32154782616738398</v>
      </c>
      <c r="Q52" s="19">
        <v>-0.70321762867424797</v>
      </c>
      <c r="R52" s="5">
        <v>1.6851999999999999E-2</v>
      </c>
      <c r="S52" s="1">
        <f t="shared" si="0"/>
        <v>9.0813689173609502E-12</v>
      </c>
      <c r="T52" s="1">
        <f t="shared" si="1"/>
        <v>6.1272051270704689E-2</v>
      </c>
      <c r="U52" s="1">
        <f t="shared" si="2"/>
        <v>0.29113606689452942</v>
      </c>
    </row>
    <row r="53" spans="1:21" ht="15.75" thickBot="1" x14ac:dyDescent="0.3">
      <c r="A53" s="5">
        <v>20</v>
      </c>
      <c r="B53" s="5" t="s">
        <v>52</v>
      </c>
      <c r="C53" s="6">
        <v>15</v>
      </c>
      <c r="D53" s="17">
        <v>124.3021</v>
      </c>
      <c r="E53" s="1">
        <v>0.36249759473932242</v>
      </c>
      <c r="F53" s="1">
        <v>0.81930000000000003</v>
      </c>
      <c r="G53" s="1">
        <v>0.95420000000000005</v>
      </c>
      <c r="H53" s="1">
        <v>0.60609999999999997</v>
      </c>
      <c r="I53" s="1">
        <v>-0.18010000000000001</v>
      </c>
      <c r="J53" s="1">
        <v>1.9800000000000002E-2</v>
      </c>
      <c r="M53" s="21">
        <v>5.2211363992867597</v>
      </c>
      <c r="N53" s="21">
        <v>5.2211363992867597</v>
      </c>
      <c r="O53" s="20">
        <v>-0.321549486184186</v>
      </c>
      <c r="P53" s="20">
        <v>-0.321549486184186</v>
      </c>
      <c r="Q53" s="19">
        <v>-0.70321423024553797</v>
      </c>
      <c r="R53" s="5">
        <v>2.3067000000000001E-2</v>
      </c>
      <c r="S53" s="1">
        <f t="shared" si="0"/>
        <v>3.4171159173691463E-11</v>
      </c>
      <c r="T53" s="1">
        <f t="shared" si="1"/>
        <v>4.0465578105735082E-2</v>
      </c>
      <c r="U53" s="1">
        <f t="shared" si="2"/>
        <v>0.1705588763255918</v>
      </c>
    </row>
    <row r="54" spans="1:21" ht="15.75" thickBot="1" x14ac:dyDescent="0.3">
      <c r="A54" s="5"/>
      <c r="B54" s="5"/>
      <c r="C54" s="6">
        <v>25</v>
      </c>
      <c r="D54" s="17"/>
      <c r="E54" s="1">
        <v>0.36249333583427201</v>
      </c>
      <c r="F54" s="1">
        <v>0.81930000000000003</v>
      </c>
      <c r="G54" s="1">
        <v>0.95420000000000005</v>
      </c>
      <c r="H54" s="1">
        <v>0.60609999999999997</v>
      </c>
      <c r="I54" s="1">
        <v>-0.18010000000000001</v>
      </c>
      <c r="J54" s="1">
        <v>1.9800000000000002E-2</v>
      </c>
      <c r="M54" s="21">
        <v>5.2211363238496196</v>
      </c>
      <c r="N54" s="21">
        <v>5.2211363238496196</v>
      </c>
      <c r="O54" s="20">
        <v>-0.32155268099396001</v>
      </c>
      <c r="P54" s="20">
        <v>-0.32155268099396001</v>
      </c>
      <c r="Q54" s="19">
        <v>-0.70320768975171999</v>
      </c>
      <c r="R54" s="5">
        <v>3.6145999999999998E-2</v>
      </c>
      <c r="S54" s="1">
        <f t="shared" si="0"/>
        <v>2.2754810309902981E-10</v>
      </c>
      <c r="T54" s="1">
        <f t="shared" si="1"/>
        <v>2.2350994375515694E-2</v>
      </c>
      <c r="U54" s="1">
        <f t="shared" si="2"/>
        <v>7.9363420879709351E-2</v>
      </c>
    </row>
    <row r="55" spans="1:21" ht="15.75" thickBot="1" x14ac:dyDescent="0.3">
      <c r="A55" s="5">
        <v>21</v>
      </c>
      <c r="B55" s="5" t="s">
        <v>54</v>
      </c>
      <c r="C55" s="6">
        <v>15</v>
      </c>
      <c r="D55" s="17">
        <v>132.24803</v>
      </c>
      <c r="E55" s="1">
        <v>0.36249802820098398</v>
      </c>
      <c r="F55" s="1">
        <v>0.81930000000000003</v>
      </c>
      <c r="G55" s="1">
        <v>0.95420000000000005</v>
      </c>
      <c r="H55" s="1">
        <v>0.60609999999999997</v>
      </c>
      <c r="I55" s="1">
        <v>-0.18010000000000001</v>
      </c>
      <c r="J55" s="1">
        <v>1.9800000000000002E-2</v>
      </c>
      <c r="M55" s="21">
        <v>5.2211364069562203</v>
      </c>
      <c r="N55" s="21">
        <v>5.2211364069562203</v>
      </c>
      <c r="O55" s="20">
        <v>-0.32154916138068901</v>
      </c>
      <c r="P55" s="20">
        <v>-0.32154916138068901</v>
      </c>
      <c r="Q55" s="19">
        <v>-0.70321489519147595</v>
      </c>
      <c r="R55" s="5">
        <v>1.5235E-2</v>
      </c>
      <c r="S55" s="1">
        <f t="shared" si="0"/>
        <v>5.9323619936242477E-12</v>
      </c>
      <c r="T55" s="1">
        <f t="shared" si="1"/>
        <v>7.0010071988757805E-2</v>
      </c>
      <c r="U55" s="1">
        <f t="shared" si="2"/>
        <v>0.34570629738776421</v>
      </c>
    </row>
    <row r="56" spans="1:21" ht="15.75" thickBot="1" x14ac:dyDescent="0.3">
      <c r="A56" s="5"/>
      <c r="B56" s="5"/>
      <c r="C56" s="6">
        <v>25</v>
      </c>
      <c r="D56" s="17"/>
      <c r="E56" s="1">
        <v>0.36249744529465117</v>
      </c>
      <c r="F56" s="1">
        <v>0.81930000000000003</v>
      </c>
      <c r="G56" s="1">
        <v>0.95420000000000005</v>
      </c>
      <c r="H56" s="1">
        <v>0.60609999999999997</v>
      </c>
      <c r="I56" s="1">
        <v>-0.18010000000000001</v>
      </c>
      <c r="J56" s="1">
        <v>1.9800000000000002E-2</v>
      </c>
      <c r="M56" s="21">
        <v>5.2211363966298903</v>
      </c>
      <c r="N56" s="21">
        <v>5.2211363966298903</v>
      </c>
      <c r="O56" s="20">
        <v>-0.32154959870286598</v>
      </c>
      <c r="P56" s="20">
        <v>-0.32154959870286598</v>
      </c>
      <c r="Q56" s="19">
        <v>-0.70321399989445599</v>
      </c>
      <c r="R56" s="5">
        <v>2.3386000000000001E-2</v>
      </c>
      <c r="S56" s="1">
        <f t="shared" si="0"/>
        <v>3.6210796322614776E-11</v>
      </c>
      <c r="T56" s="1">
        <f t="shared" si="1"/>
        <v>3.9737735537838319E-2</v>
      </c>
      <c r="U56" s="1">
        <f t="shared" si="2"/>
        <v>0.16661518035557557</v>
      </c>
    </row>
    <row r="57" spans="1:21" ht="15.75" thickBot="1" x14ac:dyDescent="0.3">
      <c r="A57" s="5"/>
      <c r="B57" s="5"/>
      <c r="C57" s="6">
        <v>35</v>
      </c>
      <c r="D57" s="17"/>
      <c r="E57" s="1">
        <v>0.36249695082983197</v>
      </c>
      <c r="F57" s="1">
        <v>0.81930000000000003</v>
      </c>
      <c r="G57" s="1">
        <v>0.95420000000000005</v>
      </c>
      <c r="H57" s="1">
        <v>0.60609999999999997</v>
      </c>
      <c r="I57" s="1">
        <v>-0.18010000000000001</v>
      </c>
      <c r="J57" s="1">
        <v>1.9800000000000002E-2</v>
      </c>
      <c r="M57" s="21">
        <v>5.2211363878799704</v>
      </c>
      <c r="N57" s="21">
        <v>5.2211363878799704</v>
      </c>
      <c r="O57" s="20">
        <v>-0.32154996926491902</v>
      </c>
      <c r="P57" s="20">
        <v>-0.32154996926491902</v>
      </c>
      <c r="Q57" s="19">
        <v>-0.703213241270495</v>
      </c>
      <c r="R57" s="5">
        <v>3.3077000000000002E-2</v>
      </c>
      <c r="S57" s="1">
        <f t="shared" si="0"/>
        <v>1.5646431553300102E-10</v>
      </c>
      <c r="T57" s="1">
        <f t="shared" si="1"/>
        <v>2.5131459959494385E-2</v>
      </c>
      <c r="U57" s="1">
        <f t="shared" si="2"/>
        <v>9.2312439172386199E-2</v>
      </c>
    </row>
    <row r="58" spans="1:21" ht="15.75" thickBot="1" x14ac:dyDescent="0.3">
      <c r="A58" s="5">
        <v>22</v>
      </c>
      <c r="B58" s="5" t="s">
        <v>56</v>
      </c>
      <c r="C58" s="6">
        <v>15</v>
      </c>
      <c r="D58" s="17">
        <v>25.734539999999999</v>
      </c>
      <c r="E58" s="1">
        <v>0.36249985770227516</v>
      </c>
      <c r="F58" s="1">
        <v>0.81930000000000003</v>
      </c>
      <c r="G58" s="1">
        <v>0.95420000000000005</v>
      </c>
      <c r="H58" s="1">
        <v>0.60609999999999997</v>
      </c>
      <c r="I58" s="1">
        <v>-0.18010000000000001</v>
      </c>
      <c r="J58" s="1">
        <v>1.9800000000000002E-2</v>
      </c>
      <c r="M58" s="21">
        <v>5.2211364393699302</v>
      </c>
      <c r="N58" s="21">
        <v>5.2211364393699302</v>
      </c>
      <c r="O58" s="20">
        <v>-0.32154778866154599</v>
      </c>
      <c r="P58" s="20">
        <v>-0.32154778866154599</v>
      </c>
      <c r="Q58" s="19">
        <v>-0.703217705457165</v>
      </c>
      <c r="R58" s="5">
        <v>3.0800000000000001E-4</v>
      </c>
      <c r="S58" s="1">
        <f t="shared" si="0"/>
        <v>4.1820668784460773E-19</v>
      </c>
      <c r="T58" s="1">
        <f t="shared" si="1"/>
        <v>12.140750518406749</v>
      </c>
      <c r="U58" s="1">
        <f t="shared" si="2"/>
        <v>265.74193359795862</v>
      </c>
    </row>
    <row r="59" spans="1:21" ht="15.75" thickBot="1" x14ac:dyDescent="0.3">
      <c r="A59" s="5"/>
      <c r="B59" s="5"/>
      <c r="C59" s="6">
        <v>25</v>
      </c>
      <c r="D59" s="17"/>
      <c r="E59" s="1">
        <v>0.36249993258177438</v>
      </c>
      <c r="F59" s="1">
        <v>0.81930000000000003</v>
      </c>
      <c r="G59" s="1">
        <v>0.95420000000000005</v>
      </c>
      <c r="H59" s="1">
        <v>0.60609999999999997</v>
      </c>
      <c r="I59" s="1">
        <v>-0.18010000000000001</v>
      </c>
      <c r="J59" s="1">
        <v>1.9800000000000002E-2</v>
      </c>
      <c r="M59" s="21">
        <v>5.22113644069836</v>
      </c>
      <c r="N59" s="21">
        <v>5.22113644069836</v>
      </c>
      <c r="O59" s="20">
        <v>-0.32154773240280499</v>
      </c>
      <c r="P59" s="20">
        <v>-0.32154773240280499</v>
      </c>
      <c r="Q59" s="19">
        <v>-0.70321782063150895</v>
      </c>
      <c r="R59" s="5">
        <v>3.19E-4</v>
      </c>
      <c r="S59" s="1">
        <f t="shared" si="0"/>
        <v>4.8497678165240211E-19</v>
      </c>
      <c r="T59" s="1">
        <f t="shared" si="1"/>
        <v>11.590575333936819</v>
      </c>
      <c r="U59" s="1">
        <f t="shared" si="2"/>
        <v>250.32458941729109</v>
      </c>
    </row>
    <row r="60" spans="1:21" ht="15.75" thickBot="1" x14ac:dyDescent="0.3">
      <c r="A60" s="5"/>
      <c r="B60" s="5"/>
      <c r="C60" s="6">
        <v>35</v>
      </c>
      <c r="D60" s="17"/>
      <c r="E60" s="1">
        <v>0.36249993630775601</v>
      </c>
      <c r="F60" s="1">
        <v>0.81930000000000003</v>
      </c>
      <c r="G60" s="1">
        <v>0.95420000000000005</v>
      </c>
      <c r="H60" s="1">
        <v>0.60609999999999997</v>
      </c>
      <c r="I60" s="1">
        <v>-0.18010000000000001</v>
      </c>
      <c r="J60" s="1">
        <v>1.9800000000000002E-2</v>
      </c>
      <c r="M60" s="21">
        <v>5.2211364407514997</v>
      </c>
      <c r="N60" s="21">
        <v>5.2211364407514997</v>
      </c>
      <c r="O60" s="20">
        <v>-0.32154773015245502</v>
      </c>
      <c r="P60" s="20">
        <v>-0.32154773015245502</v>
      </c>
      <c r="Q60" s="19">
        <v>-0.70321782523848197</v>
      </c>
      <c r="R60" s="5">
        <v>4.95E-4</v>
      </c>
      <c r="S60" s="1">
        <f t="shared" si="0"/>
        <v>3.0986680440967497E-18</v>
      </c>
      <c r="T60" s="1">
        <f t="shared" si="1"/>
        <v>6.4853660810591318</v>
      </c>
      <c r="U60" s="1">
        <f t="shared" si="2"/>
        <v>118.44175772053862</v>
      </c>
    </row>
  </sheetData>
  <conditionalFormatting sqref="R2:R60">
    <cfRule type="top10" dxfId="3" priority="4" percent="1" rank="10"/>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workbookViewId="0">
      <selection activeCell="A11" sqref="A11"/>
    </sheetView>
  </sheetViews>
  <sheetFormatPr defaultRowHeight="15" x14ac:dyDescent="0.25"/>
  <cols>
    <col min="4" max="4" width="9.5703125" bestFit="1" customWidth="1"/>
    <col min="5" max="5" width="12" bestFit="1" customWidth="1"/>
    <col min="6" max="6" width="11" bestFit="1" customWidth="1"/>
    <col min="7" max="7" width="12" bestFit="1" customWidth="1"/>
  </cols>
  <sheetData>
    <row r="1" spans="1:6" ht="18.75" thickBot="1" x14ac:dyDescent="0.3">
      <c r="A1" s="41" t="s">
        <v>79</v>
      </c>
      <c r="B1" s="44" t="s">
        <v>81</v>
      </c>
      <c r="C1" s="44"/>
      <c r="D1" s="44"/>
    </row>
    <row r="2" spans="1:6" ht="15.75" thickBot="1" x14ac:dyDescent="0.3">
      <c r="A2" s="42"/>
      <c r="B2" s="13">
        <v>15</v>
      </c>
      <c r="C2" s="13">
        <v>25</v>
      </c>
      <c r="D2" s="13">
        <v>30</v>
      </c>
      <c r="F2" t="s">
        <v>97</v>
      </c>
    </row>
    <row r="3" spans="1:6" ht="15.75" thickBot="1" x14ac:dyDescent="0.3">
      <c r="A3" s="13">
        <v>1</v>
      </c>
      <c r="B3" s="13">
        <v>5.3499999999999999E-2</v>
      </c>
      <c r="C3" s="13">
        <v>4.0500000000000001E-2</v>
      </c>
      <c r="D3" s="13">
        <v>3.1399999999999997E-2</v>
      </c>
    </row>
    <row r="4" spans="1:6" ht="15.75" thickBot="1" x14ac:dyDescent="0.3">
      <c r="A4" s="13">
        <v>2</v>
      </c>
      <c r="B4" s="13">
        <v>4.3299999999999998E-2</v>
      </c>
      <c r="C4" s="13">
        <v>3.4500000000000003E-2</v>
      </c>
      <c r="D4" s="13">
        <v>2.7799999999999998E-2</v>
      </c>
    </row>
    <row r="5" spans="1:6" ht="15.75" thickBot="1" x14ac:dyDescent="0.3">
      <c r="A5" s="13">
        <v>3</v>
      </c>
      <c r="B5" s="13">
        <v>8.0500000000000002E-2</v>
      </c>
      <c r="C5" s="13">
        <v>5.4399999999999997E-2</v>
      </c>
      <c r="D5" s="13">
        <v>3.9399999999999998E-2</v>
      </c>
    </row>
    <row r="6" spans="1:6" ht="15.75" thickBot="1" x14ac:dyDescent="0.3">
      <c r="A6" s="13">
        <v>4</v>
      </c>
      <c r="B6" s="13">
        <v>3.4799999999999998E-2</v>
      </c>
      <c r="C6" s="13">
        <v>2.8799999999999999E-2</v>
      </c>
      <c r="D6" s="13">
        <v>2.4E-2</v>
      </c>
    </row>
    <row r="7" spans="1:6" ht="15.75" thickBot="1" x14ac:dyDescent="0.3">
      <c r="A7" s="13">
        <v>5</v>
      </c>
      <c r="B7" s="13">
        <v>2.9899999999999999E-2</v>
      </c>
      <c r="C7" s="13">
        <v>2.5700000000000001E-2</v>
      </c>
      <c r="D7" s="13">
        <v>2.1999999999999999E-2</v>
      </c>
    </row>
    <row r="8" spans="1:6" ht="15.75" thickBot="1" x14ac:dyDescent="0.3">
      <c r="A8" s="13">
        <v>6</v>
      </c>
      <c r="B8" s="13">
        <v>3.6964999999999999</v>
      </c>
      <c r="C8" s="13">
        <v>1.6553</v>
      </c>
      <c r="D8" s="13">
        <v>0.99939999999999996</v>
      </c>
    </row>
    <row r="9" spans="1:6" ht="15.75" thickBot="1" x14ac:dyDescent="0.3">
      <c r="A9" s="13">
        <v>7</v>
      </c>
      <c r="B9" s="14">
        <v>0.91600000000000004</v>
      </c>
      <c r="C9" s="13">
        <v>0.34329999999999999</v>
      </c>
      <c r="D9" s="14">
        <v>0.1971</v>
      </c>
    </row>
    <row r="10" spans="1:6" ht="15.75" thickBot="1" x14ac:dyDescent="0.3">
      <c r="A10" s="13">
        <v>8</v>
      </c>
      <c r="B10" s="14">
        <v>1.4118999999999999</v>
      </c>
      <c r="C10" s="13">
        <v>1.1145</v>
      </c>
      <c r="D10" s="14">
        <v>0.89139999999999997</v>
      </c>
    </row>
    <row r="11" spans="1:6" ht="15.75" thickBot="1" x14ac:dyDescent="0.3">
      <c r="A11" s="13">
        <v>9</v>
      </c>
      <c r="B11" s="13">
        <v>6.1771000000000003</v>
      </c>
      <c r="C11" s="13">
        <v>50.752600000000001</v>
      </c>
      <c r="D11" s="13">
        <v>0.84140000000000004</v>
      </c>
    </row>
    <row r="12" spans="1:6" ht="15.75" thickBot="1" x14ac:dyDescent="0.3">
      <c r="A12" s="13">
        <v>10</v>
      </c>
      <c r="B12" s="13">
        <v>5.0099999999999999E-2</v>
      </c>
      <c r="C12" s="13">
        <v>4.2700000000000002E-2</v>
      </c>
      <c r="D12" s="13">
        <v>3.6400000000000002E-2</v>
      </c>
    </row>
    <row r="13" spans="1:6" ht="15.75" thickBot="1" x14ac:dyDescent="0.3">
      <c r="A13" s="13">
        <v>11</v>
      </c>
      <c r="B13" s="13">
        <v>1.6812</v>
      </c>
      <c r="C13" s="13">
        <v>1.1007</v>
      </c>
      <c r="D13" s="13">
        <v>0.78059999999999996</v>
      </c>
    </row>
    <row r="14" spans="1:6" ht="15.75" thickBot="1" x14ac:dyDescent="0.3">
      <c r="A14" s="13">
        <v>12</v>
      </c>
      <c r="B14" s="13">
        <v>2.76E-2</v>
      </c>
      <c r="C14" s="13">
        <v>2.35E-2</v>
      </c>
      <c r="D14" s="13">
        <v>0.02</v>
      </c>
    </row>
    <row r="15" spans="1:6" ht="15.75" thickBot="1" x14ac:dyDescent="0.3">
      <c r="A15" s="13">
        <v>13</v>
      </c>
      <c r="B15" s="13">
        <v>0.10489999999999999</v>
      </c>
      <c r="C15" s="13">
        <v>8.8400000000000006E-2</v>
      </c>
      <c r="D15" s="13">
        <v>7.4499999999999997E-2</v>
      </c>
    </row>
    <row r="16" spans="1:6" ht="15.75" thickBot="1" x14ac:dyDescent="0.3">
      <c r="A16" s="13">
        <v>14</v>
      </c>
      <c r="B16" s="13">
        <v>2.86E-2</v>
      </c>
      <c r="C16" s="13">
        <v>2.4500000000000001E-2</v>
      </c>
      <c r="D16" s="13">
        <v>2.1000000000000001E-2</v>
      </c>
    </row>
    <row r="17" spans="1:4" ht="15.75" thickBot="1" x14ac:dyDescent="0.3">
      <c r="A17" s="13">
        <v>15</v>
      </c>
      <c r="B17" s="13">
        <v>3.6999999999999998E-2</v>
      </c>
      <c r="C17" s="13">
        <v>3.1E-2</v>
      </c>
      <c r="D17" s="13">
        <v>2.6100000000000002E-2</v>
      </c>
    </row>
    <row r="18" spans="1:4" ht="15.75" thickBot="1" x14ac:dyDescent="0.3">
      <c r="A18" s="13">
        <v>16</v>
      </c>
      <c r="B18" s="13">
        <v>3.9300000000000002E-2</v>
      </c>
      <c r="C18" s="13">
        <v>3.2899999999999999E-2</v>
      </c>
      <c r="D18" s="13">
        <v>2.76E-2</v>
      </c>
    </row>
    <row r="19" spans="1:4" ht="15.75" thickBot="1" x14ac:dyDescent="0.3">
      <c r="A19" s="13">
        <v>17</v>
      </c>
      <c r="B19" s="13">
        <v>4.8000000000000001E-2</v>
      </c>
      <c r="C19" s="13">
        <v>4.0300000000000002E-2</v>
      </c>
      <c r="D19" s="13">
        <v>3.39E-2</v>
      </c>
    </row>
    <row r="20" spans="1:4" ht="15.75" thickBot="1" x14ac:dyDescent="0.3">
      <c r="A20" s="13">
        <v>18</v>
      </c>
      <c r="B20" s="14">
        <v>9.3735999999999997</v>
      </c>
      <c r="C20" s="13">
        <v>4.1595000000000004</v>
      </c>
      <c r="D20" s="14">
        <v>2.5045000000000002</v>
      </c>
    </row>
    <row r="21" spans="1:4" ht="15.75" thickBot="1" x14ac:dyDescent="0.3">
      <c r="A21" s="13">
        <v>19</v>
      </c>
      <c r="B21" s="13">
        <v>0.06</v>
      </c>
      <c r="C21" s="13">
        <v>6.0900000000000003E-2</v>
      </c>
      <c r="D21" s="13">
        <v>6.1899999999999997E-2</v>
      </c>
    </row>
    <row r="22" spans="1:4" ht="15.75" thickBot="1" x14ac:dyDescent="0.3">
      <c r="A22" s="13">
        <v>20</v>
      </c>
      <c r="B22" s="13">
        <v>0.56669999999999998</v>
      </c>
      <c r="C22" s="13">
        <v>1.002</v>
      </c>
      <c r="D22" s="14">
        <v>11.106199999999999</v>
      </c>
    </row>
    <row r="23" spans="1:4" ht="15.75" thickBot="1" x14ac:dyDescent="0.3">
      <c r="A23" s="13">
        <v>21</v>
      </c>
      <c r="B23" s="13">
        <v>0.70340000000000003</v>
      </c>
      <c r="C23" s="13">
        <v>0.59370000000000001</v>
      </c>
      <c r="D23" s="13">
        <v>0.501</v>
      </c>
    </row>
    <row r="24" spans="1:4" ht="15.75" thickBot="1" x14ac:dyDescent="0.3">
      <c r="A24" s="13">
        <v>22</v>
      </c>
      <c r="B24" s="13">
        <v>2.5108999999999999</v>
      </c>
      <c r="C24" s="13">
        <v>1.1486000000000001</v>
      </c>
      <c r="D24" s="13">
        <v>0.69930000000000003</v>
      </c>
    </row>
    <row r="25" spans="1:4" ht="15.75" thickBot="1" x14ac:dyDescent="0.3">
      <c r="A25" s="13"/>
      <c r="B25" s="13"/>
      <c r="C25" s="13"/>
      <c r="D25" s="13"/>
    </row>
    <row r="26" spans="1:4" ht="15.75" thickBot="1" x14ac:dyDescent="0.3">
      <c r="A26" s="13" t="s">
        <v>68</v>
      </c>
      <c r="B26" s="15"/>
      <c r="C26" s="15"/>
      <c r="D26" s="15"/>
    </row>
    <row r="27" spans="1:4" ht="18.75" x14ac:dyDescent="0.25">
      <c r="A27" s="45" t="s">
        <v>82</v>
      </c>
      <c r="B27" s="45"/>
      <c r="C27" s="45"/>
      <c r="D27" s="45"/>
    </row>
    <row r="28" spans="1:4" ht="16.5" thickBot="1" x14ac:dyDescent="0.3">
      <c r="A28" s="40" t="s">
        <v>83</v>
      </c>
      <c r="B28" s="40"/>
      <c r="C28" s="40"/>
      <c r="D28" s="40"/>
    </row>
  </sheetData>
  <mergeCells count="4">
    <mergeCell ref="A1:A2"/>
    <mergeCell ref="B1:D1"/>
    <mergeCell ref="A27:D27"/>
    <mergeCell ref="A28:D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9"/>
  <sheetViews>
    <sheetView workbookViewId="0">
      <selection activeCell="C14" sqref="C14"/>
    </sheetView>
  </sheetViews>
  <sheetFormatPr defaultRowHeight="15" x14ac:dyDescent="0.25"/>
  <cols>
    <col min="1" max="1" width="9.140625" style="22"/>
  </cols>
  <sheetData>
    <row r="1" spans="1:3" x14ac:dyDescent="0.25">
      <c r="A1" s="22">
        <v>3.0006544676461213E-13</v>
      </c>
      <c r="B1">
        <v>0.17820156324562531</v>
      </c>
      <c r="C1">
        <v>1.152523971250724</v>
      </c>
    </row>
    <row r="2" spans="1:3" x14ac:dyDescent="0.25">
      <c r="A2" s="22">
        <v>1.9492748424573251E-12</v>
      </c>
      <c r="B2">
        <v>9.9194121793541895E-2</v>
      </c>
      <c r="C2">
        <v>0.54168256920790114</v>
      </c>
    </row>
    <row r="3" spans="1:3" x14ac:dyDescent="0.25">
      <c r="A3" s="22">
        <v>7.650058410738763E-12</v>
      </c>
      <c r="B3">
        <v>6.4652071246096177E-2</v>
      </c>
      <c r="C3">
        <v>0.31199771796781872</v>
      </c>
    </row>
    <row r="4" spans="1:3" x14ac:dyDescent="0.25">
      <c r="A4" s="22">
        <v>1.278371774391846E-13</v>
      </c>
      <c r="B4">
        <v>0.23276920581724739</v>
      </c>
      <c r="C4">
        <v>1.6261836495550817</v>
      </c>
    </row>
    <row r="5" spans="1:3" x14ac:dyDescent="0.25">
      <c r="A5" s="22">
        <v>6.4249326570720439E-13</v>
      </c>
      <c r="B5">
        <v>0.14040779307525014</v>
      </c>
      <c r="C5">
        <v>0.84768117944620913</v>
      </c>
    </row>
    <row r="6" spans="1:3" x14ac:dyDescent="0.25">
      <c r="A6" s="22">
        <v>3.038624715777253E-12</v>
      </c>
      <c r="B6">
        <v>8.6322317899328427E-2</v>
      </c>
      <c r="C6">
        <v>0.45284439983720542</v>
      </c>
    </row>
    <row r="7" spans="1:3" x14ac:dyDescent="0.25">
      <c r="A7" s="22">
        <v>6.4581527023795117E-13</v>
      </c>
      <c r="B7">
        <v>0.14018131158614855</v>
      </c>
      <c r="C7">
        <v>0.84591860729523716</v>
      </c>
    </row>
    <row r="8" spans="1:3" x14ac:dyDescent="0.25">
      <c r="A8" s="22">
        <v>3.5211630294497725E-12</v>
      </c>
      <c r="B8">
        <v>8.2429623577639916E-2</v>
      </c>
      <c r="C8">
        <v>0.42669869142933969</v>
      </c>
    </row>
    <row r="9" spans="1:3" x14ac:dyDescent="0.25">
      <c r="A9" s="22">
        <v>1.2774946131289873E-11</v>
      </c>
      <c r="B9">
        <v>5.5063225952653415E-2</v>
      </c>
      <c r="C9">
        <v>0.25368496147272535</v>
      </c>
    </row>
    <row r="10" spans="1:3" x14ac:dyDescent="0.25">
      <c r="A10" s="22">
        <v>4.9184517623371316E-14</v>
      </c>
      <c r="B10">
        <v>0.31390593181746579</v>
      </c>
      <c r="C10">
        <v>2.3908482123084815</v>
      </c>
    </row>
    <row r="11" spans="1:3" x14ac:dyDescent="0.25">
      <c r="A11" s="22">
        <v>2.7668575492170518E-13</v>
      </c>
      <c r="B11">
        <v>0.18278517132177485</v>
      </c>
      <c r="C11">
        <v>1.1908716833279451</v>
      </c>
    </row>
    <row r="12" spans="1:3" x14ac:dyDescent="0.25">
      <c r="A12" s="22">
        <v>1.0648126315185688E-12</v>
      </c>
      <c r="B12">
        <v>0.11986718138319229</v>
      </c>
      <c r="C12">
        <v>0.69135860494888579</v>
      </c>
    </row>
    <row r="13" spans="1:3" x14ac:dyDescent="0.25">
      <c r="A13" s="22">
        <v>5.0073395445501851E-15</v>
      </c>
      <c r="B13">
        <v>0.64186371267122511</v>
      </c>
      <c r="C13">
        <v>6.0105038271224771</v>
      </c>
    </row>
    <row r="14" spans="1:3" x14ac:dyDescent="0.25">
      <c r="A14" s="22">
        <v>2.942274237522537E-14</v>
      </c>
      <c r="B14">
        <v>0.36869013917514692</v>
      </c>
      <c r="C14">
        <v>2.9416472690230027</v>
      </c>
    </row>
    <row r="15" spans="1:3" x14ac:dyDescent="0.25">
      <c r="A15" s="22">
        <v>1.0958321584946376E-13</v>
      </c>
      <c r="B15">
        <v>0.24427248812196026</v>
      </c>
      <c r="C15">
        <v>1.7304894435123799</v>
      </c>
    </row>
    <row r="16" spans="1:3" x14ac:dyDescent="0.25">
      <c r="A16" s="22">
        <v>1.1436048728324794E-11</v>
      </c>
      <c r="B16">
        <v>5.7007404528642516E-2</v>
      </c>
      <c r="C16">
        <v>0.26525531931558166</v>
      </c>
    </row>
    <row r="17" spans="1:3" x14ac:dyDescent="0.25">
      <c r="A17" s="22">
        <v>5.9981128209674712E-11</v>
      </c>
      <c r="B17">
        <v>3.3930483296873849E-2</v>
      </c>
      <c r="C17">
        <v>0.13591405643119103</v>
      </c>
    </row>
    <row r="18" spans="1:3" x14ac:dyDescent="0.25">
      <c r="A18" s="22">
        <v>3.3527092877057855E-10</v>
      </c>
      <c r="B18">
        <v>1.9796985788750766E-2</v>
      </c>
      <c r="C18">
        <v>6.7873723646331124E-2</v>
      </c>
    </row>
    <row r="19" spans="1:3" x14ac:dyDescent="0.25">
      <c r="A19" s="22">
        <v>6.2607841812072406E-13</v>
      </c>
      <c r="B19">
        <v>0.14155035264487145</v>
      </c>
      <c r="C19">
        <v>0.85657658759822397</v>
      </c>
    </row>
    <row r="20" spans="1:3" x14ac:dyDescent="0.25">
      <c r="A20" s="22">
        <v>2.7685273944146486E-11</v>
      </c>
      <c r="B20">
        <v>4.3222234077676974E-2</v>
      </c>
      <c r="C20">
        <v>0.18567481394986524</v>
      </c>
    </row>
    <row r="21" spans="1:3" x14ac:dyDescent="0.25">
      <c r="A21" s="22">
        <v>2.6989153331894967E-11</v>
      </c>
      <c r="B21">
        <v>4.3570767390078174E-2</v>
      </c>
      <c r="C21">
        <v>0.18757024912317968</v>
      </c>
    </row>
    <row r="22" spans="1:3" x14ac:dyDescent="0.25">
      <c r="A22" s="22">
        <v>1.451522098221743E-10</v>
      </c>
      <c r="B22">
        <v>2.5748950634430268E-2</v>
      </c>
      <c r="C22">
        <v>9.5000756044274465E-2</v>
      </c>
    </row>
    <row r="23" spans="1:3" x14ac:dyDescent="0.25">
      <c r="A23" s="22">
        <v>5.1907888921282965E-10</v>
      </c>
      <c r="B23">
        <v>1.7264908084641768E-2</v>
      </c>
      <c r="C23">
        <v>5.6898948147461131E-2</v>
      </c>
    </row>
    <row r="24" spans="1:3" x14ac:dyDescent="0.25">
      <c r="A24" s="22">
        <v>1.209986891113312E-15</v>
      </c>
      <c r="B24">
        <v>1.0012856647696755</v>
      </c>
      <c r="C24">
        <v>10.661019839025281</v>
      </c>
    </row>
    <row r="25" spans="1:3" x14ac:dyDescent="0.25">
      <c r="A25" s="22">
        <v>4.9262368361636281E-15</v>
      </c>
      <c r="B25">
        <v>0.6451535810171144</v>
      </c>
      <c r="C25">
        <v>6.0502366159638736</v>
      </c>
    </row>
    <row r="26" spans="1:3" x14ac:dyDescent="0.25">
      <c r="A26" s="22">
        <v>2.0818747863498842E-14</v>
      </c>
      <c r="B26">
        <v>0.41086096758412949</v>
      </c>
      <c r="C26">
        <v>3.3822632578827627</v>
      </c>
    </row>
    <row r="27" spans="1:3" x14ac:dyDescent="0.25">
      <c r="A27" s="22">
        <v>2.8895775981369725E-12</v>
      </c>
      <c r="B27">
        <v>8.7693451036876424E-2</v>
      </c>
      <c r="C27">
        <v>0.46211618893649636</v>
      </c>
    </row>
    <row r="28" spans="1:3" x14ac:dyDescent="0.25">
      <c r="A28" s="22">
        <v>1.1646346942072753E-11</v>
      </c>
      <c r="B28">
        <v>5.6681642438688166E-2</v>
      </c>
      <c r="C28">
        <v>0.26332593564753437</v>
      </c>
    </row>
    <row r="29" spans="1:3" x14ac:dyDescent="0.25">
      <c r="A29" s="22">
        <v>6.8432136713065019E-11</v>
      </c>
      <c r="B29">
        <v>3.2558377452868666E-2</v>
      </c>
      <c r="C29">
        <v>0.12887717254334274</v>
      </c>
    </row>
    <row r="30" spans="1:3" x14ac:dyDescent="0.25">
      <c r="A30" s="22">
        <v>6.8297616211203657E-12</v>
      </c>
      <c r="B30">
        <v>6.6989144353870933E-2</v>
      </c>
      <c r="C30">
        <v>0.32660845127525234</v>
      </c>
    </row>
    <row r="31" spans="1:3" x14ac:dyDescent="0.25">
      <c r="A31" s="22">
        <v>2.1163569221777653E-11</v>
      </c>
      <c r="B31">
        <v>4.7013806061864276E-2</v>
      </c>
      <c r="C31">
        <v>0.20693605126966999</v>
      </c>
    </row>
    <row r="32" spans="1:3" x14ac:dyDescent="0.25">
      <c r="A32" s="22">
        <v>8.1034718693493789E-11</v>
      </c>
      <c r="B32">
        <v>3.0879824898777893E-2</v>
      </c>
      <c r="C32">
        <v>0.12038266000000412</v>
      </c>
    </row>
    <row r="33" spans="1:3" x14ac:dyDescent="0.25">
      <c r="A33" s="22">
        <v>2.5294237550689436E-17</v>
      </c>
      <c r="B33">
        <v>3.3608930553465983</v>
      </c>
      <c r="C33">
        <v>50.766510120353104</v>
      </c>
    </row>
    <row r="34" spans="1:3" x14ac:dyDescent="0.25">
      <c r="A34" s="22">
        <v>1.2971634428145422E-16</v>
      </c>
      <c r="B34">
        <v>2.0145464280210992</v>
      </c>
      <c r="C34">
        <v>26.24852686527883</v>
      </c>
    </row>
    <row r="35" spans="1:3" x14ac:dyDescent="0.25">
      <c r="A35" s="22">
        <v>9.5699377023998027E-16</v>
      </c>
      <c r="B35">
        <v>1.0775857052045361</v>
      </c>
      <c r="C35">
        <v>11.719353043061437</v>
      </c>
    </row>
    <row r="36" spans="1:3" x14ac:dyDescent="0.25">
      <c r="A36" s="22">
        <v>5.5103882592144933E-12</v>
      </c>
      <c r="B36">
        <v>7.164578895329779E-2</v>
      </c>
      <c r="C36">
        <v>0.35615808175774089</v>
      </c>
    </row>
    <row r="37" spans="1:3" x14ac:dyDescent="0.25">
      <c r="A37" s="22">
        <v>5.5866498654917372E-11</v>
      </c>
      <c r="B37">
        <v>3.4693108066123295E-2</v>
      </c>
      <c r="C37">
        <v>0.13987389865053504</v>
      </c>
    </row>
    <row r="38" spans="1:3" x14ac:dyDescent="0.25">
      <c r="A38" s="22">
        <v>2.0832371927604283E-10</v>
      </c>
      <c r="B38">
        <v>2.2976900902542702E-2</v>
      </c>
      <c r="C38">
        <v>8.2243699402442055E-2</v>
      </c>
    </row>
    <row r="39" spans="1:3" x14ac:dyDescent="0.25">
      <c r="A39" s="22">
        <v>1.638935505105627E-14</v>
      </c>
      <c r="B39">
        <v>0.44281414185105411</v>
      </c>
      <c r="C39">
        <v>3.7250136640620513</v>
      </c>
    </row>
    <row r="40" spans="1:3" x14ac:dyDescent="0.25">
      <c r="A40" s="22">
        <v>1.2496102566875446E-13</v>
      </c>
      <c r="B40">
        <v>0.23443342364103936</v>
      </c>
      <c r="C40">
        <v>1.6411838637956933</v>
      </c>
    </row>
    <row r="41" spans="1:3" x14ac:dyDescent="0.25">
      <c r="A41" s="22">
        <v>5.3419853296497911E-13</v>
      </c>
      <c r="B41">
        <v>0.14876111231648209</v>
      </c>
      <c r="C41">
        <v>0.91322822149422966</v>
      </c>
    </row>
    <row r="42" spans="1:3" x14ac:dyDescent="0.25">
      <c r="A42" s="22">
        <v>1.7346587255012267E-12</v>
      </c>
      <c r="B42">
        <v>0.10288360925439696</v>
      </c>
      <c r="C42">
        <v>0.56778729019640051</v>
      </c>
    </row>
    <row r="43" spans="1:3" x14ac:dyDescent="0.25">
      <c r="A43" s="22">
        <v>1.509570222166139E-11</v>
      </c>
      <c r="B43">
        <v>5.2259497361061141E-2</v>
      </c>
      <c r="C43">
        <v>0.2371611385658676</v>
      </c>
    </row>
    <row r="44" spans="1:3" x14ac:dyDescent="0.25">
      <c r="A44" s="22">
        <v>5.5467218409420405E-11</v>
      </c>
      <c r="B44">
        <v>3.4771104521239972E-2</v>
      </c>
      <c r="C44">
        <v>0.14027929263028299</v>
      </c>
    </row>
    <row r="45" spans="1:3" x14ac:dyDescent="0.25">
      <c r="A45" s="22">
        <v>3.6317533739266214E-12</v>
      </c>
      <c r="B45">
        <v>8.1635410603421138E-2</v>
      </c>
      <c r="C45">
        <v>0.42140753464929259</v>
      </c>
    </row>
    <row r="46" spans="1:3" x14ac:dyDescent="0.25">
      <c r="A46" s="22">
        <v>2.9794185915761136E-11</v>
      </c>
      <c r="B46">
        <v>4.2239618377067877E-2</v>
      </c>
      <c r="C46">
        <v>0.18026001336254843</v>
      </c>
    </row>
    <row r="47" spans="1:3" x14ac:dyDescent="0.25">
      <c r="A47" s="22">
        <v>1.1772038264937324E-10</v>
      </c>
      <c r="B47">
        <v>2.7472593798113891E-2</v>
      </c>
      <c r="C47">
        <v>0.1035438474066722</v>
      </c>
    </row>
    <row r="48" spans="1:3" x14ac:dyDescent="0.25">
      <c r="A48" s="22">
        <v>1.9443138359682454E-15</v>
      </c>
      <c r="B48">
        <v>0.86312106509307795</v>
      </c>
      <c r="C48">
        <v>8.8039400666262004</v>
      </c>
    </row>
    <row r="49" spans="1:3" x14ac:dyDescent="0.25">
      <c r="A49" s="22">
        <v>4.0200511345977687E-13</v>
      </c>
      <c r="B49">
        <v>0.16260940585330999</v>
      </c>
      <c r="C49">
        <v>1.024234621681942</v>
      </c>
    </row>
    <row r="50" spans="1:3" x14ac:dyDescent="0.25">
      <c r="A50" s="22">
        <v>2.3217260738487918E-12</v>
      </c>
      <c r="B50">
        <v>9.3909920390491536E-2</v>
      </c>
      <c r="C50">
        <v>0.50478212279095147</v>
      </c>
    </row>
    <row r="51" spans="1:3" x14ac:dyDescent="0.25">
      <c r="A51" s="22">
        <v>9.0813689173609502E-12</v>
      </c>
      <c r="B51">
        <v>6.1272051270704689E-2</v>
      </c>
      <c r="C51">
        <v>0.29113606689452942</v>
      </c>
    </row>
    <row r="52" spans="1:3" x14ac:dyDescent="0.25">
      <c r="A52" s="22">
        <v>3.4171159173691463E-11</v>
      </c>
      <c r="B52">
        <v>4.0465578105735082E-2</v>
      </c>
      <c r="C52">
        <v>0.1705588763255918</v>
      </c>
    </row>
    <row r="53" spans="1:3" x14ac:dyDescent="0.25">
      <c r="A53" s="22">
        <v>2.2754810309902981E-10</v>
      </c>
      <c r="B53">
        <v>2.2350994375515694E-2</v>
      </c>
      <c r="C53">
        <v>7.9363420879709351E-2</v>
      </c>
    </row>
    <row r="54" spans="1:3" x14ac:dyDescent="0.25">
      <c r="A54" s="22">
        <v>5.9323619936242477E-12</v>
      </c>
      <c r="B54">
        <v>7.0010071988757805E-2</v>
      </c>
      <c r="C54">
        <v>0.34570629738776421</v>
      </c>
    </row>
    <row r="55" spans="1:3" x14ac:dyDescent="0.25">
      <c r="A55" s="22">
        <v>3.6210796322614776E-11</v>
      </c>
      <c r="B55">
        <v>3.9737735537838319E-2</v>
      </c>
      <c r="C55">
        <v>0.16661518035557557</v>
      </c>
    </row>
    <row r="56" spans="1:3" x14ac:dyDescent="0.25">
      <c r="A56" s="22">
        <v>1.5646431553300102E-10</v>
      </c>
      <c r="B56">
        <v>2.5131459959494385E-2</v>
      </c>
      <c r="C56">
        <v>9.2312439172386199E-2</v>
      </c>
    </row>
    <row r="57" spans="1:3" x14ac:dyDescent="0.25">
      <c r="A57" s="22">
        <v>4.1820668784460773E-19</v>
      </c>
      <c r="B57">
        <v>12.140750518406749</v>
      </c>
      <c r="C57">
        <v>265.74193359795862</v>
      </c>
    </row>
    <row r="58" spans="1:3" x14ac:dyDescent="0.25">
      <c r="A58" s="22">
        <v>4.8497678165240211E-19</v>
      </c>
      <c r="B58">
        <v>11.590575333936819</v>
      </c>
      <c r="C58">
        <v>250.32458941729109</v>
      </c>
    </row>
    <row r="59" spans="1:3" x14ac:dyDescent="0.25">
      <c r="A59" s="22">
        <v>3.0986680440967497E-18</v>
      </c>
      <c r="B59">
        <v>6.4853660810591318</v>
      </c>
      <c r="C59">
        <v>118.44175772053862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79"/>
  <sheetViews>
    <sheetView topLeftCell="A97" zoomScaleNormal="100" workbookViewId="0">
      <selection activeCell="G114" sqref="G114"/>
    </sheetView>
  </sheetViews>
  <sheetFormatPr defaultRowHeight="15" x14ac:dyDescent="0.25"/>
  <cols>
    <col min="1" max="1" width="26.42578125" bestFit="1" customWidth="1"/>
    <col min="2" max="2" width="5.42578125" bestFit="1" customWidth="1"/>
    <col min="3" max="3" width="2.7109375" bestFit="1" customWidth="1"/>
    <col min="4" max="6" width="7" bestFit="1" customWidth="1"/>
    <col min="7" max="7" width="12" bestFit="1" customWidth="1"/>
    <col min="8" max="9" width="12.28515625" bestFit="1" customWidth="1"/>
  </cols>
  <sheetData>
    <row r="1" spans="1:12" ht="15.75" thickBot="1" x14ac:dyDescent="0.3">
      <c r="A1" s="46" t="s">
        <v>94</v>
      </c>
      <c r="B1" s="48" t="s">
        <v>95</v>
      </c>
      <c r="C1" s="50"/>
      <c r="D1" s="52" t="s">
        <v>99</v>
      </c>
      <c r="E1" s="52"/>
      <c r="F1" s="52"/>
    </row>
    <row r="2" spans="1:12" ht="15.75" thickBot="1" x14ac:dyDescent="0.3">
      <c r="A2" s="47"/>
      <c r="B2" s="49"/>
      <c r="C2" s="51"/>
      <c r="D2" s="23" t="s">
        <v>100</v>
      </c>
      <c r="E2" s="24" t="s">
        <v>101</v>
      </c>
      <c r="F2" s="24" t="s">
        <v>102</v>
      </c>
      <c r="H2" t="s">
        <v>89</v>
      </c>
      <c r="J2" t="s">
        <v>107</v>
      </c>
      <c r="K2" t="s">
        <v>108</v>
      </c>
      <c r="L2" t="s">
        <v>106</v>
      </c>
    </row>
    <row r="3" spans="1:12" ht="15.75" thickBot="1" x14ac:dyDescent="0.3">
      <c r="A3" s="25" t="s">
        <v>12</v>
      </c>
      <c r="B3" s="26">
        <v>15</v>
      </c>
      <c r="C3" s="27" t="s">
        <v>103</v>
      </c>
      <c r="D3" s="25"/>
      <c r="E3" s="26"/>
      <c r="F3" s="26"/>
      <c r="G3" s="12">
        <v>5.2211364409999996</v>
      </c>
      <c r="H3" s="28">
        <v>-0.32154773800000003</v>
      </c>
      <c r="I3" s="28">
        <v>-0.70321781000000005</v>
      </c>
      <c r="J3" s="13">
        <v>5.3499999999999999E-2</v>
      </c>
      <c r="K3" s="5">
        <v>7.5129999999999997E-3</v>
      </c>
      <c r="L3" s="6">
        <v>116.2013</v>
      </c>
    </row>
    <row r="4" spans="1:12" ht="15.75" thickBot="1" x14ac:dyDescent="0.3">
      <c r="A4" s="25"/>
      <c r="B4" s="26"/>
      <c r="C4" s="27" t="s">
        <v>104</v>
      </c>
      <c r="D4" s="25"/>
      <c r="E4" s="26"/>
      <c r="F4" s="26"/>
    </row>
    <row r="5" spans="1:12" ht="15.75" thickBot="1" x14ac:dyDescent="0.3">
      <c r="A5" s="25"/>
      <c r="B5" s="26"/>
      <c r="C5" s="27" t="s">
        <v>105</v>
      </c>
      <c r="D5" s="25"/>
      <c r="E5" s="26"/>
      <c r="F5" s="26"/>
    </row>
    <row r="6" spans="1:12" ht="15.75" thickBot="1" x14ac:dyDescent="0.3">
      <c r="A6" s="25"/>
      <c r="B6" s="26">
        <v>25</v>
      </c>
      <c r="C6" s="27" t="s">
        <v>103</v>
      </c>
      <c r="D6" s="25"/>
      <c r="E6" s="26"/>
      <c r="F6" s="26"/>
      <c r="G6" s="13">
        <v>5.2211364400000004</v>
      </c>
      <c r="H6" s="29">
        <v>-0.32154774800000002</v>
      </c>
      <c r="I6" s="29">
        <v>-0.70321778999999995</v>
      </c>
      <c r="J6" s="13">
        <v>4.0500000000000001E-2</v>
      </c>
      <c r="K6" s="5">
        <v>1.1704000000000001E-2</v>
      </c>
      <c r="L6" s="6">
        <v>116.2013</v>
      </c>
    </row>
    <row r="7" spans="1:12" ht="15.75" thickBot="1" x14ac:dyDescent="0.3">
      <c r="A7" s="25"/>
      <c r="B7" s="26"/>
      <c r="C7" s="27" t="s">
        <v>104</v>
      </c>
      <c r="D7" s="25"/>
      <c r="E7" s="26"/>
      <c r="F7" s="26"/>
    </row>
    <row r="8" spans="1:12" ht="15.75" thickBot="1" x14ac:dyDescent="0.3">
      <c r="A8" s="25"/>
      <c r="B8" s="26"/>
      <c r="C8" s="27" t="s">
        <v>105</v>
      </c>
      <c r="D8" s="25"/>
      <c r="E8" s="26"/>
      <c r="F8" s="26"/>
    </row>
    <row r="9" spans="1:12" ht="15.75" thickBot="1" x14ac:dyDescent="0.3">
      <c r="A9" s="25"/>
      <c r="B9" s="26">
        <v>35</v>
      </c>
      <c r="C9" s="27" t="s">
        <v>103</v>
      </c>
      <c r="D9" s="25"/>
      <c r="E9" s="26"/>
      <c r="F9" s="26"/>
      <c r="G9" s="13">
        <v>5.2211364400000004</v>
      </c>
      <c r="H9" s="29">
        <v>-0.32154775200000002</v>
      </c>
      <c r="I9" s="29">
        <v>-0.70321778000000001</v>
      </c>
      <c r="J9" s="13">
        <v>3.1399999999999997E-2</v>
      </c>
      <c r="K9" s="5">
        <v>1.6181000000000001E-2</v>
      </c>
      <c r="L9" s="6">
        <v>116.2013</v>
      </c>
    </row>
    <row r="10" spans="1:12" ht="15.75" thickBot="1" x14ac:dyDescent="0.3">
      <c r="A10" s="25"/>
      <c r="B10" s="26"/>
      <c r="C10" s="27" t="s">
        <v>104</v>
      </c>
      <c r="D10" s="25"/>
      <c r="E10" s="26"/>
      <c r="F10" s="26"/>
    </row>
    <row r="11" spans="1:12" ht="15.75" thickBot="1" x14ac:dyDescent="0.3">
      <c r="A11" s="25"/>
      <c r="B11" s="26"/>
      <c r="C11" s="27" t="s">
        <v>105</v>
      </c>
      <c r="D11" s="25"/>
      <c r="E11" s="26"/>
      <c r="F11" s="26"/>
    </row>
    <row r="12" spans="1:12" ht="15.75" thickBot="1" x14ac:dyDescent="0.3">
      <c r="A12" s="25" t="s">
        <v>14</v>
      </c>
      <c r="B12" s="26">
        <v>15</v>
      </c>
      <c r="C12" s="27" t="s">
        <v>103</v>
      </c>
      <c r="D12" s="25"/>
      <c r="E12" s="26"/>
      <c r="F12" s="26"/>
      <c r="G12" s="13">
        <v>5.2211364409999996</v>
      </c>
      <c r="H12" s="29">
        <v>-0.32154771900000001</v>
      </c>
      <c r="I12" s="29">
        <v>-0.70321784799999998</v>
      </c>
      <c r="J12" s="13">
        <v>4.3299999999999998E-2</v>
      </c>
      <c r="K12" s="5">
        <v>6.1380000000000002E-3</v>
      </c>
      <c r="L12" s="6">
        <v>102.18</v>
      </c>
    </row>
    <row r="13" spans="1:12" ht="15.75" thickBot="1" x14ac:dyDescent="0.3">
      <c r="A13" s="25"/>
      <c r="B13" s="26"/>
      <c r="C13" s="27" t="s">
        <v>104</v>
      </c>
      <c r="D13" s="25"/>
      <c r="E13" s="26"/>
      <c r="F13" s="26"/>
    </row>
    <row r="14" spans="1:12" ht="15.75" thickBot="1" x14ac:dyDescent="0.3">
      <c r="A14" s="25"/>
      <c r="B14" s="26"/>
      <c r="C14" s="27" t="s">
        <v>105</v>
      </c>
      <c r="D14" s="25"/>
      <c r="E14" s="26"/>
      <c r="F14" s="26"/>
    </row>
    <row r="15" spans="1:12" ht="15.75" thickBot="1" x14ac:dyDescent="0.3">
      <c r="A15" s="25"/>
      <c r="B15" s="26">
        <v>25</v>
      </c>
      <c r="C15" s="27" t="s">
        <v>103</v>
      </c>
      <c r="D15" s="25"/>
      <c r="E15" s="26"/>
      <c r="F15" s="26"/>
      <c r="G15" s="13">
        <v>5.2211364409999996</v>
      </c>
      <c r="H15" s="29">
        <v>-0.32154772500000001</v>
      </c>
      <c r="I15" s="29">
        <v>-0.70321783599999999</v>
      </c>
      <c r="J15" s="13">
        <v>3.4500000000000003E-2</v>
      </c>
      <c r="K15" s="5">
        <v>8.9980000000000008E-3</v>
      </c>
      <c r="L15" s="6">
        <v>102.18</v>
      </c>
    </row>
    <row r="16" spans="1:12" ht="15.75" thickBot="1" x14ac:dyDescent="0.3">
      <c r="A16" s="25"/>
      <c r="B16" s="26"/>
      <c r="C16" s="27" t="s">
        <v>104</v>
      </c>
      <c r="D16" s="25"/>
      <c r="E16" s="26"/>
      <c r="F16" s="26"/>
    </row>
    <row r="17" spans="1:12" ht="15.75" thickBot="1" x14ac:dyDescent="0.3">
      <c r="A17" s="25"/>
      <c r="B17" s="26"/>
      <c r="C17" s="27" t="s">
        <v>105</v>
      </c>
      <c r="D17" s="25"/>
      <c r="E17" s="26"/>
      <c r="F17" s="26"/>
    </row>
    <row r="18" spans="1:12" ht="15.75" thickBot="1" x14ac:dyDescent="0.3">
      <c r="A18" s="25"/>
      <c r="B18" s="26">
        <v>35</v>
      </c>
      <c r="C18" s="27" t="s">
        <v>103</v>
      </c>
      <c r="D18" s="25"/>
      <c r="E18" s="26"/>
      <c r="F18" s="26"/>
      <c r="G18" s="13">
        <v>5.2211364409999996</v>
      </c>
      <c r="H18" s="29">
        <v>-0.32154773199999998</v>
      </c>
      <c r="I18" s="29">
        <v>-0.70321782099999997</v>
      </c>
      <c r="J18" s="13">
        <v>2.7799999999999998E-2</v>
      </c>
      <c r="K18" s="5">
        <v>1.3002E-2</v>
      </c>
      <c r="L18" s="6">
        <v>102.18</v>
      </c>
    </row>
    <row r="19" spans="1:12" ht="15.75" thickBot="1" x14ac:dyDescent="0.3">
      <c r="A19" s="25"/>
      <c r="B19" s="26"/>
      <c r="C19" s="27" t="s">
        <v>104</v>
      </c>
      <c r="D19" s="25"/>
      <c r="E19" s="26"/>
      <c r="F19" s="26"/>
    </row>
    <row r="20" spans="1:12" ht="15.75" thickBot="1" x14ac:dyDescent="0.3">
      <c r="A20" s="25"/>
      <c r="B20" s="26"/>
      <c r="C20" s="27" t="s">
        <v>105</v>
      </c>
      <c r="D20" s="25"/>
      <c r="E20" s="26"/>
      <c r="F20" s="26"/>
    </row>
    <row r="21" spans="1:12" ht="15.75" thickBot="1" x14ac:dyDescent="0.3">
      <c r="A21" s="25" t="s">
        <v>16</v>
      </c>
      <c r="B21" s="26">
        <v>15</v>
      </c>
      <c r="C21" s="27" t="s">
        <v>103</v>
      </c>
      <c r="D21" s="25"/>
      <c r="E21" s="26"/>
      <c r="F21" s="26"/>
      <c r="G21" s="13">
        <v>5.2211364400000004</v>
      </c>
      <c r="H21" s="29">
        <v>-0.321547782</v>
      </c>
      <c r="I21" s="29">
        <v>-0.70321771899999996</v>
      </c>
      <c r="J21" s="13">
        <v>8.0500000000000002E-2</v>
      </c>
      <c r="K21" s="5">
        <v>9.0089999999999996E-3</v>
      </c>
      <c r="L21" s="6">
        <v>130.22999999999999</v>
      </c>
    </row>
    <row r="22" spans="1:12" ht="15.75" thickBot="1" x14ac:dyDescent="0.3">
      <c r="A22" s="25"/>
      <c r="B22" s="26"/>
      <c r="C22" s="27" t="s">
        <v>104</v>
      </c>
      <c r="D22" s="25"/>
      <c r="E22" s="26"/>
      <c r="F22" s="26"/>
    </row>
    <row r="23" spans="1:12" ht="15.75" thickBot="1" x14ac:dyDescent="0.3">
      <c r="A23" s="25"/>
      <c r="B23" s="26"/>
      <c r="C23" s="27" t="s">
        <v>105</v>
      </c>
      <c r="D23" s="25"/>
      <c r="E23" s="26"/>
      <c r="F23" s="26"/>
    </row>
    <row r="24" spans="1:12" ht="15.75" thickBot="1" x14ac:dyDescent="0.3">
      <c r="A24" s="25"/>
      <c r="B24" s="26">
        <v>25</v>
      </c>
      <c r="C24" s="27" t="s">
        <v>103</v>
      </c>
      <c r="D24" s="25"/>
      <c r="E24" s="26"/>
      <c r="F24" s="26"/>
      <c r="G24" s="13">
        <v>5.2211364390000004</v>
      </c>
      <c r="H24" s="29">
        <v>-0.32154778299999998</v>
      </c>
      <c r="I24" s="29">
        <v>-0.70321771600000005</v>
      </c>
      <c r="J24" s="13">
        <v>5.4399999999999997E-2</v>
      </c>
      <c r="K24" s="5">
        <v>1.3464E-2</v>
      </c>
      <c r="L24" s="6">
        <v>130.22999999999999</v>
      </c>
    </row>
    <row r="25" spans="1:12" ht="15.75" thickBot="1" x14ac:dyDescent="0.3">
      <c r="A25" s="25"/>
      <c r="B25" s="26"/>
      <c r="C25" s="27" t="s">
        <v>104</v>
      </c>
      <c r="D25" s="25"/>
      <c r="E25" s="26"/>
      <c r="F25" s="26"/>
    </row>
    <row r="26" spans="1:12" ht="15.75" thickBot="1" x14ac:dyDescent="0.3">
      <c r="A26" s="25"/>
      <c r="B26" s="26"/>
      <c r="C26" s="27" t="s">
        <v>105</v>
      </c>
      <c r="D26" s="25"/>
      <c r="E26" s="26"/>
      <c r="F26" s="26"/>
    </row>
    <row r="27" spans="1:12" ht="15.75" thickBot="1" x14ac:dyDescent="0.3">
      <c r="A27" s="25"/>
      <c r="B27" s="26">
        <v>35</v>
      </c>
      <c r="C27" s="27" t="s">
        <v>103</v>
      </c>
      <c r="D27" s="25"/>
      <c r="E27" s="26"/>
      <c r="F27" s="26"/>
      <c r="G27" s="13">
        <v>5.2211364400000004</v>
      </c>
      <c r="H27" s="29">
        <v>-0.32154778099999998</v>
      </c>
      <c r="I27" s="29">
        <v>-0.70321772100000002</v>
      </c>
      <c r="J27" s="13">
        <v>3.9399999999999998E-2</v>
      </c>
      <c r="K27" s="5">
        <v>1.8270999999999999E-2</v>
      </c>
      <c r="L27" s="6">
        <v>130.22999999999999</v>
      </c>
    </row>
    <row r="28" spans="1:12" ht="15.75" thickBot="1" x14ac:dyDescent="0.3">
      <c r="A28" s="25"/>
      <c r="B28" s="26"/>
      <c r="C28" s="27" t="s">
        <v>104</v>
      </c>
      <c r="D28" s="25"/>
      <c r="E28" s="26"/>
      <c r="F28" s="26"/>
    </row>
    <row r="29" spans="1:12" ht="15.75" thickBot="1" x14ac:dyDescent="0.3">
      <c r="A29" s="25"/>
      <c r="B29" s="26"/>
      <c r="C29" s="27" t="s">
        <v>105</v>
      </c>
      <c r="D29" s="25"/>
      <c r="E29" s="26"/>
      <c r="F29" s="26"/>
    </row>
    <row r="30" spans="1:12" ht="15.75" thickBot="1" x14ac:dyDescent="0.3">
      <c r="A30" s="25" t="s">
        <v>18</v>
      </c>
      <c r="B30" s="26">
        <v>15</v>
      </c>
      <c r="C30" s="27" t="s">
        <v>103</v>
      </c>
      <c r="D30" s="25"/>
      <c r="E30" s="26"/>
      <c r="F30" s="26"/>
      <c r="G30" s="13">
        <v>5.2211364409999996</v>
      </c>
      <c r="H30" s="29">
        <v>-0.32154770500000002</v>
      </c>
      <c r="I30" s="29">
        <v>-0.70321787599999996</v>
      </c>
      <c r="J30" s="13">
        <v>3.4799999999999998E-2</v>
      </c>
      <c r="K30" s="5">
        <v>4.895E-3</v>
      </c>
      <c r="L30" s="6">
        <v>88.15</v>
      </c>
    </row>
    <row r="31" spans="1:12" ht="15.75" thickBot="1" x14ac:dyDescent="0.3">
      <c r="A31" s="25"/>
      <c r="B31" s="26"/>
      <c r="C31" s="27" t="s">
        <v>104</v>
      </c>
      <c r="D31" s="25"/>
      <c r="E31" s="26"/>
      <c r="F31" s="26"/>
    </row>
    <row r="32" spans="1:12" ht="15.75" thickBot="1" x14ac:dyDescent="0.3">
      <c r="A32" s="25"/>
      <c r="B32" s="26"/>
      <c r="C32" s="27" t="s">
        <v>105</v>
      </c>
      <c r="D32" s="25"/>
      <c r="E32" s="26"/>
      <c r="F32" s="26"/>
    </row>
    <row r="33" spans="1:12" ht="15.75" thickBot="1" x14ac:dyDescent="0.3">
      <c r="A33" s="25"/>
      <c r="B33" s="26">
        <v>25</v>
      </c>
      <c r="C33" s="27" t="s">
        <v>103</v>
      </c>
      <c r="D33" s="25"/>
      <c r="E33" s="26"/>
      <c r="F33" s="26"/>
      <c r="G33" s="13">
        <v>5.2211364409999996</v>
      </c>
      <c r="H33" s="29">
        <v>-0.32154771100000001</v>
      </c>
      <c r="I33" s="29">
        <v>-0.70321786399999997</v>
      </c>
      <c r="J33" s="13">
        <v>2.8799999999999999E-2</v>
      </c>
      <c r="K33" s="5">
        <v>7.3699999999999998E-3</v>
      </c>
      <c r="L33" s="6">
        <v>88.15</v>
      </c>
    </row>
    <row r="34" spans="1:12" ht="15.75" thickBot="1" x14ac:dyDescent="0.3">
      <c r="A34" s="25"/>
      <c r="B34" s="26"/>
      <c r="C34" s="27" t="s">
        <v>104</v>
      </c>
      <c r="D34" s="25"/>
      <c r="E34" s="26"/>
      <c r="F34" s="26"/>
    </row>
    <row r="35" spans="1:12" ht="15.75" thickBot="1" x14ac:dyDescent="0.3">
      <c r="A35" s="25"/>
      <c r="B35" s="26"/>
      <c r="C35" s="27" t="s">
        <v>105</v>
      </c>
      <c r="D35" s="25"/>
      <c r="E35" s="26"/>
      <c r="F35" s="26"/>
    </row>
    <row r="36" spans="1:12" ht="15.75" thickBot="1" x14ac:dyDescent="0.3">
      <c r="A36" s="25"/>
      <c r="B36" s="26">
        <v>35</v>
      </c>
      <c r="C36" s="27" t="s">
        <v>103</v>
      </c>
      <c r="D36" s="25"/>
      <c r="E36" s="26"/>
      <c r="F36" s="26"/>
      <c r="G36" s="13">
        <v>5.2211364409999996</v>
      </c>
      <c r="H36" s="29">
        <v>-0.32154771599999998</v>
      </c>
      <c r="I36" s="29">
        <v>-0.70321785400000003</v>
      </c>
      <c r="J36" s="13">
        <v>2.4E-2</v>
      </c>
      <c r="K36" s="5">
        <v>1.0142E-2</v>
      </c>
      <c r="L36" s="6">
        <v>88.15</v>
      </c>
    </row>
    <row r="37" spans="1:12" ht="15.75" thickBot="1" x14ac:dyDescent="0.3">
      <c r="A37" s="25"/>
      <c r="B37" s="26"/>
      <c r="C37" s="27" t="s">
        <v>104</v>
      </c>
      <c r="D37" s="25"/>
      <c r="E37" s="26"/>
      <c r="F37" s="26"/>
    </row>
    <row r="38" spans="1:12" ht="15.75" thickBot="1" x14ac:dyDescent="0.3">
      <c r="A38" s="25"/>
      <c r="B38" s="26"/>
      <c r="C38" s="27" t="s">
        <v>105</v>
      </c>
      <c r="D38" s="25"/>
      <c r="E38" s="26"/>
      <c r="F38" s="26"/>
    </row>
    <row r="39" spans="1:12" ht="15.75" thickBot="1" x14ac:dyDescent="0.3">
      <c r="A39" s="25" t="s">
        <v>20</v>
      </c>
      <c r="B39" s="26">
        <v>15</v>
      </c>
      <c r="C39" s="27" t="s">
        <v>103</v>
      </c>
      <c r="D39" s="25"/>
      <c r="E39" s="26"/>
      <c r="F39" s="26"/>
      <c r="G39" s="13">
        <v>5.2211364419999997</v>
      </c>
      <c r="H39" s="29">
        <v>-0.321547694</v>
      </c>
      <c r="I39" s="29">
        <v>-0.70321789899999998</v>
      </c>
      <c r="J39" s="13">
        <v>2.9899999999999999E-2</v>
      </c>
      <c r="K39" s="5">
        <v>2.849E-3</v>
      </c>
      <c r="L39" s="6">
        <v>60.1</v>
      </c>
    </row>
    <row r="40" spans="1:12" ht="15.75" thickBot="1" x14ac:dyDescent="0.3">
      <c r="A40" s="25"/>
      <c r="B40" s="26"/>
      <c r="C40" s="27" t="s">
        <v>104</v>
      </c>
      <c r="D40" s="25"/>
      <c r="E40" s="26"/>
      <c r="F40" s="26"/>
    </row>
    <row r="41" spans="1:12" ht="15.75" thickBot="1" x14ac:dyDescent="0.3">
      <c r="A41" s="25"/>
      <c r="B41" s="26"/>
      <c r="C41" s="27" t="s">
        <v>105</v>
      </c>
      <c r="D41" s="25"/>
      <c r="E41" s="26"/>
      <c r="F41" s="26"/>
    </row>
    <row r="42" spans="1:12" ht="15.75" thickBot="1" x14ac:dyDescent="0.3">
      <c r="A42" s="25"/>
      <c r="B42" s="26">
        <v>25</v>
      </c>
      <c r="C42" s="27" t="s">
        <v>103</v>
      </c>
      <c r="D42" s="25"/>
      <c r="E42" s="26"/>
      <c r="F42" s="26"/>
      <c r="G42" s="13">
        <v>5.2211364419999997</v>
      </c>
      <c r="H42" s="29">
        <v>-0.32154769700000002</v>
      </c>
      <c r="I42" s="29">
        <v>-0.70321789300000004</v>
      </c>
      <c r="J42" s="13">
        <v>2.5700000000000001E-2</v>
      </c>
      <c r="K42" s="5">
        <v>4.3340000000000002E-3</v>
      </c>
      <c r="L42" s="6">
        <v>60.1</v>
      </c>
    </row>
    <row r="43" spans="1:12" ht="15.75" thickBot="1" x14ac:dyDescent="0.3">
      <c r="A43" s="25"/>
      <c r="B43" s="26"/>
      <c r="C43" s="27" t="s">
        <v>104</v>
      </c>
      <c r="D43" s="25"/>
      <c r="E43" s="26"/>
      <c r="F43" s="26"/>
    </row>
    <row r="44" spans="1:12" ht="15.75" thickBot="1" x14ac:dyDescent="0.3">
      <c r="A44" s="25"/>
      <c r="B44" s="26"/>
      <c r="C44" s="27" t="s">
        <v>105</v>
      </c>
      <c r="D44" s="25"/>
      <c r="E44" s="26"/>
      <c r="F44" s="26"/>
    </row>
    <row r="45" spans="1:12" ht="15.75" thickBot="1" x14ac:dyDescent="0.3">
      <c r="A45" s="25"/>
      <c r="B45" s="26">
        <v>35</v>
      </c>
      <c r="C45" s="27" t="s">
        <v>103</v>
      </c>
      <c r="D45" s="25"/>
      <c r="E45" s="26"/>
      <c r="F45" s="26"/>
      <c r="G45" s="13">
        <v>5.2211364409999996</v>
      </c>
      <c r="H45" s="29">
        <v>-0.32154769999999999</v>
      </c>
      <c r="I45" s="29">
        <v>-0.70321788699999999</v>
      </c>
      <c r="J45" s="13">
        <v>2.1999999999999999E-2</v>
      </c>
      <c r="K45" s="5">
        <v>5.9179999999999996E-3</v>
      </c>
      <c r="L45" s="6">
        <v>60.1</v>
      </c>
    </row>
    <row r="46" spans="1:12" ht="15.75" thickBot="1" x14ac:dyDescent="0.3">
      <c r="A46" s="25"/>
      <c r="B46" s="26"/>
      <c r="C46" s="27" t="s">
        <v>104</v>
      </c>
      <c r="D46" s="25"/>
      <c r="E46" s="26"/>
      <c r="F46" s="26"/>
    </row>
    <row r="47" spans="1:12" ht="15.75" thickBot="1" x14ac:dyDescent="0.3">
      <c r="A47" s="25"/>
      <c r="B47" s="26"/>
      <c r="C47" s="27" t="s">
        <v>105</v>
      </c>
      <c r="D47" s="25"/>
      <c r="E47" s="26"/>
      <c r="F47" s="26"/>
    </row>
    <row r="48" spans="1:12" ht="15.75" thickBot="1" x14ac:dyDescent="0.3">
      <c r="A48" s="25" t="s">
        <v>22</v>
      </c>
      <c r="B48" s="26">
        <v>15</v>
      </c>
      <c r="C48" s="27" t="s">
        <v>103</v>
      </c>
      <c r="D48" s="25"/>
      <c r="E48" s="26"/>
      <c r="F48" s="26"/>
      <c r="G48" s="13">
        <v>5.2211362269999997</v>
      </c>
      <c r="H48" s="29">
        <v>-0.32155676300000002</v>
      </c>
      <c r="I48" s="29">
        <v>-0.70319933400000001</v>
      </c>
      <c r="J48" s="13">
        <v>3.6964999999999999</v>
      </c>
      <c r="K48" s="5">
        <v>1.7798000000000001E-2</v>
      </c>
      <c r="L48" s="6">
        <v>78.11</v>
      </c>
    </row>
    <row r="49" spans="1:12" ht="15.75" thickBot="1" x14ac:dyDescent="0.3">
      <c r="A49" s="25"/>
      <c r="B49" s="26"/>
      <c r="C49" s="27" t="s">
        <v>104</v>
      </c>
      <c r="D49" s="25"/>
      <c r="E49" s="26"/>
      <c r="F49" s="26"/>
    </row>
    <row r="50" spans="1:12" ht="15.75" thickBot="1" x14ac:dyDescent="0.3">
      <c r="A50" s="25"/>
      <c r="B50" s="26"/>
      <c r="C50" s="27" t="s">
        <v>105</v>
      </c>
      <c r="D50" s="25"/>
      <c r="E50" s="26"/>
      <c r="F50" s="26"/>
    </row>
    <row r="51" spans="1:12" ht="15.75" thickBot="1" x14ac:dyDescent="0.3">
      <c r="A51" s="25"/>
      <c r="B51" s="26">
        <v>25</v>
      </c>
      <c r="C51" s="27" t="s">
        <v>103</v>
      </c>
      <c r="D51" s="25"/>
      <c r="E51" s="26"/>
      <c r="F51" s="26"/>
      <c r="G51" s="13">
        <v>5.2211363000000004</v>
      </c>
      <c r="H51" s="29">
        <v>-0.32155370300000002</v>
      </c>
      <c r="I51" s="29">
        <v>-0.70320559699999996</v>
      </c>
      <c r="J51" s="13">
        <v>1.6553</v>
      </c>
      <c r="K51" s="5">
        <v>2.6356000000000001E-2</v>
      </c>
      <c r="L51" s="6">
        <v>78.11</v>
      </c>
    </row>
    <row r="52" spans="1:12" ht="15.75" thickBot="1" x14ac:dyDescent="0.3">
      <c r="A52" s="25"/>
      <c r="B52" s="26"/>
      <c r="C52" s="27" t="s">
        <v>104</v>
      </c>
      <c r="D52" s="25"/>
      <c r="E52" s="26"/>
      <c r="F52" s="26"/>
    </row>
    <row r="53" spans="1:12" ht="15.75" thickBot="1" x14ac:dyDescent="0.3">
      <c r="A53" s="25"/>
      <c r="B53" s="26"/>
      <c r="C53" s="27" t="s">
        <v>105</v>
      </c>
      <c r="D53" s="25"/>
      <c r="E53" s="26"/>
      <c r="F53" s="26"/>
    </row>
    <row r="54" spans="1:12" ht="15.75" thickBot="1" x14ac:dyDescent="0.3">
      <c r="A54" s="25"/>
      <c r="B54" s="26">
        <v>35</v>
      </c>
      <c r="C54" s="27" t="s">
        <v>103</v>
      </c>
      <c r="D54" s="25"/>
      <c r="E54" s="26"/>
      <c r="F54" s="26"/>
      <c r="G54" s="13">
        <v>5.2211363129999997</v>
      </c>
      <c r="H54" s="29">
        <v>-0.32155314800000001</v>
      </c>
      <c r="I54" s="29">
        <v>-0.70320673499999997</v>
      </c>
      <c r="J54" s="13">
        <v>0.99939999999999996</v>
      </c>
      <c r="K54" s="5">
        <v>3.9621999999999997E-2</v>
      </c>
      <c r="L54" s="6">
        <v>78.11</v>
      </c>
    </row>
    <row r="55" spans="1:12" ht="15.75" thickBot="1" x14ac:dyDescent="0.3">
      <c r="A55" s="25"/>
      <c r="B55" s="26"/>
      <c r="C55" s="27" t="s">
        <v>104</v>
      </c>
      <c r="D55" s="25"/>
      <c r="E55" s="26"/>
      <c r="F55" s="26"/>
    </row>
    <row r="56" spans="1:12" ht="15.75" thickBot="1" x14ac:dyDescent="0.3">
      <c r="A56" s="25"/>
      <c r="B56" s="26"/>
      <c r="C56" s="27" t="s">
        <v>105</v>
      </c>
      <c r="D56" s="25"/>
      <c r="E56" s="26"/>
      <c r="F56" s="26"/>
    </row>
    <row r="57" spans="1:12" ht="15.75" thickBot="1" x14ac:dyDescent="0.3">
      <c r="A57" s="25" t="s">
        <v>24</v>
      </c>
      <c r="B57" s="26">
        <v>25</v>
      </c>
      <c r="C57" s="27" t="s">
        <v>103</v>
      </c>
      <c r="D57" s="25"/>
      <c r="E57" s="26"/>
      <c r="F57" s="26"/>
      <c r="G57" s="13">
        <v>5.2211364319999998</v>
      </c>
      <c r="H57" s="29">
        <v>-0.321548106</v>
      </c>
      <c r="I57" s="29">
        <v>-0.70321705599999995</v>
      </c>
      <c r="J57" s="13">
        <v>0.34329999999999999</v>
      </c>
      <c r="K57" s="5">
        <v>8.9429999999999996E-3</v>
      </c>
      <c r="L57" s="6">
        <v>124.453</v>
      </c>
    </row>
    <row r="58" spans="1:12" ht="15.75" thickBot="1" x14ac:dyDescent="0.3">
      <c r="A58" s="25"/>
      <c r="B58" s="26"/>
      <c r="C58" s="27" t="s">
        <v>104</v>
      </c>
      <c r="D58" s="25"/>
      <c r="E58" s="26"/>
      <c r="F58" s="26"/>
    </row>
    <row r="59" spans="1:12" ht="15.75" thickBot="1" x14ac:dyDescent="0.3">
      <c r="A59" s="25"/>
      <c r="B59" s="26"/>
      <c r="C59" s="27" t="s">
        <v>105</v>
      </c>
      <c r="D59" s="25"/>
      <c r="E59" s="26"/>
      <c r="F59" s="26"/>
    </row>
    <row r="60" spans="1:12" ht="15.75" thickBot="1" x14ac:dyDescent="0.3">
      <c r="A60" s="25" t="s">
        <v>28</v>
      </c>
      <c r="B60" s="26">
        <v>25</v>
      </c>
      <c r="C60" s="27" t="s">
        <v>103</v>
      </c>
      <c r="D60" s="25"/>
      <c r="E60" s="26"/>
      <c r="F60" s="26"/>
      <c r="G60" s="13">
        <v>5.2211363620000002</v>
      </c>
      <c r="H60" s="29">
        <v>-0.321551058</v>
      </c>
      <c r="I60" s="29">
        <v>-0.703211013</v>
      </c>
      <c r="J60" s="13">
        <v>1.1145</v>
      </c>
      <c r="K60" s="5">
        <v>2.1944999999999999E-2</v>
      </c>
      <c r="L60" s="6">
        <v>112.56</v>
      </c>
    </row>
    <row r="61" spans="1:12" ht="15.75" thickBot="1" x14ac:dyDescent="0.3">
      <c r="A61" s="25"/>
      <c r="B61" s="26"/>
      <c r="C61" s="27" t="s">
        <v>104</v>
      </c>
      <c r="D61" s="25"/>
      <c r="E61" s="26"/>
      <c r="F61" s="26"/>
    </row>
    <row r="62" spans="1:12" ht="15.75" thickBot="1" x14ac:dyDescent="0.3">
      <c r="A62" s="25"/>
      <c r="B62" s="26"/>
      <c r="C62" s="27" t="s">
        <v>105</v>
      </c>
      <c r="D62" s="25"/>
      <c r="E62" s="26"/>
      <c r="F62" s="26"/>
    </row>
    <row r="63" spans="1:12" ht="15.75" thickBot="1" x14ac:dyDescent="0.3">
      <c r="A63" s="25" t="s">
        <v>30</v>
      </c>
      <c r="B63" s="26">
        <v>15</v>
      </c>
      <c r="C63" s="27" t="s">
        <v>103</v>
      </c>
      <c r="D63" s="25"/>
      <c r="E63" s="26"/>
      <c r="F63" s="26"/>
      <c r="G63" s="13">
        <v>5.2211360029999998</v>
      </c>
      <c r="H63" s="29">
        <v>-0.32156627999999998</v>
      </c>
      <c r="I63" s="29">
        <v>-0.70317984899999997</v>
      </c>
      <c r="J63" s="13">
        <v>6.1771000000000003</v>
      </c>
      <c r="K63" s="5">
        <v>2.1812999999999999E-2</v>
      </c>
      <c r="L63" s="6">
        <v>84.16</v>
      </c>
    </row>
    <row r="64" spans="1:12" ht="15.75" thickBot="1" x14ac:dyDescent="0.3">
      <c r="A64" s="25"/>
      <c r="B64" s="26"/>
      <c r="C64" s="27" t="s">
        <v>104</v>
      </c>
      <c r="D64" s="25"/>
      <c r="E64" s="26"/>
      <c r="F64" s="26"/>
    </row>
    <row r="65" spans="1:12" ht="15.75" thickBot="1" x14ac:dyDescent="0.3">
      <c r="A65" s="25"/>
      <c r="B65" s="26"/>
      <c r="C65" s="27" t="s">
        <v>105</v>
      </c>
      <c r="D65" s="25"/>
      <c r="E65" s="26"/>
      <c r="F65" s="26"/>
    </row>
    <row r="66" spans="1:12" ht="15.75" thickBot="1" x14ac:dyDescent="0.3">
      <c r="A66" s="25"/>
      <c r="B66" s="26">
        <v>25</v>
      </c>
      <c r="C66" s="27" t="s">
        <v>103</v>
      </c>
      <c r="D66" s="25"/>
      <c r="E66" s="26"/>
      <c r="F66" s="26"/>
      <c r="G66" s="13">
        <v>5.221131067</v>
      </c>
      <c r="H66" s="29">
        <v>-0.32177545600000002</v>
      </c>
      <c r="I66" s="29">
        <v>-0.70275162599999996</v>
      </c>
      <c r="J66" s="13">
        <v>50.752600000000001</v>
      </c>
      <c r="K66" s="5">
        <v>3.2494000000000002E-2</v>
      </c>
      <c r="L66" s="6">
        <v>84.16</v>
      </c>
    </row>
    <row r="67" spans="1:12" ht="15.75" thickBot="1" x14ac:dyDescent="0.3">
      <c r="A67" s="25"/>
      <c r="B67" s="26"/>
      <c r="C67" s="27" t="s">
        <v>104</v>
      </c>
      <c r="D67" s="25"/>
      <c r="E67" s="26"/>
      <c r="F67" s="26"/>
    </row>
    <row r="68" spans="1:12" ht="15.75" thickBot="1" x14ac:dyDescent="0.3">
      <c r="A68" s="25"/>
      <c r="B68" s="26"/>
      <c r="C68" s="27" t="s">
        <v>105</v>
      </c>
      <c r="D68" s="25"/>
      <c r="E68" s="26"/>
      <c r="F68" s="26"/>
    </row>
    <row r="69" spans="1:12" ht="15.75" thickBot="1" x14ac:dyDescent="0.3">
      <c r="A69" s="25"/>
      <c r="B69" s="26">
        <v>35</v>
      </c>
      <c r="C69" s="27" t="s">
        <v>103</v>
      </c>
      <c r="D69" s="25"/>
      <c r="E69" s="26"/>
      <c r="F69" s="26"/>
      <c r="G69" s="13">
        <v>5.2211363210000004</v>
      </c>
      <c r="H69" s="29">
        <v>-0.32155278500000001</v>
      </c>
      <c r="I69" s="29">
        <v>-0.703207476</v>
      </c>
      <c r="J69" s="13">
        <v>0.84140000000000004</v>
      </c>
      <c r="K69" s="5">
        <v>4.3944999999999998E-2</v>
      </c>
      <c r="L69" s="6">
        <v>84.16</v>
      </c>
    </row>
    <row r="70" spans="1:12" ht="15.75" thickBot="1" x14ac:dyDescent="0.3">
      <c r="A70" s="25"/>
      <c r="B70" s="26"/>
      <c r="C70" s="27" t="s">
        <v>104</v>
      </c>
      <c r="D70" s="25"/>
      <c r="E70" s="26"/>
      <c r="F70" s="26"/>
    </row>
    <row r="71" spans="1:12" ht="15.75" thickBot="1" x14ac:dyDescent="0.3">
      <c r="A71" s="25"/>
      <c r="B71" s="26"/>
      <c r="C71" s="27" t="s">
        <v>105</v>
      </c>
      <c r="D71" s="25"/>
      <c r="E71" s="26"/>
      <c r="F71" s="26"/>
    </row>
    <row r="72" spans="1:12" ht="15.75" thickBot="1" x14ac:dyDescent="0.3">
      <c r="A72" s="25" t="s">
        <v>32</v>
      </c>
      <c r="B72" s="26">
        <v>15</v>
      </c>
      <c r="C72" s="27" t="s">
        <v>103</v>
      </c>
      <c r="D72" s="25"/>
      <c r="E72" s="26"/>
      <c r="F72" s="26"/>
      <c r="G72" s="13">
        <v>5.2211364419999997</v>
      </c>
      <c r="H72" s="29">
        <v>-0.32154769599999999</v>
      </c>
      <c r="I72" s="29">
        <v>-0.70321789400000001</v>
      </c>
      <c r="J72" s="13">
        <v>5.0099999999999999E-2</v>
      </c>
      <c r="K72" s="5">
        <v>2.0349999999999999E-3</v>
      </c>
      <c r="L72" s="6">
        <v>46.07</v>
      </c>
    </row>
    <row r="73" spans="1:12" ht="15.75" thickBot="1" x14ac:dyDescent="0.3">
      <c r="A73" s="25"/>
      <c r="B73" s="26"/>
      <c r="C73" s="27" t="s">
        <v>104</v>
      </c>
      <c r="D73" s="25"/>
      <c r="E73" s="26"/>
      <c r="F73" s="26"/>
    </row>
    <row r="74" spans="1:12" ht="15.75" thickBot="1" x14ac:dyDescent="0.3">
      <c r="A74" s="25"/>
      <c r="B74" s="26"/>
      <c r="C74" s="27" t="s">
        <v>105</v>
      </c>
      <c r="D74" s="25"/>
      <c r="E74" s="26"/>
      <c r="F74" s="26"/>
    </row>
    <row r="75" spans="1:12" ht="15.75" thickBot="1" x14ac:dyDescent="0.3">
      <c r="A75" s="25"/>
      <c r="B75" s="26">
        <v>25</v>
      </c>
      <c r="C75" s="27" t="s">
        <v>103</v>
      </c>
      <c r="D75" s="25"/>
      <c r="E75" s="26"/>
      <c r="F75" s="26"/>
      <c r="G75" s="13">
        <v>5.2211364409999996</v>
      </c>
      <c r="H75" s="29">
        <v>-0.32154769900000002</v>
      </c>
      <c r="I75" s="29">
        <v>-0.70321789000000001</v>
      </c>
      <c r="J75" s="13">
        <v>4.2700000000000002E-2</v>
      </c>
      <c r="K75" s="5">
        <v>2.8379999999999998E-3</v>
      </c>
      <c r="L75" s="6">
        <v>46.07</v>
      </c>
    </row>
    <row r="76" spans="1:12" ht="15.75" thickBot="1" x14ac:dyDescent="0.3">
      <c r="A76" s="25"/>
      <c r="B76" s="26"/>
      <c r="C76" s="27" t="s">
        <v>104</v>
      </c>
      <c r="D76" s="25"/>
      <c r="E76" s="26"/>
      <c r="F76" s="26"/>
    </row>
    <row r="77" spans="1:12" ht="15.75" thickBot="1" x14ac:dyDescent="0.3">
      <c r="A77" s="25"/>
      <c r="B77" s="26"/>
      <c r="C77" s="27" t="s">
        <v>105</v>
      </c>
      <c r="D77" s="25"/>
      <c r="E77" s="26"/>
      <c r="F77" s="26"/>
    </row>
    <row r="78" spans="1:12" ht="15.75" thickBot="1" x14ac:dyDescent="0.3">
      <c r="A78" s="25"/>
      <c r="B78" s="26">
        <v>35</v>
      </c>
      <c r="C78" s="27" t="s">
        <v>103</v>
      </c>
      <c r="D78" s="25"/>
      <c r="E78" s="26"/>
      <c r="F78" s="26"/>
      <c r="G78" s="13">
        <v>5.2211364409999996</v>
      </c>
      <c r="H78" s="29">
        <v>-0.32154770199999999</v>
      </c>
      <c r="I78" s="29">
        <v>-0.70321788200000002</v>
      </c>
      <c r="J78" s="13">
        <v>3.6400000000000002E-2</v>
      </c>
      <c r="K78" s="5">
        <v>3.993E-3</v>
      </c>
      <c r="L78" s="6">
        <v>46.07</v>
      </c>
    </row>
    <row r="79" spans="1:12" ht="15.75" thickBot="1" x14ac:dyDescent="0.3">
      <c r="A79" s="25"/>
      <c r="B79" s="26"/>
      <c r="C79" s="27" t="s">
        <v>104</v>
      </c>
      <c r="D79" s="25"/>
      <c r="E79" s="26"/>
      <c r="F79" s="26"/>
    </row>
    <row r="80" spans="1:12" ht="15.75" thickBot="1" x14ac:dyDescent="0.3">
      <c r="A80" s="25"/>
      <c r="B80" s="26"/>
      <c r="C80" s="27" t="s">
        <v>105</v>
      </c>
      <c r="D80" s="25"/>
      <c r="E80" s="26"/>
      <c r="F80" s="26"/>
    </row>
    <row r="81" spans="1:12" ht="15.75" thickBot="1" x14ac:dyDescent="0.3">
      <c r="A81" s="25" t="s">
        <v>34</v>
      </c>
      <c r="B81" s="26">
        <v>15</v>
      </c>
      <c r="C81" s="27" t="s">
        <v>103</v>
      </c>
      <c r="D81" s="25"/>
      <c r="E81" s="26"/>
      <c r="F81" s="26"/>
      <c r="G81" s="13">
        <v>5.2211363710000001</v>
      </c>
      <c r="H81" s="29">
        <v>-0.32155066300000001</v>
      </c>
      <c r="I81" s="29">
        <v>-0.70321182100000001</v>
      </c>
      <c r="J81" s="13">
        <v>1.6812</v>
      </c>
      <c r="K81" s="5">
        <v>1.2848E-2</v>
      </c>
      <c r="L81" s="6">
        <v>106.17</v>
      </c>
    </row>
    <row r="82" spans="1:12" ht="15.75" thickBot="1" x14ac:dyDescent="0.3">
      <c r="A82" s="25"/>
      <c r="B82" s="26"/>
      <c r="C82" s="27" t="s">
        <v>104</v>
      </c>
      <c r="D82" s="25"/>
      <c r="E82" s="26"/>
      <c r="F82" s="26"/>
    </row>
    <row r="83" spans="1:12" ht="15.75" thickBot="1" x14ac:dyDescent="0.3">
      <c r="A83" s="25"/>
      <c r="B83" s="26"/>
      <c r="C83" s="27" t="s">
        <v>105</v>
      </c>
      <c r="D83" s="25"/>
      <c r="E83" s="26"/>
      <c r="F83" s="26"/>
    </row>
    <row r="84" spans="1:12" ht="15.75" thickBot="1" x14ac:dyDescent="0.3">
      <c r="A84" s="25"/>
      <c r="B84" s="26">
        <v>25</v>
      </c>
      <c r="C84" s="27" t="s">
        <v>103</v>
      </c>
      <c r="D84" s="25"/>
      <c r="E84" s="26"/>
      <c r="F84" s="26"/>
      <c r="G84" s="13">
        <v>5.2211363779999997</v>
      </c>
      <c r="H84" s="29">
        <v>-0.32155039800000002</v>
      </c>
      <c r="I84" s="29">
        <v>-0.70321236399999998</v>
      </c>
      <c r="J84" s="13">
        <v>1.1007</v>
      </c>
      <c r="K84" s="5">
        <v>1.7874999999999999E-2</v>
      </c>
      <c r="L84" s="6">
        <v>106.17</v>
      </c>
    </row>
    <row r="85" spans="1:12" ht="15.75" thickBot="1" x14ac:dyDescent="0.3">
      <c r="A85" s="25"/>
      <c r="B85" s="26"/>
      <c r="C85" s="27" t="s">
        <v>104</v>
      </c>
      <c r="D85" s="25"/>
      <c r="E85" s="26"/>
      <c r="F85" s="26"/>
    </row>
    <row r="86" spans="1:12" ht="15.75" thickBot="1" x14ac:dyDescent="0.3">
      <c r="A86" s="25"/>
      <c r="B86" s="26"/>
      <c r="C86" s="27" t="s">
        <v>105</v>
      </c>
      <c r="D86" s="25"/>
      <c r="E86" s="26"/>
      <c r="F86" s="26"/>
    </row>
    <row r="87" spans="1:12" ht="15.75" thickBot="1" x14ac:dyDescent="0.3">
      <c r="A87" s="25"/>
      <c r="B87" s="26">
        <v>35</v>
      </c>
      <c r="C87" s="27" t="s">
        <v>103</v>
      </c>
      <c r="D87" s="25"/>
      <c r="E87" s="26"/>
      <c r="F87" s="26"/>
      <c r="G87" s="13">
        <v>5.2211363730000002</v>
      </c>
      <c r="H87" s="29">
        <v>-0.32155061200000001</v>
      </c>
      <c r="I87" s="29">
        <v>-0.70321192499999996</v>
      </c>
      <c r="J87" s="13">
        <v>0.78059999999999996</v>
      </c>
      <c r="K87" s="5">
        <v>2.7192000000000001E-2</v>
      </c>
      <c r="L87" s="6">
        <v>106.17</v>
      </c>
    </row>
    <row r="88" spans="1:12" ht="15.75" thickBot="1" x14ac:dyDescent="0.3">
      <c r="A88" s="25"/>
      <c r="B88" s="26"/>
      <c r="C88" s="27" t="s">
        <v>104</v>
      </c>
      <c r="D88" s="25"/>
      <c r="E88" s="26"/>
      <c r="F88" s="26"/>
    </row>
    <row r="89" spans="1:12" ht="15.75" thickBot="1" x14ac:dyDescent="0.3">
      <c r="A89" s="25"/>
      <c r="B89" s="26"/>
      <c r="C89" s="27" t="s">
        <v>105</v>
      </c>
      <c r="D89" s="25"/>
      <c r="E89" s="26"/>
      <c r="F89" s="26"/>
    </row>
    <row r="90" spans="1:12" ht="15.75" thickBot="1" x14ac:dyDescent="0.3">
      <c r="A90" s="25" t="s">
        <v>36</v>
      </c>
      <c r="B90" s="26">
        <v>15</v>
      </c>
      <c r="C90" s="27" t="s">
        <v>103</v>
      </c>
      <c r="D90" s="25"/>
      <c r="E90" s="26"/>
      <c r="F90" s="26"/>
      <c r="G90" s="13">
        <v>5.2211364400000004</v>
      </c>
      <c r="H90" s="29">
        <v>-0.32154774200000003</v>
      </c>
      <c r="I90" s="29">
        <v>-0.70321780099999998</v>
      </c>
      <c r="J90" s="13">
        <v>2.76E-2</v>
      </c>
      <c r="K90" s="5">
        <v>1.5751999999999999E-2</v>
      </c>
      <c r="L90" s="6">
        <v>112.22</v>
      </c>
    </row>
    <row r="91" spans="1:12" ht="15.75" thickBot="1" x14ac:dyDescent="0.3">
      <c r="A91" s="25"/>
      <c r="B91" s="26"/>
      <c r="C91" s="27" t="s">
        <v>104</v>
      </c>
      <c r="D91" s="25"/>
      <c r="E91" s="26"/>
      <c r="F91" s="26"/>
    </row>
    <row r="92" spans="1:12" ht="15.75" thickBot="1" x14ac:dyDescent="0.3">
      <c r="A92" s="25"/>
      <c r="B92" s="26"/>
      <c r="C92" s="27" t="s">
        <v>105</v>
      </c>
      <c r="D92" s="25"/>
      <c r="E92" s="26"/>
      <c r="F92" s="26"/>
    </row>
    <row r="93" spans="1:12" ht="15.75" thickBot="1" x14ac:dyDescent="0.3">
      <c r="A93" s="25"/>
      <c r="B93" s="26">
        <v>25</v>
      </c>
      <c r="C93" s="27" t="s">
        <v>103</v>
      </c>
      <c r="D93" s="25"/>
      <c r="E93" s="26"/>
      <c r="F93" s="26"/>
      <c r="G93" s="13">
        <v>5.2211364400000004</v>
      </c>
      <c r="H93" s="29">
        <v>-0.32154774899999999</v>
      </c>
      <c r="I93" s="29">
        <v>-0.70321778700000004</v>
      </c>
      <c r="J93" s="13">
        <v>2.35E-2</v>
      </c>
      <c r="K93" s="5">
        <v>2.0591999999999999E-2</v>
      </c>
      <c r="L93" s="6">
        <v>112.22</v>
      </c>
    </row>
    <row r="94" spans="1:12" ht="15.75" thickBot="1" x14ac:dyDescent="0.3">
      <c r="A94" s="25"/>
      <c r="B94" s="26"/>
      <c r="C94" s="27" t="s">
        <v>104</v>
      </c>
      <c r="D94" s="25"/>
      <c r="E94" s="26"/>
      <c r="F94" s="26"/>
    </row>
    <row r="95" spans="1:12" ht="15.75" thickBot="1" x14ac:dyDescent="0.3">
      <c r="A95" s="25"/>
      <c r="B95" s="26"/>
      <c r="C95" s="27" t="s">
        <v>105</v>
      </c>
      <c r="D95" s="25"/>
      <c r="E95" s="26"/>
      <c r="F95" s="26"/>
    </row>
    <row r="96" spans="1:12" ht="15.75" thickBot="1" x14ac:dyDescent="0.3">
      <c r="A96" s="25"/>
      <c r="B96" s="26">
        <v>35</v>
      </c>
      <c r="C96" s="27" t="s">
        <v>103</v>
      </c>
      <c r="D96" s="25"/>
      <c r="E96" s="26"/>
      <c r="F96" s="26"/>
      <c r="G96" s="13">
        <v>5.2211364400000004</v>
      </c>
      <c r="H96" s="29">
        <v>-0.32154776000000002</v>
      </c>
      <c r="I96" s="29">
        <v>-0.70321776400000002</v>
      </c>
      <c r="J96" s="13">
        <v>0.02</v>
      </c>
      <c r="K96" s="5">
        <v>2.8302999999999998E-2</v>
      </c>
      <c r="L96" s="6">
        <v>112.22</v>
      </c>
    </row>
    <row r="97" spans="1:12" ht="15.75" thickBot="1" x14ac:dyDescent="0.3">
      <c r="A97" s="25"/>
      <c r="B97" s="26"/>
      <c r="C97" s="27" t="s">
        <v>104</v>
      </c>
      <c r="D97" s="25"/>
      <c r="E97" s="26"/>
      <c r="F97" s="26"/>
    </row>
    <row r="98" spans="1:12" ht="15.75" thickBot="1" x14ac:dyDescent="0.3">
      <c r="A98" s="25"/>
      <c r="B98" s="26"/>
      <c r="C98" s="27" t="s">
        <v>105</v>
      </c>
      <c r="D98" s="25"/>
      <c r="E98" s="26"/>
      <c r="F98" s="26"/>
    </row>
    <row r="99" spans="1:12" ht="15.75" thickBot="1" x14ac:dyDescent="0.3">
      <c r="A99" s="25" t="s">
        <v>38</v>
      </c>
      <c r="B99" s="26">
        <v>15</v>
      </c>
      <c r="C99" s="27" t="s">
        <v>103</v>
      </c>
      <c r="D99" s="25"/>
      <c r="E99" s="26"/>
      <c r="F99" s="26"/>
      <c r="G99" s="13">
        <v>5.2211364419999997</v>
      </c>
      <c r="H99" s="29">
        <v>-0.321547694</v>
      </c>
      <c r="I99" s="29">
        <v>-0.70321789899999998</v>
      </c>
      <c r="J99" s="13">
        <v>0.10489999999999999</v>
      </c>
      <c r="K99" s="5">
        <v>8.1400000000000005E-4</v>
      </c>
      <c r="L99" s="6">
        <v>32.04</v>
      </c>
    </row>
    <row r="100" spans="1:12" ht="15.75" thickBot="1" x14ac:dyDescent="0.3">
      <c r="A100" s="25"/>
      <c r="B100" s="26"/>
      <c r="C100" s="27" t="s">
        <v>104</v>
      </c>
      <c r="D100" s="25"/>
      <c r="E100" s="26"/>
      <c r="F100" s="26"/>
    </row>
    <row r="101" spans="1:12" ht="15.75" thickBot="1" x14ac:dyDescent="0.3">
      <c r="A101" s="25"/>
      <c r="B101" s="26"/>
      <c r="C101" s="27" t="s">
        <v>105</v>
      </c>
      <c r="D101" s="25"/>
      <c r="E101" s="26"/>
      <c r="F101" s="26"/>
    </row>
    <row r="102" spans="1:12" ht="15.75" thickBot="1" x14ac:dyDescent="0.3">
      <c r="A102" s="25"/>
      <c r="B102" s="26">
        <v>25</v>
      </c>
      <c r="C102" s="27" t="s">
        <v>103</v>
      </c>
      <c r="D102" s="25"/>
      <c r="E102" s="26"/>
      <c r="F102" s="26"/>
      <c r="G102" s="13">
        <v>5.2211364419999997</v>
      </c>
      <c r="H102" s="29">
        <v>-0.32154769700000002</v>
      </c>
      <c r="I102" s="29">
        <v>-0.70321789300000004</v>
      </c>
      <c r="J102" s="13">
        <v>8.8400000000000006E-2</v>
      </c>
      <c r="K102" s="5">
        <v>1.199E-3</v>
      </c>
      <c r="L102" s="6">
        <v>32.04</v>
      </c>
    </row>
    <row r="103" spans="1:12" ht="15.75" thickBot="1" x14ac:dyDescent="0.3">
      <c r="A103" s="25"/>
      <c r="B103" s="26"/>
      <c r="C103" s="27" t="s">
        <v>104</v>
      </c>
      <c r="D103" s="25"/>
      <c r="E103" s="26"/>
      <c r="F103" s="26"/>
    </row>
    <row r="104" spans="1:12" ht="15.75" thickBot="1" x14ac:dyDescent="0.3">
      <c r="A104" s="25"/>
      <c r="B104" s="26"/>
      <c r="C104" s="27" t="s">
        <v>105</v>
      </c>
      <c r="D104" s="25"/>
      <c r="E104" s="26"/>
      <c r="F104" s="26"/>
    </row>
    <row r="105" spans="1:12" ht="15.75" thickBot="1" x14ac:dyDescent="0.3">
      <c r="A105" s="25"/>
      <c r="B105" s="26">
        <v>35</v>
      </c>
      <c r="C105" s="27" t="s">
        <v>103</v>
      </c>
      <c r="D105" s="25"/>
      <c r="E105" s="26"/>
      <c r="F105" s="26"/>
      <c r="G105" s="13">
        <v>5.2211364409999996</v>
      </c>
      <c r="H105" s="29">
        <v>-0.32154770199999999</v>
      </c>
      <c r="I105" s="29">
        <v>-0.70321788399999996</v>
      </c>
      <c r="J105" s="13">
        <v>7.4499999999999997E-2</v>
      </c>
      <c r="K105" s="5">
        <v>1.9250000000000001E-3</v>
      </c>
      <c r="L105" s="6">
        <v>32.04</v>
      </c>
    </row>
    <row r="106" spans="1:12" ht="15.75" thickBot="1" x14ac:dyDescent="0.3">
      <c r="A106" s="25"/>
      <c r="B106" s="26"/>
      <c r="C106" s="27" t="s">
        <v>104</v>
      </c>
      <c r="D106" s="25"/>
      <c r="E106" s="26"/>
      <c r="F106" s="26"/>
    </row>
    <row r="107" spans="1:12" ht="15.75" thickBot="1" x14ac:dyDescent="0.3">
      <c r="A107" s="25"/>
      <c r="B107" s="26"/>
      <c r="C107" s="27" t="s">
        <v>105</v>
      </c>
      <c r="D107" s="25"/>
      <c r="E107" s="26"/>
      <c r="F107" s="26"/>
    </row>
    <row r="108" spans="1:12" ht="15.75" thickBot="1" x14ac:dyDescent="0.3">
      <c r="A108" s="25" t="s">
        <v>40</v>
      </c>
      <c r="B108" s="26">
        <v>15</v>
      </c>
      <c r="C108" s="27" t="s">
        <v>103</v>
      </c>
      <c r="D108" s="25"/>
      <c r="E108" s="26"/>
      <c r="F108" s="26"/>
      <c r="G108" s="13">
        <v>5.2211364400000004</v>
      </c>
      <c r="H108" s="29">
        <v>-0.321547741</v>
      </c>
      <c r="I108" s="29">
        <v>-0.70321780199999995</v>
      </c>
      <c r="J108" s="13">
        <v>2.86E-2</v>
      </c>
      <c r="K108" s="5">
        <v>1.4971E-2</v>
      </c>
      <c r="L108" s="6">
        <v>98.19</v>
      </c>
    </row>
    <row r="109" spans="1:12" ht="15.75" thickBot="1" x14ac:dyDescent="0.3">
      <c r="A109" s="25"/>
      <c r="B109" s="26"/>
      <c r="C109" s="27" t="s">
        <v>104</v>
      </c>
      <c r="D109" s="25"/>
      <c r="E109" s="26"/>
      <c r="F109" s="26"/>
    </row>
    <row r="110" spans="1:12" ht="15.75" thickBot="1" x14ac:dyDescent="0.3">
      <c r="A110" s="25"/>
      <c r="B110" s="26"/>
      <c r="C110" s="27" t="s">
        <v>105</v>
      </c>
      <c r="D110" s="25"/>
      <c r="E110" s="26"/>
      <c r="F110" s="26"/>
    </row>
    <row r="111" spans="1:12" ht="15.75" thickBot="1" x14ac:dyDescent="0.3">
      <c r="A111" s="25"/>
      <c r="B111" s="26">
        <v>25</v>
      </c>
      <c r="C111" s="27" t="s">
        <v>103</v>
      </c>
      <c r="D111" s="25"/>
      <c r="E111" s="26"/>
      <c r="F111" s="26"/>
      <c r="G111" s="13">
        <v>5.2211364400000004</v>
      </c>
      <c r="H111" s="29">
        <v>-0.32154777000000001</v>
      </c>
      <c r="I111" s="29">
        <v>-0.70321774400000003</v>
      </c>
      <c r="J111" s="13">
        <v>2.4500000000000001E-2</v>
      </c>
      <c r="K111" s="5">
        <v>2.5916000000000002E-2</v>
      </c>
      <c r="L111" s="6">
        <v>98.19</v>
      </c>
    </row>
    <row r="112" spans="1:12" ht="15.75" thickBot="1" x14ac:dyDescent="0.3">
      <c r="A112" s="25"/>
      <c r="B112" s="26"/>
      <c r="C112" s="27" t="s">
        <v>104</v>
      </c>
      <c r="D112" s="25"/>
      <c r="E112" s="26"/>
      <c r="F112" s="26"/>
    </row>
    <row r="113" spans="1:12" ht="15.75" thickBot="1" x14ac:dyDescent="0.3">
      <c r="A113" s="25"/>
      <c r="B113" s="26"/>
      <c r="C113" s="27" t="s">
        <v>105</v>
      </c>
      <c r="D113" s="25"/>
      <c r="E113" s="26"/>
      <c r="F113" s="26"/>
    </row>
    <row r="114" spans="1:12" ht="15.75" thickBot="1" x14ac:dyDescent="0.3">
      <c r="A114" s="25"/>
      <c r="B114" s="26">
        <v>35</v>
      </c>
      <c r="C114" s="27" t="s">
        <v>103</v>
      </c>
      <c r="D114" s="25"/>
      <c r="E114" s="26"/>
      <c r="F114" s="26"/>
      <c r="G114" s="13">
        <v>5.2211364390000004</v>
      </c>
      <c r="H114" s="29">
        <v>-0.32154778499999997</v>
      </c>
      <c r="I114" s="29">
        <v>-0.70321771300000002</v>
      </c>
      <c r="J114" s="13">
        <v>2.1000000000000001E-2</v>
      </c>
      <c r="K114" s="5">
        <v>3.5397999999999999E-2</v>
      </c>
      <c r="L114" s="6">
        <v>98.19</v>
      </c>
    </row>
    <row r="115" spans="1:12" ht="15.75" thickBot="1" x14ac:dyDescent="0.3">
      <c r="A115" s="25"/>
      <c r="B115" s="26"/>
      <c r="C115" s="27" t="s">
        <v>104</v>
      </c>
      <c r="D115" s="25"/>
      <c r="E115" s="26"/>
      <c r="F115" s="26"/>
    </row>
    <row r="116" spans="1:12" ht="15.75" thickBot="1" x14ac:dyDescent="0.3">
      <c r="A116" s="25"/>
      <c r="B116" s="26"/>
      <c r="C116" s="27" t="s">
        <v>105</v>
      </c>
      <c r="D116" s="25"/>
      <c r="E116" s="26"/>
      <c r="F116" s="26"/>
    </row>
    <row r="117" spans="1:12" ht="15.75" thickBot="1" x14ac:dyDescent="0.3">
      <c r="A117" s="25" t="s">
        <v>42</v>
      </c>
      <c r="B117" s="26">
        <v>15</v>
      </c>
      <c r="C117" s="27" t="s">
        <v>103</v>
      </c>
      <c r="D117" s="25"/>
      <c r="E117" s="26"/>
      <c r="F117" s="26"/>
      <c r="G117" s="13">
        <v>5.2211364409999996</v>
      </c>
      <c r="H117" s="29">
        <v>-0.32154770199999999</v>
      </c>
      <c r="I117" s="29">
        <v>-0.70321788399999996</v>
      </c>
      <c r="J117" s="13">
        <v>3.6999999999999998E-2</v>
      </c>
      <c r="K117" s="5">
        <v>3.7729999999999999E-3</v>
      </c>
      <c r="L117" s="6">
        <v>74.12</v>
      </c>
    </row>
    <row r="118" spans="1:12" ht="15.75" thickBot="1" x14ac:dyDescent="0.3">
      <c r="A118" s="25"/>
      <c r="B118" s="26"/>
      <c r="C118" s="27" t="s">
        <v>104</v>
      </c>
      <c r="D118" s="25"/>
      <c r="E118" s="26"/>
      <c r="F118" s="26"/>
    </row>
    <row r="119" spans="1:12" ht="15.75" thickBot="1" x14ac:dyDescent="0.3">
      <c r="A119" s="25"/>
      <c r="B119" s="26"/>
      <c r="C119" s="27" t="s">
        <v>105</v>
      </c>
      <c r="D119" s="25"/>
      <c r="E119" s="26"/>
      <c r="F119" s="26"/>
    </row>
    <row r="120" spans="1:12" ht="15.75" thickBot="1" x14ac:dyDescent="0.3">
      <c r="A120" s="25"/>
      <c r="B120" s="26">
        <v>25</v>
      </c>
      <c r="C120" s="27" t="s">
        <v>103</v>
      </c>
      <c r="D120" s="25"/>
      <c r="E120" s="26"/>
      <c r="F120" s="26"/>
      <c r="G120" s="13">
        <v>5.2211364409999996</v>
      </c>
      <c r="H120" s="29">
        <v>-0.32154770799999999</v>
      </c>
      <c r="I120" s="29">
        <v>-0.70321787000000002</v>
      </c>
      <c r="J120" s="13">
        <v>3.1E-2</v>
      </c>
      <c r="K120" s="5">
        <v>6.1050000000000002E-3</v>
      </c>
      <c r="L120" s="6">
        <v>74.12</v>
      </c>
    </row>
    <row r="121" spans="1:12" ht="15.75" thickBot="1" x14ac:dyDescent="0.3">
      <c r="A121" s="25"/>
      <c r="B121" s="26"/>
      <c r="C121" s="27" t="s">
        <v>104</v>
      </c>
      <c r="D121" s="25"/>
      <c r="E121" s="26"/>
      <c r="F121" s="26"/>
    </row>
    <row r="122" spans="1:12" ht="15.75" thickBot="1" x14ac:dyDescent="0.3">
      <c r="A122" s="25"/>
      <c r="B122" s="26"/>
      <c r="C122" s="27" t="s">
        <v>105</v>
      </c>
      <c r="D122" s="25"/>
      <c r="E122" s="26"/>
      <c r="F122" s="26"/>
    </row>
    <row r="123" spans="1:12" ht="15.75" thickBot="1" x14ac:dyDescent="0.3">
      <c r="A123" s="25"/>
      <c r="B123" s="26">
        <v>35</v>
      </c>
      <c r="C123" s="27" t="s">
        <v>103</v>
      </c>
      <c r="D123" s="25"/>
      <c r="E123" s="26"/>
      <c r="F123" s="26"/>
      <c r="G123" s="13">
        <v>5.2211364409999996</v>
      </c>
      <c r="H123" s="29">
        <v>-0.32154771300000001</v>
      </c>
      <c r="I123" s="29">
        <v>-0.70321786100000006</v>
      </c>
      <c r="J123" s="13">
        <v>2.6100000000000002E-2</v>
      </c>
      <c r="K123" s="5">
        <v>8.6130000000000009E-3</v>
      </c>
      <c r="L123" s="6">
        <v>74.12</v>
      </c>
    </row>
    <row r="124" spans="1:12" ht="15.75" thickBot="1" x14ac:dyDescent="0.3">
      <c r="A124" s="25"/>
      <c r="B124" s="26"/>
      <c r="C124" s="27" t="s">
        <v>104</v>
      </c>
      <c r="D124" s="25"/>
      <c r="E124" s="26"/>
      <c r="F124" s="26"/>
    </row>
    <row r="125" spans="1:12" ht="15.75" thickBot="1" x14ac:dyDescent="0.3">
      <c r="A125" s="25"/>
      <c r="B125" s="26"/>
      <c r="C125" s="27" t="s">
        <v>105</v>
      </c>
      <c r="D125" s="25"/>
      <c r="E125" s="26"/>
      <c r="F125" s="26"/>
    </row>
    <row r="126" spans="1:12" ht="15.75" thickBot="1" x14ac:dyDescent="0.3">
      <c r="A126" s="25" t="s">
        <v>44</v>
      </c>
      <c r="B126" s="26">
        <v>15</v>
      </c>
      <c r="C126" s="27" t="s">
        <v>103</v>
      </c>
      <c r="D126" s="25"/>
      <c r="E126" s="26"/>
      <c r="F126" s="26"/>
      <c r="G126" s="13">
        <v>5.2211364400000004</v>
      </c>
      <c r="H126" s="29">
        <v>-0.32154774400000002</v>
      </c>
      <c r="I126" s="29">
        <v>-0.70321779799999995</v>
      </c>
      <c r="J126" s="13">
        <v>3.9300000000000002E-2</v>
      </c>
      <c r="K126" s="5">
        <v>1.1384999999999999E-2</v>
      </c>
      <c r="L126" s="6">
        <v>100.21</v>
      </c>
    </row>
    <row r="127" spans="1:12" ht="15.75" thickBot="1" x14ac:dyDescent="0.3">
      <c r="A127" s="25"/>
      <c r="B127" s="26"/>
      <c r="C127" s="27" t="s">
        <v>104</v>
      </c>
      <c r="D127" s="25"/>
      <c r="E127" s="26"/>
      <c r="F127" s="26"/>
    </row>
    <row r="128" spans="1:12" ht="15.75" thickBot="1" x14ac:dyDescent="0.3">
      <c r="A128" s="25"/>
      <c r="B128" s="26"/>
      <c r="C128" s="27" t="s">
        <v>105</v>
      </c>
      <c r="D128" s="25"/>
      <c r="E128" s="26"/>
      <c r="F128" s="26"/>
    </row>
    <row r="129" spans="1:12" ht="15.75" thickBot="1" x14ac:dyDescent="0.3">
      <c r="A129" s="25"/>
      <c r="B129" s="26">
        <v>25</v>
      </c>
      <c r="C129" s="27" t="s">
        <v>103</v>
      </c>
      <c r="D129" s="25"/>
      <c r="E129" s="26"/>
      <c r="F129" s="26"/>
      <c r="G129" s="13">
        <v>5.2211364400000004</v>
      </c>
      <c r="H129" s="29">
        <v>-0.32154776800000001</v>
      </c>
      <c r="I129" s="29">
        <v>-0.70321774699999995</v>
      </c>
      <c r="J129" s="13">
        <v>3.2899999999999999E-2</v>
      </c>
      <c r="K129" s="5">
        <v>1.9008000000000001E-2</v>
      </c>
      <c r="L129" s="6">
        <v>100.21</v>
      </c>
    </row>
    <row r="130" spans="1:12" ht="15.75" thickBot="1" x14ac:dyDescent="0.3">
      <c r="A130" s="25"/>
      <c r="B130" s="26"/>
      <c r="C130" s="27" t="s">
        <v>104</v>
      </c>
      <c r="D130" s="25"/>
      <c r="E130" s="26"/>
      <c r="F130" s="26"/>
    </row>
    <row r="131" spans="1:12" ht="15.75" thickBot="1" x14ac:dyDescent="0.3">
      <c r="A131" s="25"/>
      <c r="B131" s="26"/>
      <c r="C131" s="27" t="s">
        <v>105</v>
      </c>
      <c r="D131" s="25"/>
      <c r="E131" s="26"/>
      <c r="F131" s="26"/>
    </row>
    <row r="132" spans="1:12" ht="15.75" thickBot="1" x14ac:dyDescent="0.3">
      <c r="A132" s="25"/>
      <c r="B132" s="26">
        <v>35</v>
      </c>
      <c r="C132" s="27" t="s">
        <v>103</v>
      </c>
      <c r="D132" s="25"/>
      <c r="E132" s="26"/>
      <c r="F132" s="26"/>
      <c r="G132" s="13">
        <v>5.2211364400000004</v>
      </c>
      <c r="H132" s="29">
        <v>-0.32154778000000001</v>
      </c>
      <c r="I132" s="29">
        <v>-0.70321772199999999</v>
      </c>
      <c r="J132" s="13">
        <v>2.76E-2</v>
      </c>
      <c r="K132" s="5">
        <v>2.5871999999999999E-2</v>
      </c>
      <c r="L132" s="6">
        <v>100.21</v>
      </c>
    </row>
    <row r="133" spans="1:12" ht="15.75" thickBot="1" x14ac:dyDescent="0.3">
      <c r="A133" s="25"/>
      <c r="B133" s="26"/>
      <c r="C133" s="27" t="s">
        <v>104</v>
      </c>
      <c r="D133" s="25"/>
      <c r="E133" s="26"/>
      <c r="F133" s="26"/>
    </row>
    <row r="134" spans="1:12" ht="15.75" thickBot="1" x14ac:dyDescent="0.3">
      <c r="A134" s="25"/>
      <c r="B134" s="26"/>
      <c r="C134" s="27" t="s">
        <v>105</v>
      </c>
      <c r="D134" s="25"/>
      <c r="E134" s="26"/>
      <c r="F134" s="26"/>
    </row>
    <row r="135" spans="1:12" ht="15.75" thickBot="1" x14ac:dyDescent="0.3">
      <c r="A135" s="25" t="s">
        <v>46</v>
      </c>
      <c r="B135" s="26">
        <v>15</v>
      </c>
      <c r="C135" s="27" t="s">
        <v>103</v>
      </c>
      <c r="D135" s="25"/>
      <c r="E135" s="26"/>
      <c r="F135" s="26"/>
      <c r="G135" s="13">
        <v>5.2211364400000004</v>
      </c>
      <c r="H135" s="29">
        <v>-0.32154777200000001</v>
      </c>
      <c r="I135" s="29">
        <v>-0.70321773899999995</v>
      </c>
      <c r="J135" s="13">
        <v>4.8000000000000001E-2</v>
      </c>
      <c r="K135" s="5">
        <v>1.3563E-2</v>
      </c>
      <c r="L135" s="6">
        <v>86.18</v>
      </c>
    </row>
    <row r="136" spans="1:12" ht="15.75" thickBot="1" x14ac:dyDescent="0.3">
      <c r="A136" s="25"/>
      <c r="B136" s="26"/>
      <c r="C136" s="27" t="s">
        <v>104</v>
      </c>
      <c r="D136" s="25"/>
      <c r="E136" s="26"/>
      <c r="F136" s="26"/>
    </row>
    <row r="137" spans="1:12" ht="15.75" thickBot="1" x14ac:dyDescent="0.3">
      <c r="A137" s="25"/>
      <c r="B137" s="26"/>
      <c r="C137" s="27" t="s">
        <v>105</v>
      </c>
      <c r="D137" s="25"/>
      <c r="E137" s="26"/>
      <c r="F137" s="26"/>
    </row>
    <row r="138" spans="1:12" ht="15.75" thickBot="1" x14ac:dyDescent="0.3">
      <c r="A138" s="25"/>
      <c r="B138" s="26">
        <v>25</v>
      </c>
      <c r="C138" s="27" t="s">
        <v>103</v>
      </c>
      <c r="D138" s="25"/>
      <c r="E138" s="26"/>
      <c r="F138" s="26"/>
      <c r="G138" s="13">
        <v>5.2211364390000004</v>
      </c>
      <c r="H138" s="29">
        <v>-0.32154780700000002</v>
      </c>
      <c r="I138" s="29">
        <v>-0.70321766900000005</v>
      </c>
      <c r="J138" s="13">
        <v>4.0300000000000002E-2</v>
      </c>
      <c r="K138" s="5">
        <v>2.2329999999999999E-2</v>
      </c>
      <c r="L138" s="6">
        <v>86.18</v>
      </c>
    </row>
    <row r="139" spans="1:12" ht="15.75" thickBot="1" x14ac:dyDescent="0.3">
      <c r="A139" s="25"/>
      <c r="B139" s="26"/>
      <c r="C139" s="27" t="s">
        <v>104</v>
      </c>
      <c r="D139" s="25"/>
      <c r="E139" s="26"/>
      <c r="F139" s="26"/>
    </row>
    <row r="140" spans="1:12" ht="15.75" thickBot="1" x14ac:dyDescent="0.3">
      <c r="A140" s="25"/>
      <c r="B140" s="26"/>
      <c r="C140" s="27" t="s">
        <v>105</v>
      </c>
      <c r="D140" s="25"/>
      <c r="E140" s="26"/>
      <c r="F140" s="26"/>
    </row>
    <row r="141" spans="1:12" ht="15.75" thickBot="1" x14ac:dyDescent="0.3">
      <c r="A141" s="25"/>
      <c r="B141" s="26">
        <v>35</v>
      </c>
      <c r="C141" s="27" t="s">
        <v>103</v>
      </c>
      <c r="D141" s="25"/>
      <c r="E141" s="26"/>
      <c r="F141" s="26"/>
      <c r="G141" s="13">
        <v>5.2211364380000003</v>
      </c>
      <c r="H141" s="29">
        <v>-0.32154782700000001</v>
      </c>
      <c r="I141" s="29">
        <v>-0.70321762700000001</v>
      </c>
      <c r="J141" s="13">
        <v>3.39E-2</v>
      </c>
      <c r="K141" s="5">
        <v>3.0921000000000001E-2</v>
      </c>
      <c r="L141" s="6">
        <v>86.18</v>
      </c>
    </row>
    <row r="142" spans="1:12" ht="15.75" thickBot="1" x14ac:dyDescent="0.3">
      <c r="A142" s="25"/>
      <c r="B142" s="26"/>
      <c r="C142" s="27" t="s">
        <v>104</v>
      </c>
      <c r="D142" s="25"/>
      <c r="E142" s="26"/>
      <c r="F142" s="26"/>
    </row>
    <row r="143" spans="1:12" ht="15.75" thickBot="1" x14ac:dyDescent="0.3">
      <c r="A143" s="25"/>
      <c r="B143" s="26"/>
      <c r="C143" s="27" t="s">
        <v>105</v>
      </c>
      <c r="D143" s="25"/>
      <c r="E143" s="26"/>
      <c r="F143" s="26"/>
    </row>
    <row r="144" spans="1:12" ht="15.75" thickBot="1" x14ac:dyDescent="0.3">
      <c r="A144" s="25" t="s">
        <v>48</v>
      </c>
      <c r="B144" s="26">
        <v>25</v>
      </c>
      <c r="C144" s="27" t="s">
        <v>103</v>
      </c>
      <c r="D144" s="25"/>
      <c r="E144" s="26"/>
      <c r="F144" s="26"/>
      <c r="G144" s="13">
        <v>5.2211364109999998</v>
      </c>
      <c r="H144" s="29">
        <v>-0.32154898999999998</v>
      </c>
      <c r="I144" s="29">
        <v>-0.70321524700000004</v>
      </c>
      <c r="J144" s="13">
        <v>4.1595000000000004</v>
      </c>
      <c r="K144" s="5">
        <v>2.2769999999999999E-3</v>
      </c>
      <c r="L144" s="6">
        <v>123.06</v>
      </c>
    </row>
    <row r="145" spans="1:12" ht="15.75" thickBot="1" x14ac:dyDescent="0.3">
      <c r="A145" s="25"/>
      <c r="B145" s="26"/>
      <c r="C145" s="27" t="s">
        <v>104</v>
      </c>
      <c r="D145" s="25"/>
      <c r="E145" s="26"/>
      <c r="F145" s="26"/>
    </row>
    <row r="146" spans="1:12" ht="15.75" thickBot="1" x14ac:dyDescent="0.3">
      <c r="A146" s="25"/>
      <c r="B146" s="26"/>
      <c r="C146" s="27" t="s">
        <v>105</v>
      </c>
      <c r="D146" s="25"/>
      <c r="E146" s="26"/>
      <c r="F146" s="26"/>
    </row>
    <row r="147" spans="1:12" ht="15.75" thickBot="1" x14ac:dyDescent="0.3">
      <c r="A147" s="25" t="s">
        <v>50</v>
      </c>
      <c r="B147" s="26">
        <v>15</v>
      </c>
      <c r="C147" s="27" t="s">
        <v>103</v>
      </c>
      <c r="D147" s="25"/>
      <c r="E147" s="26"/>
      <c r="F147" s="26"/>
      <c r="G147" s="13">
        <v>5.2211364400000004</v>
      </c>
      <c r="H147" s="29">
        <v>-0.32154774899999999</v>
      </c>
      <c r="I147" s="29">
        <v>-0.70321778700000004</v>
      </c>
      <c r="J147" s="13">
        <v>0.06</v>
      </c>
      <c r="K147" s="5">
        <v>8.0520000000000001E-3</v>
      </c>
      <c r="L147" s="6">
        <v>114.23</v>
      </c>
    </row>
    <row r="148" spans="1:12" ht="15.75" thickBot="1" x14ac:dyDescent="0.3">
      <c r="A148" s="25"/>
      <c r="B148" s="26"/>
      <c r="C148" s="27" t="s">
        <v>104</v>
      </c>
      <c r="D148" s="25"/>
      <c r="E148" s="26"/>
      <c r="F148" s="26"/>
    </row>
    <row r="149" spans="1:12" ht="15.75" thickBot="1" x14ac:dyDescent="0.3">
      <c r="A149" s="25"/>
      <c r="B149" s="26"/>
      <c r="C149" s="27" t="s">
        <v>105</v>
      </c>
      <c r="D149" s="25"/>
      <c r="E149" s="26"/>
      <c r="F149" s="26"/>
    </row>
    <row r="150" spans="1:12" ht="15.75" thickBot="1" x14ac:dyDescent="0.3">
      <c r="A150" s="25"/>
      <c r="B150" s="26">
        <v>25</v>
      </c>
      <c r="C150" s="27" t="s">
        <v>103</v>
      </c>
      <c r="D150" s="25"/>
      <c r="E150" s="26"/>
      <c r="F150" s="26"/>
      <c r="G150" s="13">
        <v>5.2211364390000004</v>
      </c>
      <c r="H150" s="29">
        <v>-0.32154778499999997</v>
      </c>
      <c r="I150" s="29">
        <v>-0.70321771300000002</v>
      </c>
      <c r="J150" s="13">
        <v>6.0900000000000003E-2</v>
      </c>
      <c r="K150" s="5">
        <v>1.2199E-2</v>
      </c>
      <c r="L150" s="6">
        <v>114.23</v>
      </c>
    </row>
    <row r="151" spans="1:12" ht="15.75" thickBot="1" x14ac:dyDescent="0.3">
      <c r="A151" s="25"/>
      <c r="B151" s="26"/>
      <c r="C151" s="27" t="s">
        <v>104</v>
      </c>
      <c r="D151" s="25"/>
      <c r="E151" s="26"/>
      <c r="F151" s="26"/>
    </row>
    <row r="152" spans="1:12" ht="15.75" thickBot="1" x14ac:dyDescent="0.3">
      <c r="A152" s="25"/>
      <c r="B152" s="26"/>
      <c r="C152" s="27" t="s">
        <v>105</v>
      </c>
      <c r="D152" s="25"/>
      <c r="E152" s="26"/>
      <c r="F152" s="26"/>
    </row>
    <row r="153" spans="1:12" ht="15.75" thickBot="1" x14ac:dyDescent="0.3">
      <c r="A153" s="25"/>
      <c r="B153" s="26">
        <v>35</v>
      </c>
      <c r="C153" s="27" t="s">
        <v>103</v>
      </c>
      <c r="D153" s="25"/>
      <c r="E153" s="26"/>
      <c r="F153" s="26"/>
      <c r="G153" s="13">
        <v>5.2211364380000003</v>
      </c>
      <c r="H153" s="29">
        <v>-0.32154782599999998</v>
      </c>
      <c r="I153" s="29">
        <v>-0.70321762899999996</v>
      </c>
      <c r="J153" s="13">
        <v>6.1899999999999997E-2</v>
      </c>
      <c r="K153" s="5">
        <v>1.6851999999999999E-2</v>
      </c>
      <c r="L153" s="6">
        <v>114.23</v>
      </c>
    </row>
    <row r="154" spans="1:12" ht="15.75" thickBot="1" x14ac:dyDescent="0.3">
      <c r="A154" s="25"/>
      <c r="B154" s="26"/>
      <c r="C154" s="27" t="s">
        <v>104</v>
      </c>
      <c r="D154" s="25"/>
      <c r="E154" s="26"/>
      <c r="F154" s="26"/>
    </row>
    <row r="155" spans="1:12" ht="15.75" thickBot="1" x14ac:dyDescent="0.3">
      <c r="A155" s="25"/>
      <c r="B155" s="26"/>
      <c r="C155" s="27" t="s">
        <v>105</v>
      </c>
      <c r="D155" s="25"/>
      <c r="E155" s="26"/>
      <c r="F155" s="26"/>
    </row>
    <row r="156" spans="1:12" ht="15.75" thickBot="1" x14ac:dyDescent="0.3">
      <c r="A156" s="25" t="s">
        <v>52</v>
      </c>
      <c r="B156" s="26">
        <v>15</v>
      </c>
      <c r="C156" s="27" t="s">
        <v>103</v>
      </c>
      <c r="D156" s="25"/>
      <c r="E156" s="26"/>
      <c r="F156" s="26"/>
      <c r="G156" s="13">
        <v>5.2211363989999997</v>
      </c>
      <c r="H156" s="29">
        <v>-0.321549486</v>
      </c>
      <c r="I156" s="29">
        <v>-0.70321423000000005</v>
      </c>
      <c r="J156" s="13">
        <v>0.56669999999999998</v>
      </c>
      <c r="K156" s="5">
        <v>2.3067000000000001E-2</v>
      </c>
      <c r="L156" s="6">
        <v>72.150000000000006</v>
      </c>
    </row>
    <row r="157" spans="1:12" ht="15.75" thickBot="1" x14ac:dyDescent="0.3">
      <c r="A157" s="25"/>
      <c r="B157" s="26"/>
      <c r="C157" s="27" t="s">
        <v>104</v>
      </c>
      <c r="D157" s="25"/>
      <c r="E157" s="26"/>
      <c r="F157" s="26"/>
    </row>
    <row r="158" spans="1:12" ht="15.75" thickBot="1" x14ac:dyDescent="0.3">
      <c r="A158" s="25"/>
      <c r="B158" s="26"/>
      <c r="C158" s="27" t="s">
        <v>105</v>
      </c>
      <c r="D158" s="25"/>
      <c r="E158" s="26"/>
      <c r="F158" s="26"/>
    </row>
    <row r="159" spans="1:12" ht="15.75" thickBot="1" x14ac:dyDescent="0.3">
      <c r="A159" s="25"/>
      <c r="B159" s="26">
        <v>25</v>
      </c>
      <c r="C159" s="27" t="s">
        <v>103</v>
      </c>
      <c r="D159" s="25"/>
      <c r="E159" s="26"/>
      <c r="F159" s="26"/>
      <c r="G159" s="13">
        <v>5.2211363239999997</v>
      </c>
      <c r="H159" s="29">
        <v>-0.32155268100000001</v>
      </c>
      <c r="I159" s="29">
        <v>-0.70320769000000005</v>
      </c>
      <c r="J159" s="13">
        <v>1.002</v>
      </c>
      <c r="K159" s="5">
        <v>3.6145999999999998E-2</v>
      </c>
      <c r="L159" s="6">
        <v>72.150000000000006</v>
      </c>
    </row>
    <row r="160" spans="1:12" ht="15.75" thickBot="1" x14ac:dyDescent="0.3">
      <c r="A160" s="25"/>
      <c r="B160" s="26"/>
      <c r="C160" s="27" t="s">
        <v>104</v>
      </c>
      <c r="D160" s="25"/>
      <c r="E160" s="26"/>
      <c r="F160" s="26"/>
    </row>
    <row r="161" spans="1:12" ht="15.75" thickBot="1" x14ac:dyDescent="0.3">
      <c r="A161" s="25"/>
      <c r="B161" s="26"/>
      <c r="C161" s="27" t="s">
        <v>105</v>
      </c>
      <c r="D161" s="25"/>
      <c r="E161" s="26"/>
      <c r="F161" s="26"/>
    </row>
    <row r="162" spans="1:12" ht="15.75" thickBot="1" x14ac:dyDescent="0.3">
      <c r="A162" s="15" t="s">
        <v>109</v>
      </c>
      <c r="B162" s="26">
        <v>15</v>
      </c>
      <c r="C162" s="27" t="s">
        <v>103</v>
      </c>
      <c r="D162" s="25"/>
      <c r="E162" s="26"/>
      <c r="F162" s="26"/>
      <c r="G162" s="13">
        <v>5.2211364070000004</v>
      </c>
      <c r="H162" s="29">
        <v>-0.32154916099999997</v>
      </c>
      <c r="I162" s="29">
        <v>-0.70321489500000001</v>
      </c>
      <c r="J162" s="13">
        <v>0.70340000000000003</v>
      </c>
      <c r="K162" s="5">
        <v>1.5235E-2</v>
      </c>
      <c r="L162" s="6">
        <v>92.14</v>
      </c>
    </row>
    <row r="163" spans="1:12" ht="15.75" thickBot="1" x14ac:dyDescent="0.3">
      <c r="A163" s="25"/>
      <c r="B163" s="26"/>
      <c r="C163" s="27" t="s">
        <v>104</v>
      </c>
      <c r="D163" s="25"/>
      <c r="E163" s="26"/>
      <c r="F163" s="26"/>
    </row>
    <row r="164" spans="1:12" ht="15.75" thickBot="1" x14ac:dyDescent="0.3">
      <c r="A164" s="25"/>
      <c r="B164" s="26"/>
      <c r="C164" s="27" t="s">
        <v>105</v>
      </c>
      <c r="D164" s="25"/>
      <c r="E164" s="26"/>
      <c r="F164" s="26"/>
    </row>
    <row r="165" spans="1:12" ht="15.75" thickBot="1" x14ac:dyDescent="0.3">
      <c r="A165" s="25"/>
      <c r="B165" s="26">
        <v>25</v>
      </c>
      <c r="C165" s="27" t="s">
        <v>103</v>
      </c>
      <c r="D165" s="25"/>
      <c r="E165" s="26"/>
      <c r="F165" s="26"/>
      <c r="G165" s="13">
        <v>5.2211363970000004</v>
      </c>
      <c r="H165" s="29">
        <v>-0.32154959900000002</v>
      </c>
      <c r="I165" s="29">
        <v>-0.70321400000000001</v>
      </c>
      <c r="J165" s="13">
        <v>0.59370000000000001</v>
      </c>
      <c r="K165" s="5">
        <v>2.3386000000000001E-2</v>
      </c>
      <c r="L165" s="6">
        <v>92.14</v>
      </c>
    </row>
    <row r="166" spans="1:12" ht="15.75" thickBot="1" x14ac:dyDescent="0.3">
      <c r="A166" s="25"/>
      <c r="B166" s="26"/>
      <c r="C166" s="27" t="s">
        <v>104</v>
      </c>
      <c r="D166" s="25"/>
      <c r="E166" s="26"/>
      <c r="F166" s="26"/>
    </row>
    <row r="167" spans="1:12" ht="15.75" thickBot="1" x14ac:dyDescent="0.3">
      <c r="A167" s="25"/>
      <c r="B167" s="26"/>
      <c r="C167" s="27" t="s">
        <v>105</v>
      </c>
      <c r="D167" s="25"/>
      <c r="E167" s="26"/>
      <c r="F167" s="26"/>
    </row>
    <row r="168" spans="1:12" ht="15.75" thickBot="1" x14ac:dyDescent="0.3">
      <c r="A168" s="25"/>
      <c r="B168" s="26">
        <v>35</v>
      </c>
      <c r="C168" s="27" t="s">
        <v>103</v>
      </c>
      <c r="D168" s="25"/>
      <c r="E168" s="26"/>
      <c r="F168" s="26"/>
      <c r="G168" s="13">
        <v>5.2211363879999997</v>
      </c>
      <c r="H168" s="29">
        <v>-0.32154996899999999</v>
      </c>
      <c r="I168" s="29">
        <v>-0.70321324100000004</v>
      </c>
      <c r="J168" s="13">
        <v>0.501</v>
      </c>
      <c r="K168" s="5">
        <v>3.3077000000000002E-2</v>
      </c>
      <c r="L168" s="6">
        <v>92.14</v>
      </c>
    </row>
    <row r="169" spans="1:12" ht="15.75" thickBot="1" x14ac:dyDescent="0.3">
      <c r="A169" s="25"/>
      <c r="B169" s="26"/>
      <c r="C169" s="27" t="s">
        <v>104</v>
      </c>
      <c r="D169" s="25"/>
      <c r="E169" s="26"/>
      <c r="F169" s="26"/>
    </row>
    <row r="170" spans="1:12" ht="15.75" thickBot="1" x14ac:dyDescent="0.3">
      <c r="A170" s="25"/>
      <c r="B170" s="26"/>
      <c r="C170" s="27" t="s">
        <v>105</v>
      </c>
      <c r="D170" s="25"/>
      <c r="E170" s="26"/>
      <c r="F170" s="26"/>
    </row>
    <row r="171" spans="1:12" ht="15.75" thickBot="1" x14ac:dyDescent="0.3">
      <c r="A171" s="25" t="s">
        <v>56</v>
      </c>
      <c r="B171" s="26">
        <v>15</v>
      </c>
      <c r="C171" s="27" t="s">
        <v>103</v>
      </c>
      <c r="D171" s="25"/>
      <c r="E171" s="26"/>
      <c r="F171" s="26"/>
      <c r="G171" s="13">
        <v>5.2211364390000004</v>
      </c>
      <c r="H171" s="29">
        <v>-0.32154778899999997</v>
      </c>
      <c r="I171" s="29">
        <v>-0.70321770500000003</v>
      </c>
      <c r="J171" s="13">
        <v>2.5108999999999999</v>
      </c>
      <c r="K171" s="5">
        <v>3.0800000000000001E-4</v>
      </c>
      <c r="L171" s="6">
        <v>18.015000000000001</v>
      </c>
    </row>
    <row r="172" spans="1:12" ht="15.75" thickBot="1" x14ac:dyDescent="0.3">
      <c r="A172" s="25"/>
      <c r="B172" s="26"/>
      <c r="C172" s="27" t="s">
        <v>104</v>
      </c>
      <c r="D172" s="25"/>
      <c r="E172" s="26"/>
      <c r="F172" s="26"/>
    </row>
    <row r="173" spans="1:12" ht="15.75" thickBot="1" x14ac:dyDescent="0.3">
      <c r="A173" s="25"/>
      <c r="B173" s="26"/>
      <c r="C173" s="27" t="s">
        <v>105</v>
      </c>
      <c r="D173" s="25"/>
      <c r="E173" s="26"/>
      <c r="F173" s="26"/>
    </row>
    <row r="174" spans="1:12" ht="15.75" thickBot="1" x14ac:dyDescent="0.3">
      <c r="A174" s="25"/>
      <c r="B174" s="26">
        <v>25</v>
      </c>
      <c r="C174" s="27" t="s">
        <v>103</v>
      </c>
      <c r="D174" s="25"/>
      <c r="E174" s="26"/>
      <c r="F174" s="26"/>
      <c r="G174" s="13">
        <v>5.2211364409999996</v>
      </c>
      <c r="H174" s="29">
        <v>-0.32154773199999998</v>
      </c>
      <c r="I174" s="29">
        <v>-0.70321782099999997</v>
      </c>
      <c r="J174" s="13">
        <v>1.1486000000000001</v>
      </c>
      <c r="K174" s="5">
        <v>3.19E-4</v>
      </c>
      <c r="L174" s="6">
        <v>18.015000000000001</v>
      </c>
    </row>
    <row r="175" spans="1:12" ht="15.75" thickBot="1" x14ac:dyDescent="0.3">
      <c r="A175" s="25"/>
      <c r="B175" s="26"/>
      <c r="C175" s="27" t="s">
        <v>104</v>
      </c>
      <c r="D175" s="25"/>
      <c r="E175" s="26"/>
      <c r="F175" s="26"/>
    </row>
    <row r="176" spans="1:12" ht="15.75" thickBot="1" x14ac:dyDescent="0.3">
      <c r="A176" s="25"/>
      <c r="B176" s="26"/>
      <c r="C176" s="27" t="s">
        <v>105</v>
      </c>
      <c r="D176" s="25"/>
      <c r="E176" s="26"/>
      <c r="F176" s="26"/>
    </row>
    <row r="177" spans="1:12" ht="15.75" thickBot="1" x14ac:dyDescent="0.3">
      <c r="A177" s="25"/>
      <c r="B177" s="26">
        <v>35</v>
      </c>
      <c r="C177" s="27" t="s">
        <v>103</v>
      </c>
      <c r="D177" s="25"/>
      <c r="E177" s="26"/>
      <c r="F177" s="26"/>
      <c r="G177" s="13">
        <v>5.2211364409999996</v>
      </c>
      <c r="H177" s="29">
        <v>-0.32154772999999998</v>
      </c>
      <c r="I177" s="29">
        <v>-0.70321782499999996</v>
      </c>
      <c r="J177" s="13">
        <v>0.69930000000000003</v>
      </c>
      <c r="K177" s="5">
        <v>4.95E-4</v>
      </c>
      <c r="L177" s="6">
        <v>18.015000000000001</v>
      </c>
    </row>
    <row r="178" spans="1:12" ht="15.75" thickBot="1" x14ac:dyDescent="0.3">
      <c r="A178" s="25"/>
      <c r="B178" s="26"/>
      <c r="C178" s="27" t="s">
        <v>104</v>
      </c>
      <c r="D178" s="25"/>
      <c r="E178" s="26"/>
      <c r="F178" s="26"/>
    </row>
    <row r="179" spans="1:12" ht="15.75" thickBot="1" x14ac:dyDescent="0.3">
      <c r="A179" s="25"/>
      <c r="B179" s="26"/>
      <c r="C179" s="27" t="s">
        <v>105</v>
      </c>
      <c r="D179" s="25"/>
      <c r="E179" s="26"/>
      <c r="F179" s="26"/>
    </row>
  </sheetData>
  <mergeCells count="4">
    <mergeCell ref="A1:A2"/>
    <mergeCell ref="B1:B2"/>
    <mergeCell ref="C1:C2"/>
    <mergeCell ref="D1:F1"/>
  </mergeCells>
  <conditionalFormatting sqref="K177 K153 K174 K171 K165 K162 K168 K159 K156 K150 K147 K141 K132 K123 K144 K138 K135 K129 K126 K120 K117 K114 K105 K96 K87 K78 K111 K108 K102 K99 K93 K90 K84 K81 K75 K72 K54 K45 K66 K63 K60 K69 K57 K51 K48 K42 K39 K36 K27 K18 K9 K33 K30 K24 K21 K15 K12 K6 K3">
    <cfRule type="top10" dxfId="2" priority="6" percent="1" rank="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Sorbate</vt:lpstr>
      <vt:lpstr>LDPE</vt:lpstr>
      <vt:lpstr>for Csr</vt:lpstr>
      <vt:lpstr>Csr</vt:lpstr>
      <vt:lpstr>Sheet3</vt:lpstr>
      <vt:lpstr>Eq.</vt:lpstr>
      <vt:lpstr>Csr-Qm</vt:lpstr>
      <vt:lpstr>Sheet9</vt:lpstr>
      <vt:lpstr>Sheet10</vt:lpstr>
      <vt:lpstr>Sheet10 (2)</vt:lpstr>
      <vt:lpstr>Sheet11</vt:lpstr>
      <vt:lpstr>Sheet1</vt:lpstr>
      <vt:lpstr>Sheet2</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Milad Asgarpour Khansary</cp:lastModifiedBy>
  <dcterms:created xsi:type="dcterms:W3CDTF">2016-07-15T05:31:29Z</dcterms:created>
  <dcterms:modified xsi:type="dcterms:W3CDTF">2024-03-10T06:45:45Z</dcterms:modified>
</cp:coreProperties>
</file>