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법" sheetId="1" r:id="rId4"/>
    <sheet state="visible" name="멜론" sheetId="2" r:id="rId5"/>
    <sheet state="visible" name="지니" sheetId="3" r:id="rId6"/>
    <sheet state="visible" name="플로" sheetId="4" r:id="rId7"/>
    <sheet state="visible" name="참고링크" sheetId="5" r:id="rId8"/>
  </sheets>
  <definedNames/>
  <calcPr/>
  <extLst>
    <ext uri="GoogleSheetsCustomDataVersion2">
      <go:sheetsCustomData xmlns:go="http://customooxmlschemas.google.com/" r:id="rId9" roundtripDataChecksum="h+zfIYXrabNgL6Az4OhBb1HLL/eFoiPCq3CUShY7jwg="/>
    </ext>
  </extLst>
</workbook>
</file>

<file path=xl/sharedStrings.xml><?xml version="1.0" encoding="utf-8"?>
<sst xmlns="http://schemas.openxmlformats.org/spreadsheetml/2006/main" count="215" uniqueCount="82">
  <si>
    <t>사본생성하기</t>
  </si>
  <si>
    <t>테스트 할 때 항상 '재생목록 중복곡 허용' 꼭 확인!</t>
  </si>
  <si>
    <t>편집 권한요청을 하는것이 아닌, 사본복사, 혹은</t>
  </si>
  <si>
    <t>만약 엑셀이 손상되었다면 아래주소로</t>
  </si>
  <si>
    <t>파일 다운로드 후 수정하세요.</t>
  </si>
  <si>
    <t>https://drive.google.com/drive/folders/1weS87kIu-2dqyI0LUmZkKoQvGiklWMyp?usp=drive_link</t>
  </si>
  <si>
    <t>문의</t>
  </si>
  <si>
    <t>1. 하단에 보면 멜론/지니 가 있습니다. 이 중 본인이 원클릭 스밍 만들 플랫폼을 선택합니다</t>
  </si>
  <si>
    <t>2. 웹주소라고 적혀있는 곳에 인터넷에서 곡 주소를 복사해 붙여넣기 합니다(https://~가 모두 있어야됨)</t>
  </si>
  <si>
    <t>3. 각각의 주소를 복사 한 후 압축링크를 만들어줍니다 (저는 ko.gl 사용합니다)</t>
  </si>
  <si>
    <t>4. 링크를 열고 재생목록에 추가가 된다면 끝</t>
  </si>
  <si>
    <t>파랑색으로 칠한 칸을 제외하고는 건들기 X</t>
  </si>
  <si>
    <t>연속주소</t>
  </si>
  <si>
    <t>웹주소</t>
  </si>
  <si>
    <t/>
  </si>
  <si>
    <t>원클릭스밍주소</t>
  </si>
  <si>
    <t>1번</t>
  </si>
  <si>
    <t>https://www.melon.com/song/detail.htm?songId=32907450</t>
  </si>
  <si>
    <t>안드/아이폰</t>
  </si>
  <si>
    <t>아이패드</t>
  </si>
  <si>
    <t>https://www.melon.com/song/detail.htm?songId=31782686</t>
  </si>
  <si>
    <t>https://www.melon.com/song/detail.htm?songId=31782692</t>
  </si>
  <si>
    <t>1번주소</t>
  </si>
  <si>
    <t>2번</t>
  </si>
  <si>
    <t>https://www.melon.com/song/detail.htm?songId=32559782</t>
  </si>
  <si>
    <t>https://www.melon.com/song/detail.htm?songId=30005308</t>
  </si>
  <si>
    <t>2번주소</t>
  </si>
  <si>
    <t>https://www.melon.com/song/detail.htm?songId=37022532</t>
  </si>
  <si>
    <t>3번주소</t>
  </si>
  <si>
    <t>3번</t>
  </si>
  <si>
    <t>4번주소</t>
  </si>
  <si>
    <t>4번</t>
  </si>
  <si>
    <t>https://www.melon.com/song/detail.htm?songId=31782690</t>
  </si>
  <si>
    <t>https://www.melon.com/song/detail.htm?songId=32907454</t>
  </si>
  <si>
    <t>위에 있는 링크로 압축주소 만들기!</t>
  </si>
  <si>
    <t>https://www.melon.com/song/detail.htm?songId=33748468</t>
  </si>
  <si>
    <t>https://www.melon.com/song/detail.htm?songId=34808395</t>
  </si>
  <si>
    <t>https://www.melon.com/song/detail.htm?songId=30056069</t>
  </si>
  <si>
    <t>https://www.melon.com/song/detail.htm?songId=34473830</t>
  </si>
  <si>
    <t>https://www.melon.com/song/detail.htm?songId=32274694</t>
  </si>
  <si>
    <t>만약 스밍표를 4-3-4-3 으로 만들어야 된다면</t>
  </si>
  <si>
    <t>아래 사진처럼 분할하면 됩니다</t>
  </si>
  <si>
    <t>https://www.genie.co.kr/detail/songInfo?xgnm=93269771</t>
  </si>
  <si>
    <t>https://www.genie.co.kr/detail/songInfo?xgnm=90155965</t>
  </si>
  <si>
    <t>안드</t>
  </si>
  <si>
    <t>IOS</t>
  </si>
  <si>
    <t>https://www.genie.co.kr/detail/songInfo?xgnm=102695367</t>
  </si>
  <si>
    <t>https://www.genie.co.kr/detail/songInfo?xgnm=90155964</t>
  </si>
  <si>
    <t>https://www.genie.co.kr/detail/songInfo?xgnm=87667080</t>
  </si>
  <si>
    <t>웹</t>
  </si>
  <si>
    <t>https://www.genie.co.kr/detail/songInfo?xgnm=89492481</t>
  </si>
  <si>
    <t>https://www.genie.co.kr/detail/songInfo?xgnm=89278471</t>
  </si>
  <si>
    <t>https://www.genie.co.kr/detail/songInfo?xgnm=85170861</t>
  </si>
  <si>
    <t>https://www.genie.co.kr/detail/songInfo?xgnm=89278474</t>
  </si>
  <si>
    <t>https://www.genie.co.kr/detail/songInfo?xgnm=85170864</t>
  </si>
  <si>
    <t>https://www.genie.co.kr/detail/songInfo?xgnm=88237529</t>
  </si>
  <si>
    <t>https://www.genie.co.kr/detail/songInfo?xgnm=86074351</t>
  </si>
  <si>
    <t>https://www.music-flo.com/detail/track/30911050/details</t>
  </si>
  <si>
    <t>https://www.music-flo.com/detail/track/460896870/details</t>
  </si>
  <si>
    <t>https://www.music-flo.com/detail/track/30911051/details</t>
  </si>
  <si>
    <t>https://www.music-flo.com/detail/track/427410786/details</t>
  </si>
  <si>
    <t>주소</t>
  </si>
  <si>
    <t>https://www.music-flo.com/detail/track/30911052/details</t>
  </si>
  <si>
    <t>https://www.music-flo.com/detail/track/478437474/details</t>
  </si>
  <si>
    <t>https://www.music-flo.com/detail/track/478437468/details</t>
  </si>
  <si>
    <t>https://www.music-flo.com/detail/track/452454088/details</t>
  </si>
  <si>
    <t>https://www.music-flo.com/detail/track/30911054/details</t>
  </si>
  <si>
    <t>https://www.music-flo.com/detail/track/30607576/details</t>
  </si>
  <si>
    <t>플로 링크 단축</t>
  </si>
  <si>
    <t>https://www.music-flo.com/detail/track/424598706/details</t>
  </si>
  <si>
    <t>https://tinyurl.com/app</t>
  </si>
  <si>
    <t>https://www.music-flo.com/detail/track/437257535/details</t>
  </si>
  <si>
    <t>https://www.music-flo.com/detail/track/30428821/details</t>
  </si>
  <si>
    <t>ㄴ 플로 링크를 다른 사이트에서는 인식하지 못해서 해당사이트를 추천드립니다</t>
  </si>
  <si>
    <t>https://www.music-flo.com/detail/track/433700328/details</t>
  </si>
  <si>
    <t>https://www.music-flo.com/detail/track/31228684/details</t>
  </si>
  <si>
    <t>https://www.music-flo.com/detail/track/449939891/details</t>
  </si>
  <si>
    <t>https://www.music-flo.com/detail/track/435400350/details</t>
  </si>
  <si>
    <t>플로는 주의사항 꼭 읽어보시고 하는것을 추천드립니다</t>
  </si>
  <si>
    <t>https://docs.google.com/spreadsheets/d/1IqQi-8YZCZG0VuapIlIcst3AkdwFPCq2/edit?usp=drive_link&amp;ouid=107147507357076116418&amp;rtpof=true&amp;sd=true</t>
  </si>
  <si>
    <t>https://binggamel.tistory.com/64</t>
  </si>
  <si>
    <t>위 링크의 글을 토대로 만들었습니다.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</si>
</sst>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u/>
      <color rgb="FF0000FF"/>
    </font>
    <font>
      <sz val="11.0"/>
      <color theme="1"/>
      <name val="Malgun Gothic"/>
    </font>
    <font/>
    <font>
      <color rgb="FF000000"/>
      <name val="Calibri"/>
      <scheme val="minor"/>
    </font>
    <font>
      <color theme="1"/>
      <name val="Calibri"/>
      <scheme val="minor"/>
    </font>
    <font>
      <u/>
      <sz val="11.0"/>
      <color theme="10"/>
      <name val="Malgun Gothic"/>
    </font>
    <font>
      <u/>
      <color rgb="FF0000FF"/>
    </font>
    <font>
      <u/>
      <sz val="11.0"/>
      <color theme="1"/>
      <name val="Malgun Gothic"/>
    </font>
    <font>
      <sz val="12.0"/>
      <color rgb="FF222222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29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ont="1">
      <alignment readingOrder="0"/>
    </xf>
    <xf borderId="0" fillId="0" fontId="5" numFmtId="0" xfId="0" applyFont="1"/>
    <xf borderId="0" fillId="3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4" fillId="0" fontId="2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0" fillId="0" fontId="5" numFmtId="0" xfId="0" applyAlignment="1" applyFont="1">
      <alignment readingOrder="0"/>
    </xf>
    <xf borderId="7" fillId="3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horizontal="center" vertical="center"/>
    </xf>
    <xf borderId="10" fillId="0" fontId="2" numFmtId="0" xfId="0" applyBorder="1" applyFont="1"/>
    <xf borderId="11" fillId="0" fontId="2" numFmtId="0" xfId="0" applyAlignment="1" applyBorder="1" applyFont="1">
      <alignment horizontal="center" vertical="center"/>
    </xf>
    <xf quotePrefix="1" borderId="12" fillId="0" fontId="2" numFmtId="0" xfId="0" applyBorder="1" applyFont="1"/>
    <xf borderId="11" fillId="0" fontId="2" numFmtId="0" xfId="0" applyBorder="1" applyFont="1"/>
    <xf borderId="13" fillId="0" fontId="2" numFmtId="0" xfId="0" applyAlignment="1" applyBorder="1" applyFont="1">
      <alignment horizontal="center" vertical="center"/>
    </xf>
    <xf quotePrefix="1" borderId="0" fillId="0" fontId="2" numFmtId="0" xfId="0" applyFont="1"/>
    <xf borderId="14" fillId="0" fontId="2" numFmtId="0" xfId="0" applyBorder="1" applyFont="1"/>
    <xf borderId="15" fillId="4" fontId="2" numFmtId="0" xfId="0" applyBorder="1" applyFill="1" applyFont="1"/>
    <xf borderId="16" fillId="0" fontId="2" numFmtId="0" xfId="0" applyBorder="1" applyFont="1"/>
    <xf borderId="7" fillId="0" fontId="2" numFmtId="0" xfId="0" applyAlignment="1" applyBorder="1" applyFont="1">
      <alignment horizontal="center"/>
    </xf>
    <xf borderId="17" fillId="0" fontId="2" numFmtId="0" xfId="0" applyBorder="1" applyFont="1"/>
    <xf borderId="9" fillId="0" fontId="2" numFmtId="0" xfId="0" applyAlignment="1" applyBorder="1" applyFont="1">
      <alignment horizontal="center"/>
    </xf>
    <xf borderId="16" fillId="4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quotePrefix="1" borderId="20" fillId="0" fontId="2" numFmtId="0" xfId="0" applyBorder="1" applyFont="1"/>
    <xf borderId="22" fillId="0" fontId="2" numFmtId="0" xfId="0" applyBorder="1" applyFont="1"/>
    <xf quotePrefix="1" borderId="16" fillId="0" fontId="2" numFmtId="0" xfId="0" applyBorder="1" applyFont="1"/>
    <xf borderId="23" fillId="0" fontId="2" numFmtId="0" xfId="0" applyBorder="1" applyFont="1"/>
    <xf borderId="24" fillId="4" fontId="2" numFmtId="0" xfId="0" applyBorder="1" applyFont="1"/>
    <xf quotePrefix="1" borderId="24" fillId="0" fontId="2" numFmtId="0" xfId="0" applyBorder="1" applyFont="1"/>
    <xf borderId="24" fillId="0" fontId="2" numFmtId="0" xfId="0" applyBorder="1" applyFont="1"/>
    <xf borderId="25" fillId="4" fontId="2" numFmtId="0" xfId="0" applyBorder="1" applyFont="1"/>
    <xf quotePrefix="1"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7" fillId="0" fontId="8" numFmtId="0" xfId="0" applyBorder="1" applyFont="1"/>
    <xf borderId="0" fillId="0" fontId="2" numFmtId="0" xfId="0" applyFont="1"/>
    <xf borderId="28" fillId="4" fontId="2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2</xdr:row>
      <xdr:rowOff>57150</xdr:rowOff>
    </xdr:from>
    <xdr:ext cx="981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47625</xdr:rowOff>
    </xdr:from>
    <xdr:ext cx="2781300" cy="20669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20</xdr:row>
      <xdr:rowOff>171450</xdr:rowOff>
    </xdr:from>
    <xdr:ext cx="2457450" cy="17811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5915025" cy="17049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32</xdr:row>
      <xdr:rowOff>57150</xdr:rowOff>
    </xdr:from>
    <xdr:ext cx="2486025" cy="59150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0</xdr:rowOff>
    </xdr:from>
    <xdr:ext cx="1466850" cy="11620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26</xdr:row>
      <xdr:rowOff>200025</xdr:rowOff>
    </xdr:from>
    <xdr:ext cx="3295650" cy="24288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1</xdr:row>
      <xdr:rowOff>209550</xdr:rowOff>
    </xdr:from>
    <xdr:ext cx="1247775" cy="6096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304800" cy="304800"/>
    <xdr:sp>
      <xdr:nvSpPr>
        <xdr:cNvPr descr="FLO 로고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647700</xdr:colOff>
      <xdr:row>1</xdr:row>
      <xdr:rowOff>209550</xdr:rowOff>
    </xdr:from>
    <xdr:ext cx="1009650" cy="476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tp9SzF5MwtKfRrM8654PLk7d_PQ97Cr/copy?usp=sharing&amp;ouid=107147507357076116418&amp;rtpof=true&amp;sd=true" TargetMode="External"/><Relationship Id="rId2" Type="http://schemas.openxmlformats.org/officeDocument/2006/relationships/hyperlink" Target="https://drive.google.com/drive/folders/1weS87kIu-2dqyI0LUmZkKoQvGiklWMyp?usp=drive_link" TargetMode="External"/><Relationship Id="rId3" Type="http://schemas.openxmlformats.org/officeDocument/2006/relationships/hyperlink" Target="https://m.blog.naver.com/keeba_/22328365296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qQi-8YZCZG0VuapIlIcst3AkdwFPCq2/edit?usp=drive_link&amp;ouid=107147507357076116418&amp;rtpof=true&amp;sd=tru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6.5" customHeight="1"/>
    <row r="2" ht="16.5" customHeight="1">
      <c r="B2" s="1" t="s">
        <v>0</v>
      </c>
      <c r="F2" s="2" t="s">
        <v>1</v>
      </c>
      <c r="G2" s="3"/>
      <c r="H2" s="3"/>
      <c r="I2" s="3"/>
      <c r="J2" s="4"/>
    </row>
    <row r="3" ht="16.5" customHeight="1">
      <c r="F3" s="5" t="s">
        <v>2</v>
      </c>
      <c r="N3" s="6" t="s">
        <v>3</v>
      </c>
    </row>
    <row r="4" ht="16.5" customHeight="1">
      <c r="F4" s="7" t="s">
        <v>4</v>
      </c>
      <c r="N4" s="8" t="s">
        <v>5</v>
      </c>
    </row>
    <row r="5" ht="16.5" customHeight="1">
      <c r="F5" s="9" t="s">
        <v>6</v>
      </c>
    </row>
    <row r="6" ht="16.5" customHeight="1"/>
    <row r="7" ht="16.5" customHeight="1">
      <c r="C7" s="10" t="s">
        <v>7</v>
      </c>
      <c r="D7" s="11"/>
      <c r="E7" s="11"/>
      <c r="F7" s="11"/>
      <c r="G7" s="11"/>
      <c r="H7" s="11"/>
      <c r="I7" s="11"/>
      <c r="J7" s="11"/>
      <c r="K7" s="11"/>
      <c r="L7" s="12"/>
    </row>
    <row r="8" ht="16.5" customHeight="1"/>
    <row r="9" ht="16.5" customHeight="1"/>
    <row r="10" ht="16.5" customHeight="1"/>
    <row r="11" ht="16.5" customHeight="1"/>
    <row r="12" ht="16.5" customHeight="1"/>
    <row r="13" ht="16.5" customHeight="1">
      <c r="L13" s="13"/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>
      <c r="C20" s="10" t="s">
        <v>8</v>
      </c>
      <c r="D20" s="11"/>
      <c r="E20" s="11"/>
      <c r="F20" s="11"/>
      <c r="G20" s="11"/>
      <c r="H20" s="11"/>
      <c r="I20" s="11"/>
      <c r="J20" s="11"/>
      <c r="K20" s="11"/>
      <c r="L20" s="12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>
      <c r="C32" s="10" t="s">
        <v>9</v>
      </c>
      <c r="D32" s="11"/>
      <c r="E32" s="11"/>
      <c r="F32" s="11"/>
      <c r="G32" s="11"/>
      <c r="H32" s="11"/>
      <c r="I32" s="11"/>
      <c r="J32" s="11"/>
      <c r="K32" s="11"/>
      <c r="L32" s="12"/>
    </row>
    <row r="33" ht="16.5" customHeight="1"/>
    <row r="34" ht="16.5" customHeight="1"/>
    <row r="35" ht="16.5" customHeight="1"/>
    <row r="36" ht="16.5" customHeight="1">
      <c r="H36" s="10" t="s">
        <v>10</v>
      </c>
      <c r="I36" s="11"/>
      <c r="J36" s="11"/>
      <c r="K36" s="11"/>
      <c r="L36" s="11"/>
      <c r="M36" s="11"/>
      <c r="N36" s="11"/>
      <c r="O36" s="11"/>
      <c r="P36" s="11"/>
      <c r="Q36" s="12"/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C7:L7"/>
    <mergeCell ref="C20:L20"/>
    <mergeCell ref="C32:L32"/>
    <mergeCell ref="H36:Q36"/>
    <mergeCell ref="F2:J2"/>
    <mergeCell ref="F3:J3"/>
    <mergeCell ref="F4:J4"/>
  </mergeCells>
  <hyperlinks>
    <hyperlink r:id="rId1" ref="B2"/>
    <hyperlink r:id="rId2" ref="N4"/>
    <hyperlink r:id="rId3" ref="F5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57"/>
    <col customWidth="1" min="4" max="5" width="8.71"/>
    <col customWidth="1" min="6" max="6" width="12.57"/>
    <col customWidth="1" min="7" max="8" width="9.0"/>
    <col customWidth="1" min="9" max="9" width="12.0"/>
    <col customWidth="1" min="10" max="10" width="4.57"/>
    <col customWidth="1" min="11" max="11" width="12.0"/>
    <col customWidth="1" min="12" max="14" width="8.71"/>
    <col customWidth="1" hidden="1" min="15" max="18" width="9.0"/>
    <col customWidth="1" min="19" max="26" width="8.71"/>
  </cols>
  <sheetData>
    <row r="1" ht="16.5" customHeight="1"/>
    <row r="2" ht="16.5" customHeight="1">
      <c r="H2" s="14" t="s">
        <v>11</v>
      </c>
      <c r="I2" s="15"/>
      <c r="J2" s="15"/>
      <c r="K2" s="15"/>
      <c r="L2" s="16"/>
    </row>
    <row r="3" ht="16.5" customHeight="1">
      <c r="C3" s="17"/>
    </row>
    <row r="4" ht="16.5" customHeight="1"/>
    <row r="5" ht="16.5" customHeight="1">
      <c r="O5" s="6" t="str">
        <f>MID(C9,46,10)</f>
        <v>32907450</v>
      </c>
      <c r="P5" s="6">
        <v>1.0</v>
      </c>
      <c r="R5" s="6" t="s">
        <v>12</v>
      </c>
    </row>
    <row r="6" ht="16.5" customHeight="1">
      <c r="O6" s="6" t="str">
        <f t="shared" ref="O6:O10" si="1">IF((ISBLANK(C10)),"",(","&amp;MID(C10,46,10)))</f>
        <v>,31782686</v>
      </c>
      <c r="P6" s="6">
        <v>2.0</v>
      </c>
      <c r="R6" s="6" t="str">
        <f>O5&amp;O6&amp;O7&amp;O8&amp;O9&amp;O10&amp;O11&amp;O12&amp;O13&amp;O14&amp;O15&amp;O16&amp;O17&amp;O18&amp;O19&amp;O20&amp;O21&amp;O22&amp;O23&amp;O24&amp;O25&amp;O26&amp;O27&amp;O28</f>
        <v>32907450,31782686,32559782,37022532,32907450,31782692,30005308,31782690,33748468,30056069,32274694,32907454,34808395,34473830</v>
      </c>
    </row>
    <row r="7" ht="16.5" customHeight="1">
      <c r="O7" s="6" t="str">
        <f t="shared" si="1"/>
        <v>,32559782</v>
      </c>
      <c r="P7" s="6">
        <v>3.0</v>
      </c>
    </row>
    <row r="8" ht="16.5" customHeight="1">
      <c r="B8" s="18"/>
      <c r="C8" s="19" t="s">
        <v>13</v>
      </c>
      <c r="D8" s="20" t="s">
        <v>14</v>
      </c>
      <c r="E8" s="21"/>
      <c r="F8" s="22" t="s">
        <v>13</v>
      </c>
      <c r="G8" s="23" t="s">
        <v>14</v>
      </c>
      <c r="I8" s="6" t="s">
        <v>15</v>
      </c>
      <c r="O8" s="6" t="str">
        <f t="shared" si="1"/>
        <v>,37022532</v>
      </c>
      <c r="P8" s="6">
        <v>4.0</v>
      </c>
      <c r="R8" s="6" t="s">
        <v>16</v>
      </c>
    </row>
    <row r="9" ht="16.5" customHeight="1">
      <c r="B9" s="24">
        <v>1.0</v>
      </c>
      <c r="C9" s="25" t="s">
        <v>17</v>
      </c>
      <c r="D9" s="23" t="s">
        <v>14</v>
      </c>
      <c r="E9" s="26">
        <v>7.0</v>
      </c>
      <c r="F9" s="25" t="s">
        <v>17</v>
      </c>
      <c r="G9" s="23" t="s">
        <v>14</v>
      </c>
      <c r="I9" s="27" t="s">
        <v>18</v>
      </c>
      <c r="J9" s="28"/>
      <c r="K9" s="29" t="s">
        <v>19</v>
      </c>
      <c r="L9" s="23" t="s">
        <v>14</v>
      </c>
      <c r="O9" s="6" t="str">
        <f t="shared" si="1"/>
        <v/>
      </c>
      <c r="P9" s="6">
        <v>5.0</v>
      </c>
      <c r="R9" s="6" t="str">
        <f>O5&amp;O6&amp;O7&amp;O8&amp;O9&amp;O10</f>
        <v>32907450,31782686,32559782,37022532</v>
      </c>
    </row>
    <row r="10" ht="16.5" customHeight="1">
      <c r="B10" s="24">
        <v>2.0</v>
      </c>
      <c r="C10" s="30" t="s">
        <v>20</v>
      </c>
      <c r="D10" s="23" t="s">
        <v>14</v>
      </c>
      <c r="E10" s="26">
        <v>8.0</v>
      </c>
      <c r="F10" s="25" t="s">
        <v>21</v>
      </c>
      <c r="G10" s="23" t="s">
        <v>14</v>
      </c>
      <c r="H10" s="6" t="s">
        <v>22</v>
      </c>
      <c r="I10" s="31" t="str">
        <f>"melonapp://play?menuid=0&amp;ctype=1&amp;cid="&amp;R9</f>
        <v>melonapp://play?menuid=0&amp;ctype=1&amp;cid=32907450,31782686,32559782,37022532</v>
      </c>
      <c r="J10" s="23" t="s">
        <v>14</v>
      </c>
      <c r="K10" s="32" t="str">
        <f>"melonapp://play?menuid=0&amp;ctype=1&amp;cid="&amp;R6</f>
        <v>melonapp://play?menuid=0&amp;ctype=1&amp;cid=32907450,31782686,32559782,37022532,32907450,31782692,30005308,31782690,33748468,30056069,32274694,32907454,34808395,34473830</v>
      </c>
      <c r="L10" s="23" t="s">
        <v>14</v>
      </c>
      <c r="O10" s="6" t="str">
        <f t="shared" si="1"/>
        <v/>
      </c>
      <c r="P10" s="33">
        <v>6.0</v>
      </c>
      <c r="R10" s="6" t="s">
        <v>23</v>
      </c>
    </row>
    <row r="11" ht="16.5" customHeight="1">
      <c r="B11" s="24">
        <v>3.0</v>
      </c>
      <c r="C11" s="30" t="s">
        <v>24</v>
      </c>
      <c r="D11" s="23" t="s">
        <v>14</v>
      </c>
      <c r="E11" s="26">
        <v>9.0</v>
      </c>
      <c r="F11" s="25" t="s">
        <v>25</v>
      </c>
      <c r="G11" s="23" t="s">
        <v>14</v>
      </c>
      <c r="H11" s="6" t="s">
        <v>26</v>
      </c>
      <c r="I11" s="31" t="str">
        <f>"melonapp://play?menuid=0&amp;ctype=1&amp;cid="&amp;R11</f>
        <v>melonapp://play?menuid=0&amp;ctype=1&amp;cid=,32907450,31782692,30005308</v>
      </c>
      <c r="J11" s="23" t="s">
        <v>14</v>
      </c>
      <c r="K11" s="32"/>
      <c r="L11" s="23" t="s">
        <v>14</v>
      </c>
      <c r="O11" s="6" t="str">
        <f t="shared" ref="O11:O16" si="2">IF((ISBLANK(F9)),"",(","&amp;MID(F9,46,10)))</f>
        <v>,32907450</v>
      </c>
      <c r="P11" s="6">
        <v>7.0</v>
      </c>
      <c r="R11" s="6" t="str">
        <f>O11&amp;O12&amp;O13&amp;O14&amp;O15&amp;O16</f>
        <v>,32907450,31782692,30005308</v>
      </c>
    </row>
    <row r="12" ht="16.5" customHeight="1">
      <c r="B12" s="24">
        <v>4.0</v>
      </c>
      <c r="C12" s="30" t="s">
        <v>27</v>
      </c>
      <c r="D12" s="23" t="s">
        <v>14</v>
      </c>
      <c r="E12" s="26">
        <v>10.0</v>
      </c>
      <c r="F12" s="25"/>
      <c r="G12" s="23" t="s">
        <v>14</v>
      </c>
      <c r="H12" s="6" t="s">
        <v>28</v>
      </c>
      <c r="I12" s="31" t="str">
        <f>"melonapp://play?menuid=0&amp;ctype=1&amp;cid="&amp;R13</f>
        <v>melonapp://play?menuid=0&amp;ctype=1&amp;cid=,31782690,33748468,30056069,32274694</v>
      </c>
      <c r="J12" s="23" t="s">
        <v>14</v>
      </c>
      <c r="K12" s="32"/>
      <c r="L12" s="23" t="s">
        <v>14</v>
      </c>
      <c r="O12" s="6" t="str">
        <f t="shared" si="2"/>
        <v>,31782692</v>
      </c>
      <c r="P12" s="6">
        <v>8.0</v>
      </c>
      <c r="R12" s="6" t="s">
        <v>29</v>
      </c>
    </row>
    <row r="13" ht="16.5" customHeight="1">
      <c r="B13" s="24">
        <v>5.0</v>
      </c>
      <c r="C13" s="30"/>
      <c r="D13" s="23" t="s">
        <v>14</v>
      </c>
      <c r="E13" s="26">
        <v>11.0</v>
      </c>
      <c r="F13" s="25"/>
      <c r="G13" s="23" t="s">
        <v>14</v>
      </c>
      <c r="H13" s="6" t="s">
        <v>30</v>
      </c>
      <c r="I13" s="34" t="str">
        <f>"melonapp://play?menuid=0&amp;ctype=1&amp;cid="&amp;R15</f>
        <v>melonapp://play?menuid=0&amp;ctype=1&amp;cid=,32907454,34808395,34473830</v>
      </c>
      <c r="J13" s="35" t="s">
        <v>14</v>
      </c>
      <c r="K13" s="36"/>
      <c r="L13" s="23" t="s">
        <v>14</v>
      </c>
      <c r="O13" s="6" t="str">
        <f t="shared" si="2"/>
        <v>,30005308</v>
      </c>
      <c r="P13" s="6">
        <v>9.0</v>
      </c>
      <c r="R13" s="6" t="str">
        <f>O17&amp;O18&amp;O19&amp;O20&amp;O21&amp;O22</f>
        <v>,31782690,33748468,30056069,32274694</v>
      </c>
    </row>
    <row r="14" ht="16.5" customHeight="1">
      <c r="B14" s="24">
        <v>6.0</v>
      </c>
      <c r="C14" s="30"/>
      <c r="D14" s="23" t="s">
        <v>14</v>
      </c>
      <c r="E14" s="26">
        <v>12.0</v>
      </c>
      <c r="F14" s="25"/>
      <c r="G14" s="23" t="s">
        <v>14</v>
      </c>
      <c r="O14" s="6" t="str">
        <f t="shared" si="2"/>
        <v/>
      </c>
      <c r="P14" s="6">
        <v>10.0</v>
      </c>
      <c r="R14" s="6" t="s">
        <v>31</v>
      </c>
    </row>
    <row r="15" ht="16.5" customHeight="1">
      <c r="B15" s="31"/>
      <c r="F15" s="32"/>
      <c r="G15" s="23" t="s">
        <v>14</v>
      </c>
      <c r="O15" s="6" t="str">
        <f t="shared" si="2"/>
        <v/>
      </c>
      <c r="P15" s="6">
        <v>11.0</v>
      </c>
      <c r="R15" s="6" t="str">
        <f>O23&amp;O24&amp;O25&amp;O26&amp;O27&amp;O28</f>
        <v>,32907454,34808395,34473830</v>
      </c>
    </row>
    <row r="16" ht="16.5" customHeight="1">
      <c r="B16" s="24">
        <v>13.0</v>
      </c>
      <c r="C16" s="30" t="s">
        <v>32</v>
      </c>
      <c r="D16" s="37" t="s">
        <v>14</v>
      </c>
      <c r="E16" s="26">
        <v>19.0</v>
      </c>
      <c r="F16" s="25" t="s">
        <v>33</v>
      </c>
      <c r="G16" s="23" t="s">
        <v>14</v>
      </c>
      <c r="H16" s="27" t="s">
        <v>34</v>
      </c>
      <c r="I16" s="15"/>
      <c r="J16" s="15"/>
      <c r="K16" s="15"/>
      <c r="L16" s="16"/>
      <c r="O16" s="6" t="str">
        <f t="shared" si="2"/>
        <v/>
      </c>
      <c r="P16" s="33">
        <v>12.0</v>
      </c>
    </row>
    <row r="17" ht="16.5" customHeight="1">
      <c r="B17" s="24">
        <v>14.0</v>
      </c>
      <c r="C17" s="30" t="s">
        <v>35</v>
      </c>
      <c r="D17" s="37" t="s">
        <v>14</v>
      </c>
      <c r="E17" s="26">
        <v>20.0</v>
      </c>
      <c r="F17" s="25" t="s">
        <v>36</v>
      </c>
      <c r="G17" s="23" t="s">
        <v>14</v>
      </c>
      <c r="O17" s="6" t="str">
        <f t="shared" ref="O17:O22" si="3">IF((ISBLANK(C16)),"",(","&amp;MID(C16,46,10)))</f>
        <v>,31782690</v>
      </c>
      <c r="P17" s="6">
        <v>13.0</v>
      </c>
    </row>
    <row r="18" ht="16.5" customHeight="1">
      <c r="B18" s="24">
        <v>15.0</v>
      </c>
      <c r="C18" s="30" t="s">
        <v>37</v>
      </c>
      <c r="D18" s="37" t="s">
        <v>14</v>
      </c>
      <c r="E18" s="26">
        <v>21.0</v>
      </c>
      <c r="F18" s="25" t="s">
        <v>38</v>
      </c>
      <c r="G18" s="23" t="s">
        <v>14</v>
      </c>
      <c r="O18" s="6" t="str">
        <f t="shared" si="3"/>
        <v>,33748468</v>
      </c>
      <c r="P18" s="6">
        <v>14.0</v>
      </c>
    </row>
    <row r="19" ht="16.5" customHeight="1">
      <c r="B19" s="24">
        <v>16.0</v>
      </c>
      <c r="C19" s="30" t="s">
        <v>39</v>
      </c>
      <c r="D19" s="37" t="s">
        <v>14</v>
      </c>
      <c r="E19" s="26">
        <v>22.0</v>
      </c>
      <c r="F19" s="25"/>
      <c r="G19" s="23" t="s">
        <v>14</v>
      </c>
      <c r="O19" s="6" t="str">
        <f t="shared" si="3"/>
        <v>,30056069</v>
      </c>
      <c r="P19" s="6">
        <v>15.0</v>
      </c>
    </row>
    <row r="20" ht="16.5" customHeight="1">
      <c r="B20" s="24">
        <v>17.0</v>
      </c>
      <c r="C20" s="30"/>
      <c r="D20" s="37" t="s">
        <v>14</v>
      </c>
      <c r="E20" s="26">
        <v>23.0</v>
      </c>
      <c r="F20" s="25"/>
      <c r="G20" s="23" t="s">
        <v>14</v>
      </c>
      <c r="O20" s="6" t="str">
        <f t="shared" si="3"/>
        <v>,32274694</v>
      </c>
      <c r="P20" s="6">
        <v>16.0</v>
      </c>
    </row>
    <row r="21" ht="16.5" customHeight="1">
      <c r="B21" s="38">
        <v>18.0</v>
      </c>
      <c r="C21" s="39"/>
      <c r="D21" s="40" t="s">
        <v>14</v>
      </c>
      <c r="E21" s="41">
        <v>24.0</v>
      </c>
      <c r="F21" s="42"/>
      <c r="G21" s="23" t="s">
        <v>14</v>
      </c>
      <c r="O21" s="6" t="str">
        <f t="shared" si="3"/>
        <v/>
      </c>
      <c r="P21" s="6">
        <v>17.0</v>
      </c>
    </row>
    <row r="22" ht="16.5" customHeight="1">
      <c r="O22" s="6" t="str">
        <f t="shared" si="3"/>
        <v/>
      </c>
      <c r="P22" s="33">
        <v>18.0</v>
      </c>
    </row>
    <row r="23" ht="16.5" customHeight="1">
      <c r="O23" s="6" t="str">
        <f t="shared" ref="O23:O28" si="4">IF((ISBLANK(F16)),"",(","&amp;MID(F16,46,10)))</f>
        <v>,32907454</v>
      </c>
      <c r="P23" s="6">
        <v>19.0</v>
      </c>
    </row>
    <row r="24" ht="16.5" customHeight="1">
      <c r="B24" s="43" t="s">
        <v>40</v>
      </c>
      <c r="O24" s="6" t="str">
        <f t="shared" si="4"/>
        <v>,34808395</v>
      </c>
      <c r="P24" s="6">
        <v>20.0</v>
      </c>
    </row>
    <row r="25" ht="16.5" customHeight="1">
      <c r="B25" s="43" t="s">
        <v>41</v>
      </c>
      <c r="O25" s="6" t="str">
        <f t="shared" si="4"/>
        <v>,34473830</v>
      </c>
      <c r="P25" s="6">
        <v>21.0</v>
      </c>
    </row>
    <row r="26" ht="16.5" customHeight="1">
      <c r="D26" s="23" t="s">
        <v>14</v>
      </c>
      <c r="O26" s="6" t="str">
        <f t="shared" si="4"/>
        <v/>
      </c>
      <c r="P26" s="6">
        <v>22.0</v>
      </c>
    </row>
    <row r="27" ht="16.5" customHeight="1">
      <c r="D27" s="23" t="s">
        <v>14</v>
      </c>
      <c r="O27" s="6" t="str">
        <f t="shared" si="4"/>
        <v/>
      </c>
      <c r="P27" s="6">
        <v>23.0</v>
      </c>
    </row>
    <row r="28" ht="16.5" customHeight="1">
      <c r="O28" s="6" t="str">
        <f t="shared" si="4"/>
        <v/>
      </c>
      <c r="P28" s="33">
        <v>24.0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H2:L2"/>
    <mergeCell ref="H16:L16"/>
    <mergeCell ref="B24:F24"/>
    <mergeCell ref="B25:F2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57"/>
    <col customWidth="1" min="4" max="5" width="8.71"/>
    <col customWidth="1" min="6" max="6" width="12.57"/>
    <col customWidth="1" min="7" max="8" width="8.71"/>
    <col customWidth="1" min="9" max="9" width="12.0"/>
    <col customWidth="1" min="10" max="10" width="4.57"/>
    <col customWidth="1" min="11" max="11" width="12.0"/>
    <col customWidth="1" min="12" max="13" width="8.71"/>
    <col customWidth="1" min="14" max="14" width="9.0"/>
    <col customWidth="1" hidden="1" min="15" max="18" width="9.0"/>
    <col customWidth="1" min="19" max="26" width="8.71"/>
  </cols>
  <sheetData>
    <row r="1" ht="16.5" customHeight="1"/>
    <row r="2" ht="16.5" customHeight="1">
      <c r="H2" s="14" t="s">
        <v>11</v>
      </c>
      <c r="I2" s="15"/>
      <c r="J2" s="15"/>
      <c r="K2" s="15"/>
      <c r="L2" s="16"/>
    </row>
    <row r="3" ht="16.5" customHeight="1">
      <c r="C3" s="17"/>
    </row>
    <row r="4" ht="16.5" customHeight="1"/>
    <row r="5" ht="16.5" customHeight="1">
      <c r="O5" s="6" t="str">
        <f>MID(C9,46,10)</f>
        <v>93269771</v>
      </c>
      <c r="P5" s="6">
        <v>1.0</v>
      </c>
      <c r="R5" s="6" t="s">
        <v>12</v>
      </c>
    </row>
    <row r="6" ht="16.5" customHeight="1">
      <c r="O6" s="6" t="str">
        <f t="shared" ref="O6:O10" si="1">IF((ISBLANK(C10)),"",(";"&amp;MID(C10,46,10)))</f>
        <v>;90155965</v>
      </c>
      <c r="P6" s="6">
        <v>2.0</v>
      </c>
      <c r="R6" s="6" t="str">
        <f>O5&amp;O6&amp;O7&amp;O8&amp;O9&amp;O11&amp;O12&amp;O13&amp;O14&amp;O15&amp;O16&amp;O17&amp;O18&amp;O19&amp;O20&amp;O21&amp;O23&amp;O24&amp;O25&amp;O26</f>
        <v>93269771;90155965;102695367;90155964;87667080;93269771;90155965;102695367;90155964;87667080;89492481;89278471;89278474;88237529;85170861;85170864;86074351</v>
      </c>
    </row>
    <row r="7" ht="16.5" customHeight="1">
      <c r="O7" s="6" t="str">
        <f t="shared" si="1"/>
        <v>;102695367</v>
      </c>
      <c r="P7" s="6">
        <v>3.0</v>
      </c>
    </row>
    <row r="8" ht="16.5" customHeight="1">
      <c r="B8" s="18"/>
      <c r="C8" s="19" t="s">
        <v>13</v>
      </c>
      <c r="D8" s="20" t="s">
        <v>14</v>
      </c>
      <c r="E8" s="21"/>
      <c r="F8" s="22" t="s">
        <v>13</v>
      </c>
      <c r="G8" s="23" t="s">
        <v>14</v>
      </c>
      <c r="I8" s="6" t="s">
        <v>15</v>
      </c>
      <c r="O8" s="6" t="str">
        <f t="shared" si="1"/>
        <v>;90155964</v>
      </c>
      <c r="P8" s="6">
        <v>4.0</v>
      </c>
    </row>
    <row r="9" ht="16.5" customHeight="1">
      <c r="B9" s="24">
        <v>1.0</v>
      </c>
      <c r="C9" s="25" t="s">
        <v>42</v>
      </c>
      <c r="D9" s="23" t="s">
        <v>14</v>
      </c>
      <c r="E9" s="26">
        <v>7.0</v>
      </c>
      <c r="F9" s="25" t="s">
        <v>42</v>
      </c>
      <c r="G9" s="23" t="s">
        <v>14</v>
      </c>
      <c r="I9" s="44"/>
      <c r="K9" s="44"/>
      <c r="L9" s="23" t="s">
        <v>14</v>
      </c>
      <c r="O9" s="6" t="str">
        <f t="shared" si="1"/>
        <v>;87667080</v>
      </c>
      <c r="P9" s="6">
        <v>5.0</v>
      </c>
    </row>
    <row r="10" ht="16.5" customHeight="1">
      <c r="B10" s="24">
        <v>2.0</v>
      </c>
      <c r="C10" s="30" t="s">
        <v>43</v>
      </c>
      <c r="D10" s="23" t="s">
        <v>14</v>
      </c>
      <c r="E10" s="26">
        <v>8.0</v>
      </c>
      <c r="F10" s="25" t="s">
        <v>43</v>
      </c>
      <c r="G10" s="23" t="s">
        <v>14</v>
      </c>
      <c r="I10" s="45" t="s">
        <v>44</v>
      </c>
      <c r="J10" s="23" t="s">
        <v>14</v>
      </c>
      <c r="K10" s="45" t="s">
        <v>45</v>
      </c>
      <c r="L10" s="23" t="s">
        <v>14</v>
      </c>
      <c r="O10" s="33" t="str">
        <f t="shared" si="1"/>
        <v/>
      </c>
      <c r="P10" s="33">
        <v>6.0</v>
      </c>
    </row>
    <row r="11" ht="16.5" customHeight="1">
      <c r="B11" s="24">
        <v>3.0</v>
      </c>
      <c r="C11" s="30" t="s">
        <v>46</v>
      </c>
      <c r="D11" s="23" t="s">
        <v>14</v>
      </c>
      <c r="E11" s="26">
        <v>9.0</v>
      </c>
      <c r="F11" s="25" t="s">
        <v>46</v>
      </c>
      <c r="G11" s="23" t="s">
        <v>14</v>
      </c>
      <c r="I11" s="46" t="str">
        <f>"cromegenie://scan/?landing_type=31&amp;landing_target="&amp;R6</f>
        <v>cromegenie://scan/?landing_type=31&amp;landing_target=93269771;90155965;102695367;90155964;87667080;93269771;90155965;102695367;90155964;87667080;89492481;89278471;89278474;88237529;85170861;85170864;86074351</v>
      </c>
      <c r="J11" s="23" t="s">
        <v>14</v>
      </c>
      <c r="K11" s="46" t="str">
        <f>"ktolleh00167://landing/?landing_type=31&amp;landing_target="&amp;R6</f>
        <v>ktolleh00167://landing/?landing_type=31&amp;landing_target=93269771;90155965;102695367;90155964;87667080;93269771;90155965;102695367;90155964;87667080;89492481;89278471;89278474;88237529;85170861;85170864;86074351</v>
      </c>
      <c r="L11" s="23" t="s">
        <v>14</v>
      </c>
      <c r="O11" s="6" t="str">
        <f t="shared" ref="O11:O16" si="2">IF((ISBLANK(F9)),"",(";"&amp;MID(F9,46,10)))</f>
        <v>;93269771</v>
      </c>
      <c r="P11" s="6">
        <v>7.0</v>
      </c>
    </row>
    <row r="12" ht="16.5" customHeight="1">
      <c r="B12" s="24">
        <v>4.0</v>
      </c>
      <c r="C12" s="30" t="s">
        <v>47</v>
      </c>
      <c r="D12" s="23" t="s">
        <v>14</v>
      </c>
      <c r="E12" s="26">
        <v>10.0</v>
      </c>
      <c r="F12" s="25" t="s">
        <v>47</v>
      </c>
      <c r="G12" s="23" t="s">
        <v>14</v>
      </c>
      <c r="J12" s="23" t="s">
        <v>14</v>
      </c>
      <c r="L12" s="23" t="s">
        <v>14</v>
      </c>
      <c r="O12" s="6" t="str">
        <f t="shared" si="2"/>
        <v>;90155965</v>
      </c>
      <c r="P12" s="6">
        <v>8.0</v>
      </c>
    </row>
    <row r="13" ht="16.5" customHeight="1">
      <c r="B13" s="24">
        <v>5.0</v>
      </c>
      <c r="C13" s="30" t="s">
        <v>48</v>
      </c>
      <c r="D13" s="23" t="s">
        <v>14</v>
      </c>
      <c r="E13" s="26">
        <v>11.0</v>
      </c>
      <c r="F13" s="25" t="s">
        <v>48</v>
      </c>
      <c r="G13" s="23" t="s">
        <v>14</v>
      </c>
      <c r="I13" s="45" t="s">
        <v>49</v>
      </c>
      <c r="J13" s="23" t="s">
        <v>14</v>
      </c>
      <c r="L13" s="23" t="s">
        <v>14</v>
      </c>
      <c r="O13" s="6" t="str">
        <f t="shared" si="2"/>
        <v>;102695367</v>
      </c>
      <c r="P13" s="6">
        <v>9.0</v>
      </c>
    </row>
    <row r="14" ht="16.5" customHeight="1">
      <c r="B14" s="24">
        <v>6.0</v>
      </c>
      <c r="C14" s="30"/>
      <c r="D14" s="23" t="s">
        <v>14</v>
      </c>
      <c r="E14" s="26">
        <v>12.0</v>
      </c>
      <c r="F14" s="25"/>
      <c r="G14" s="23" t="s">
        <v>14</v>
      </c>
      <c r="I14" s="47" t="str">
        <f>"https://www.genie.co.kr/player/shareProcessV2?xgnm="&amp;R6</f>
        <v>https://www.genie.co.kr/player/shareProcessV2?xgnm=93269771;90155965;102695367;90155964;87667080;93269771;90155965;102695367;90155964;87667080;89492481;89278471;89278474;88237529;85170861;85170864;86074351</v>
      </c>
      <c r="J14" s="23" t="s">
        <v>14</v>
      </c>
      <c r="O14" s="6" t="str">
        <f t="shared" si="2"/>
        <v>;90155964</v>
      </c>
      <c r="P14" s="6">
        <v>10.0</v>
      </c>
    </row>
    <row r="15" ht="16.5" customHeight="1">
      <c r="B15" s="31"/>
      <c r="F15" s="32"/>
      <c r="G15" s="23" t="s">
        <v>14</v>
      </c>
      <c r="O15" s="6" t="str">
        <f t="shared" si="2"/>
        <v>;87667080</v>
      </c>
      <c r="P15" s="6">
        <v>11.0</v>
      </c>
    </row>
    <row r="16" ht="16.5" customHeight="1">
      <c r="B16" s="24">
        <v>13.0</v>
      </c>
      <c r="C16" s="30" t="s">
        <v>50</v>
      </c>
      <c r="D16" s="37" t="s">
        <v>14</v>
      </c>
      <c r="E16" s="26">
        <v>19.0</v>
      </c>
      <c r="F16" s="25"/>
      <c r="G16" s="23" t="s">
        <v>14</v>
      </c>
      <c r="O16" s="33" t="str">
        <f t="shared" si="2"/>
        <v/>
      </c>
      <c r="P16" s="33">
        <v>12.0</v>
      </c>
    </row>
    <row r="17" ht="16.5" customHeight="1">
      <c r="B17" s="24">
        <v>14.0</v>
      </c>
      <c r="C17" s="30" t="s">
        <v>51</v>
      </c>
      <c r="D17" s="37" t="s">
        <v>14</v>
      </c>
      <c r="E17" s="26">
        <v>20.0</v>
      </c>
      <c r="F17" s="25" t="s">
        <v>52</v>
      </c>
      <c r="G17" s="23" t="s">
        <v>14</v>
      </c>
      <c r="O17" s="6" t="str">
        <f t="shared" ref="O17:O22" si="3">IF((ISBLANK(C16)),"",(";"&amp;MID(C16,46,10)))</f>
        <v>;89492481</v>
      </c>
      <c r="P17" s="6">
        <v>13.0</v>
      </c>
    </row>
    <row r="18" ht="16.5" customHeight="1">
      <c r="B18" s="24">
        <v>15.0</v>
      </c>
      <c r="C18" s="30" t="s">
        <v>53</v>
      </c>
      <c r="D18" s="37" t="s">
        <v>14</v>
      </c>
      <c r="E18" s="26">
        <v>21.0</v>
      </c>
      <c r="F18" s="25" t="s">
        <v>54</v>
      </c>
      <c r="G18" s="23" t="s">
        <v>14</v>
      </c>
      <c r="O18" s="6" t="str">
        <f t="shared" si="3"/>
        <v>;89278471</v>
      </c>
      <c r="P18" s="6">
        <v>14.0</v>
      </c>
    </row>
    <row r="19" ht="16.5" customHeight="1">
      <c r="B19" s="24">
        <v>16.0</v>
      </c>
      <c r="C19" s="30" t="s">
        <v>55</v>
      </c>
      <c r="D19" s="37" t="s">
        <v>14</v>
      </c>
      <c r="E19" s="26">
        <v>22.0</v>
      </c>
      <c r="F19" s="25" t="s">
        <v>56</v>
      </c>
      <c r="G19" s="23" t="s">
        <v>14</v>
      </c>
      <c r="O19" s="6" t="str">
        <f t="shared" si="3"/>
        <v>;89278474</v>
      </c>
      <c r="P19" s="6">
        <v>15.0</v>
      </c>
    </row>
    <row r="20" ht="16.5" customHeight="1">
      <c r="B20" s="24">
        <v>17.0</v>
      </c>
      <c r="C20" s="30"/>
      <c r="D20" s="37" t="s">
        <v>14</v>
      </c>
      <c r="E20" s="26">
        <v>23.0</v>
      </c>
      <c r="F20" s="25"/>
      <c r="G20" s="23" t="s">
        <v>14</v>
      </c>
      <c r="O20" s="6" t="str">
        <f t="shared" si="3"/>
        <v>;88237529</v>
      </c>
      <c r="P20" s="6">
        <v>16.0</v>
      </c>
    </row>
    <row r="21" ht="16.5" customHeight="1">
      <c r="B21" s="38">
        <v>18.0</v>
      </c>
      <c r="C21" s="39"/>
      <c r="D21" s="40" t="s">
        <v>14</v>
      </c>
      <c r="E21" s="41">
        <v>24.0</v>
      </c>
      <c r="F21" s="42"/>
      <c r="G21" s="23" t="s">
        <v>14</v>
      </c>
      <c r="O21" s="6" t="str">
        <f t="shared" si="3"/>
        <v/>
      </c>
      <c r="P21" s="6">
        <v>17.0</v>
      </c>
    </row>
    <row r="22" ht="16.5" customHeight="1">
      <c r="B22" s="48"/>
      <c r="C22" s="48"/>
      <c r="D22" s="48"/>
      <c r="E22" s="48"/>
      <c r="F22" s="48"/>
      <c r="O22" s="33" t="str">
        <f t="shared" si="3"/>
        <v/>
      </c>
      <c r="P22" s="33">
        <v>18.0</v>
      </c>
    </row>
    <row r="23" ht="16.5" customHeight="1">
      <c r="B23" s="48"/>
      <c r="C23" s="48"/>
      <c r="D23" s="48"/>
      <c r="E23" s="48"/>
      <c r="F23" s="48"/>
      <c r="O23" s="6" t="str">
        <f t="shared" ref="O23:O28" si="4">IF((ISBLANK(F16)),"",(";"&amp;MID(F16,46,10)))</f>
        <v/>
      </c>
      <c r="P23" s="6">
        <v>19.0</v>
      </c>
    </row>
    <row r="24" ht="16.5" customHeight="1">
      <c r="D24" s="23" t="s">
        <v>14</v>
      </c>
      <c r="O24" s="6" t="str">
        <f t="shared" si="4"/>
        <v>;85170861</v>
      </c>
      <c r="P24" s="6">
        <v>20.0</v>
      </c>
    </row>
    <row r="25" ht="16.5" customHeight="1">
      <c r="D25" s="23" t="s">
        <v>14</v>
      </c>
      <c r="O25" s="6" t="str">
        <f t="shared" si="4"/>
        <v>;85170864</v>
      </c>
      <c r="P25" s="6">
        <v>21.0</v>
      </c>
    </row>
    <row r="26" ht="16.5" customHeight="1">
      <c r="O26" s="6" t="str">
        <f t="shared" si="4"/>
        <v>;86074351</v>
      </c>
      <c r="P26" s="6">
        <v>22.0</v>
      </c>
    </row>
    <row r="27" ht="16.5" customHeight="1">
      <c r="O27" s="6" t="str">
        <f t="shared" si="4"/>
        <v/>
      </c>
      <c r="P27" s="6">
        <v>23.0</v>
      </c>
    </row>
    <row r="28" ht="16.5" customHeight="1">
      <c r="O28" s="33" t="str">
        <f t="shared" si="4"/>
        <v/>
      </c>
      <c r="P28" s="33">
        <v>24.0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H2:L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57"/>
    <col customWidth="1" min="4" max="5" width="8.71"/>
    <col customWidth="1" min="6" max="6" width="12.57"/>
    <col customWidth="1" min="7" max="8" width="8.71"/>
    <col customWidth="1" min="9" max="9" width="12.0"/>
    <col customWidth="1" min="10" max="10" width="4.57"/>
    <col customWidth="1" min="11" max="11" width="12.0"/>
    <col customWidth="1" min="12" max="14" width="8.71"/>
    <col customWidth="1" hidden="1" min="15" max="18" width="9.0"/>
    <col customWidth="1" min="19" max="26" width="8.71"/>
  </cols>
  <sheetData>
    <row r="1" ht="16.5" customHeight="1"/>
    <row r="2" ht="16.5" customHeight="1">
      <c r="H2" s="14" t="s">
        <v>11</v>
      </c>
      <c r="I2" s="15"/>
      <c r="J2" s="15"/>
      <c r="K2" s="15"/>
      <c r="L2" s="16"/>
    </row>
    <row r="3" ht="16.5" customHeight="1">
      <c r="C3" s="17"/>
    </row>
    <row r="4" ht="16.5" customHeight="1"/>
    <row r="5" ht="16.5" customHeight="1">
      <c r="O5" s="6" t="str">
        <f>LEFT(RIGHT(C9,LEN(C9)-39),LEN(RIGHT(C9,LEN(C9)-39))-8)</f>
        <v>30911050</v>
      </c>
      <c r="P5" s="6">
        <v>1.0</v>
      </c>
      <c r="R5" s="6" t="s">
        <v>12</v>
      </c>
    </row>
    <row r="6" ht="16.5" customHeight="1">
      <c r="O6" s="6" t="str">
        <f t="shared" ref="O6:O10" si="1">IF((ISBLANK(C10)),"",(","&amp;LEFT(RIGHT(C10,LEN(C10)-39),LEN(RIGHT(C10,LEN(C10)-39))-8)))</f>
        <v>,30911051</v>
      </c>
      <c r="P6" s="6">
        <v>2.0</v>
      </c>
      <c r="R6" s="6" t="str">
        <f>O5&amp;O6&amp;O7&amp;O8&amp;O9&amp;O11&amp;O12&amp;O13&amp;O14&amp;O15&amp;O16&amp;O17&amp;O18&amp;O19&amp;O20&amp;O21&amp;O23&amp;O24&amp;O25&amp;O26</f>
        <v>30911050,30911051,30911052,478437468,30911054,460896870,427410786,478437474,452454088,30607576,30911050,424598706,437257535,433700328,449939891,30428821,31228684</v>
      </c>
    </row>
    <row r="7" ht="16.5" customHeight="1">
      <c r="O7" s="6" t="str">
        <f t="shared" si="1"/>
        <v>,30911052</v>
      </c>
      <c r="P7" s="6">
        <v>3.0</v>
      </c>
    </row>
    <row r="8" ht="16.5" customHeight="1">
      <c r="B8" s="18"/>
      <c r="C8" s="19" t="s">
        <v>13</v>
      </c>
      <c r="D8" s="20" t="s">
        <v>14</v>
      </c>
      <c r="E8" s="21"/>
      <c r="F8" s="22" t="s">
        <v>13</v>
      </c>
      <c r="G8" s="23" t="s">
        <v>14</v>
      </c>
      <c r="I8" s="6" t="s">
        <v>15</v>
      </c>
      <c r="O8" s="6" t="str">
        <f t="shared" si="1"/>
        <v>,478437468</v>
      </c>
      <c r="P8" s="6">
        <v>4.0</v>
      </c>
    </row>
    <row r="9" ht="16.5" customHeight="1">
      <c r="B9" s="24">
        <v>1.0</v>
      </c>
      <c r="C9" s="49" t="s">
        <v>57</v>
      </c>
      <c r="D9" s="23" t="s">
        <v>14</v>
      </c>
      <c r="E9" s="26">
        <v>7.0</v>
      </c>
      <c r="F9" s="25" t="s">
        <v>58</v>
      </c>
      <c r="G9" s="23" t="s">
        <v>14</v>
      </c>
      <c r="I9" s="44"/>
      <c r="K9" s="44"/>
      <c r="L9" s="23" t="s">
        <v>14</v>
      </c>
      <c r="O9" s="6" t="str">
        <f t="shared" si="1"/>
        <v>,30911054</v>
      </c>
      <c r="P9" s="6">
        <v>5.0</v>
      </c>
    </row>
    <row r="10" ht="16.5" customHeight="1">
      <c r="B10" s="24">
        <v>2.0</v>
      </c>
      <c r="C10" s="30" t="s">
        <v>59</v>
      </c>
      <c r="D10" s="23" t="s">
        <v>14</v>
      </c>
      <c r="E10" s="26">
        <v>8.0</v>
      </c>
      <c r="F10" s="25" t="s">
        <v>60</v>
      </c>
      <c r="G10" s="23" t="s">
        <v>14</v>
      </c>
      <c r="I10" s="45" t="s">
        <v>61</v>
      </c>
      <c r="J10" s="23" t="s">
        <v>14</v>
      </c>
      <c r="L10" s="23" t="s">
        <v>14</v>
      </c>
      <c r="O10" s="6" t="str">
        <f t="shared" si="1"/>
        <v/>
      </c>
      <c r="P10" s="33">
        <v>6.0</v>
      </c>
    </row>
    <row r="11" ht="16.5" customHeight="1">
      <c r="B11" s="24">
        <v>3.0</v>
      </c>
      <c r="C11" s="30" t="s">
        <v>62</v>
      </c>
      <c r="D11" s="23" t="s">
        <v>14</v>
      </c>
      <c r="E11" s="26">
        <v>9.0</v>
      </c>
      <c r="F11" s="25" t="s">
        <v>63</v>
      </c>
      <c r="G11" s="23" t="s">
        <v>14</v>
      </c>
      <c r="I11" s="46" t="str">
        <f>"flomusic://play/track?ids="&amp;R6</f>
        <v>flomusic://play/track?ids=30911050,30911051,30911052,478437468,30911054,460896870,427410786,478437474,452454088,30607576,30911050,424598706,437257535,433700328,449939891,30428821,31228684</v>
      </c>
      <c r="J11" s="23" t="s">
        <v>14</v>
      </c>
      <c r="L11" s="23" t="s">
        <v>14</v>
      </c>
      <c r="O11" s="6" t="str">
        <f t="shared" ref="O11:O16" si="2">IF((ISBLANK(F9)),"",(","&amp;LEFT(RIGHT(F9,LEN(F9)-39),LEN(RIGHT(F9,LEN(F9)-39))-8)))</f>
        <v>,460896870</v>
      </c>
      <c r="P11" s="6">
        <v>7.0</v>
      </c>
    </row>
    <row r="12" ht="16.5" customHeight="1">
      <c r="B12" s="24">
        <v>4.0</v>
      </c>
      <c r="C12" s="30" t="s">
        <v>64</v>
      </c>
      <c r="D12" s="23" t="s">
        <v>14</v>
      </c>
      <c r="E12" s="26">
        <v>10.0</v>
      </c>
      <c r="F12" s="25" t="s">
        <v>65</v>
      </c>
      <c r="G12" s="23" t="s">
        <v>14</v>
      </c>
      <c r="J12" s="23" t="s">
        <v>14</v>
      </c>
      <c r="L12" s="23" t="s">
        <v>14</v>
      </c>
      <c r="O12" s="6" t="str">
        <f t="shared" si="2"/>
        <v>,427410786</v>
      </c>
      <c r="P12" s="6">
        <v>8.0</v>
      </c>
    </row>
    <row r="13" ht="16.5" customHeight="1">
      <c r="B13" s="24">
        <v>5.0</v>
      </c>
      <c r="C13" s="30" t="s">
        <v>66</v>
      </c>
      <c r="D13" s="23" t="s">
        <v>14</v>
      </c>
      <c r="E13" s="26">
        <v>11.0</v>
      </c>
      <c r="F13" s="25" t="s">
        <v>67</v>
      </c>
      <c r="G13" s="23" t="s">
        <v>14</v>
      </c>
      <c r="J13" s="23" t="s">
        <v>14</v>
      </c>
      <c r="L13" s="23" t="s">
        <v>14</v>
      </c>
      <c r="O13" s="6" t="str">
        <f t="shared" si="2"/>
        <v>,478437474</v>
      </c>
      <c r="P13" s="6">
        <v>9.0</v>
      </c>
    </row>
    <row r="14" ht="16.5" customHeight="1">
      <c r="B14" s="24">
        <v>6.0</v>
      </c>
      <c r="C14" s="30"/>
      <c r="D14" s="23" t="s">
        <v>14</v>
      </c>
      <c r="E14" s="26">
        <v>12.0</v>
      </c>
      <c r="F14" s="25"/>
      <c r="G14" s="23" t="s">
        <v>14</v>
      </c>
      <c r="J14" s="23" t="s">
        <v>14</v>
      </c>
      <c r="O14" s="6" t="str">
        <f t="shared" si="2"/>
        <v>,452454088</v>
      </c>
      <c r="P14" s="6">
        <v>10.0</v>
      </c>
    </row>
    <row r="15" ht="16.5" customHeight="1">
      <c r="B15" s="31"/>
      <c r="F15" s="32"/>
      <c r="G15" s="23" t="s">
        <v>14</v>
      </c>
      <c r="O15" s="6" t="str">
        <f t="shared" si="2"/>
        <v>,30607576</v>
      </c>
      <c r="P15" s="6">
        <v>11.0</v>
      </c>
    </row>
    <row r="16" ht="16.5" customHeight="1">
      <c r="B16" s="24">
        <v>13.0</v>
      </c>
      <c r="C16" s="49" t="s">
        <v>57</v>
      </c>
      <c r="D16" s="37" t="s">
        <v>14</v>
      </c>
      <c r="E16" s="26">
        <v>19.0</v>
      </c>
      <c r="F16" s="25"/>
      <c r="G16" s="23" t="s">
        <v>14</v>
      </c>
      <c r="I16" s="6" t="s">
        <v>68</v>
      </c>
      <c r="O16" s="6" t="str">
        <f t="shared" si="2"/>
        <v/>
      </c>
      <c r="P16" s="33">
        <v>12.0</v>
      </c>
    </row>
    <row r="17" ht="16.5" customHeight="1">
      <c r="B17" s="24">
        <v>14.0</v>
      </c>
      <c r="C17" s="30" t="s">
        <v>69</v>
      </c>
      <c r="D17" s="37" t="s">
        <v>14</v>
      </c>
      <c r="E17" s="26">
        <v>20.0</v>
      </c>
      <c r="F17" s="25"/>
      <c r="G17" s="23" t="s">
        <v>14</v>
      </c>
      <c r="I17" s="6" t="s">
        <v>70</v>
      </c>
      <c r="O17" s="6" t="str">
        <f t="shared" ref="O17:O22" si="3">IF((ISBLANK(C16)),"",(","&amp;LEFT(RIGHT(C16,LEN(C16)-39),LEN(RIGHT(C16,LEN(C16)-39))-8)))</f>
        <v>,30911050</v>
      </c>
      <c r="P17" s="6">
        <v>13.0</v>
      </c>
    </row>
    <row r="18" ht="16.5" customHeight="1">
      <c r="B18" s="24">
        <v>15.0</v>
      </c>
      <c r="C18" s="30" t="s">
        <v>71</v>
      </c>
      <c r="D18" s="37" t="s">
        <v>14</v>
      </c>
      <c r="E18" s="26">
        <v>21.0</v>
      </c>
      <c r="F18" s="25" t="s">
        <v>72</v>
      </c>
      <c r="G18" s="23" t="s">
        <v>14</v>
      </c>
      <c r="I18" s="6" t="s">
        <v>73</v>
      </c>
      <c r="O18" s="6" t="str">
        <f t="shared" si="3"/>
        <v>,424598706</v>
      </c>
      <c r="P18" s="6">
        <v>14.0</v>
      </c>
    </row>
    <row r="19" ht="16.5" customHeight="1">
      <c r="B19" s="24">
        <v>16.0</v>
      </c>
      <c r="C19" s="30" t="s">
        <v>74</v>
      </c>
      <c r="D19" s="37" t="s">
        <v>14</v>
      </c>
      <c r="E19" s="26">
        <v>22.0</v>
      </c>
      <c r="F19" s="25" t="s">
        <v>75</v>
      </c>
      <c r="G19" s="23" t="s">
        <v>14</v>
      </c>
      <c r="O19" s="6" t="str">
        <f t="shared" si="3"/>
        <v>,437257535</v>
      </c>
      <c r="P19" s="6">
        <v>15.0</v>
      </c>
    </row>
    <row r="20" ht="16.5" customHeight="1">
      <c r="B20" s="24">
        <v>17.0</v>
      </c>
      <c r="C20" s="30" t="s">
        <v>76</v>
      </c>
      <c r="D20" s="37" t="s">
        <v>14</v>
      </c>
      <c r="E20" s="26">
        <v>23.0</v>
      </c>
      <c r="F20" s="25"/>
      <c r="G20" s="23" t="s">
        <v>14</v>
      </c>
      <c r="O20" s="6" t="str">
        <f t="shared" si="3"/>
        <v>,433700328</v>
      </c>
      <c r="P20" s="6">
        <v>16.0</v>
      </c>
    </row>
    <row r="21" ht="16.5" customHeight="1">
      <c r="B21" s="38">
        <v>18.0</v>
      </c>
      <c r="C21" s="39"/>
      <c r="D21" s="40" t="s">
        <v>14</v>
      </c>
      <c r="E21" s="41">
        <v>24.0</v>
      </c>
      <c r="F21" s="42" t="s">
        <v>77</v>
      </c>
      <c r="G21" s="23" t="s">
        <v>14</v>
      </c>
      <c r="H21" s="50"/>
      <c r="O21" s="6" t="str">
        <f t="shared" si="3"/>
        <v>,449939891</v>
      </c>
      <c r="P21" s="6">
        <v>17.0</v>
      </c>
    </row>
    <row r="22" ht="16.5" customHeight="1">
      <c r="B22" s="48"/>
      <c r="C22" s="48"/>
      <c r="D22" s="48"/>
      <c r="E22" s="48"/>
      <c r="F22" s="48"/>
      <c r="O22" s="6" t="str">
        <f t="shared" si="3"/>
        <v/>
      </c>
      <c r="P22" s="33">
        <v>18.0</v>
      </c>
    </row>
    <row r="23" ht="16.5" customHeight="1">
      <c r="B23" s="48"/>
      <c r="C23" s="48"/>
      <c r="D23" s="48"/>
      <c r="E23" s="48"/>
      <c r="F23" s="48"/>
      <c r="O23" s="6" t="str">
        <f t="shared" ref="O23:O28" si="4">IF((ISBLANK(F16)),"",(","&amp;LEFT(RIGHT(F16,LEN(F16)-39),LEN(RIGHT(F16,LEN(F16)-39))-8)))</f>
        <v/>
      </c>
      <c r="P23" s="6">
        <v>19.0</v>
      </c>
    </row>
    <row r="24" ht="16.5" customHeight="1">
      <c r="C24" s="44"/>
      <c r="O24" s="6" t="str">
        <f t="shared" si="4"/>
        <v/>
      </c>
      <c r="P24" s="6">
        <v>20.0</v>
      </c>
    </row>
    <row r="25" ht="16.5" customHeight="1">
      <c r="D25" s="23" t="s">
        <v>14</v>
      </c>
      <c r="O25" s="6" t="str">
        <f t="shared" si="4"/>
        <v>,30428821</v>
      </c>
      <c r="P25" s="6">
        <v>21.0</v>
      </c>
    </row>
    <row r="26" ht="16.5" customHeight="1">
      <c r="C26" s="6" t="s">
        <v>78</v>
      </c>
      <c r="O26" s="6" t="str">
        <f t="shared" si="4"/>
        <v>,31228684</v>
      </c>
      <c r="P26" s="6">
        <v>22.0</v>
      </c>
    </row>
    <row r="27" ht="16.5" customHeight="1">
      <c r="C27" s="8" t="s">
        <v>79</v>
      </c>
      <c r="D27" s="23" t="s">
        <v>14</v>
      </c>
      <c r="O27" s="6" t="str">
        <f t="shared" si="4"/>
        <v/>
      </c>
      <c r="P27" s="6">
        <v>23.0</v>
      </c>
    </row>
    <row r="28" ht="16.5" customHeight="1">
      <c r="O28" s="6" t="str">
        <f t="shared" si="4"/>
        <v>,435400350</v>
      </c>
      <c r="P28" s="33">
        <v>24.0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H2:L2"/>
    <mergeCell ref="C24:F24"/>
  </mergeCells>
  <hyperlinks>
    <hyperlink r:id="rId1" ref="C27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>
      <c r="D6" s="6" t="s">
        <v>80</v>
      </c>
    </row>
    <row r="7" ht="16.5" customHeight="1"/>
    <row r="8" ht="16.5" customHeight="1">
      <c r="D8" s="6" t="s">
        <v>81</v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