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7.xml" ContentType="application/vnd.ms-office.chartstyle+xml"/>
  <Override PartName="/xl/charts/colors7.xml" ContentType="application/vnd.ms-office.chartcolorstyle+xml"/>
  <Override PartName="/xl/charts/chartEx2.xml" ContentType="application/vnd.ms-office.chartex+xml"/>
  <Override PartName="/xl/charts/style8.xml" ContentType="application/vnd.ms-office.chartstyle+xml"/>
  <Override PartName="/xl/charts/colors8.xml" ContentType="application/vnd.ms-office.chartcolorstyle+xml"/>
  <Override PartName="/xl/charts/chart7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8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miscbhd-my.sharepoint.com/personal/ahmadmakintha_misc_my/Documents/Makintha/7_Private/01_DataBootCamp/01_Week01/01_Homework/Excel_Challenge/"/>
    </mc:Choice>
  </mc:AlternateContent>
  <xr:revisionPtr revIDLastSave="985" documentId="8_{D96A4426-BE27-4706-B081-7664E8F7C3BB}" xr6:coauthVersionLast="45" xr6:coauthVersionMax="45" xr10:uidLastSave="{F4D5BD42-3793-42FE-B229-78B5BC10F256}"/>
  <bookViews>
    <workbookView xWindow="-120" yWindow="-120" windowWidth="20730" windowHeight="11160" xr2:uid="{00000000-000D-0000-FFFF-FFFF00000000}"/>
  </bookViews>
  <sheets>
    <sheet name="Main_Data" sheetId="1" r:id="rId1"/>
    <sheet name="Per_Category" sheetId="5" r:id="rId2"/>
    <sheet name="Per_Sub_Category" sheetId="4" r:id="rId3"/>
    <sheet name="Per_Year_Launched" sheetId="14" r:id="rId4"/>
    <sheet name="Per_Month_Launched" sheetId="8" r:id="rId5"/>
    <sheet name="Bonus" sheetId="9" r:id="rId6"/>
    <sheet name="Bonus_Statistical_Analysis" sheetId="16" r:id="rId7"/>
    <sheet name="Count_of_Country" sheetId="17" r:id="rId8"/>
  </sheets>
  <definedNames>
    <definedName name="_xlnm._FilterDatabase" localSheetId="0" hidden="1">Main_Data!$A$1:$U$4115</definedName>
    <definedName name="_xlchart.v1.0" hidden="1">Bonus_Statistical_Analysis!$Q$2:$Q$2186</definedName>
    <definedName name="_xlchart.v1.1" hidden="1">Bonus_Statistical_Analysis!$C$2:$C$2186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11" i="16" l="1"/>
  <c r="U11" i="16"/>
  <c r="U10" i="16"/>
  <c r="U9" i="16"/>
  <c r="U8" i="16"/>
  <c r="U7" i="16"/>
  <c r="U6" i="16"/>
  <c r="U5" i="16"/>
  <c r="U4" i="16"/>
  <c r="U3" i="16"/>
  <c r="U2" i="16"/>
  <c r="G10" i="16"/>
  <c r="G9" i="16"/>
  <c r="G8" i="16"/>
  <c r="G7" i="16"/>
  <c r="G6" i="16"/>
  <c r="G5" i="16"/>
  <c r="G4" i="16"/>
  <c r="G3" i="16"/>
  <c r="B12" i="9"/>
  <c r="B11" i="9"/>
  <c r="B10" i="9"/>
  <c r="B9" i="9"/>
  <c r="B8" i="9"/>
  <c r="B7" i="9"/>
  <c r="B6" i="9"/>
  <c r="B5" i="9"/>
  <c r="B4" i="9"/>
  <c r="B3" i="9"/>
  <c r="G2" i="16"/>
  <c r="S10" i="16"/>
  <c r="S9" i="16"/>
  <c r="S8" i="16"/>
  <c r="S7" i="16"/>
  <c r="S6" i="16"/>
  <c r="S5" i="16"/>
  <c r="S4" i="16" a="1"/>
  <c r="S4" i="16" s="1"/>
  <c r="S3" i="16"/>
  <c r="S2" i="16"/>
  <c r="E8" i="16"/>
  <c r="E7" i="16"/>
  <c r="E6" i="16"/>
  <c r="E5" i="16"/>
  <c r="E10" i="16"/>
  <c r="E9" i="16"/>
  <c r="E4" i="16" a="1"/>
  <c r="E4" i="16" s="1"/>
  <c r="E3" i="16"/>
  <c r="E2" i="16"/>
  <c r="G13" i="14"/>
  <c r="G12" i="14"/>
  <c r="G11" i="14"/>
  <c r="G10" i="14"/>
  <c r="G8" i="14"/>
  <c r="G9" i="14"/>
  <c r="G7" i="14"/>
  <c r="G6" i="14"/>
  <c r="G5" i="14"/>
  <c r="S11" i="16" l="1"/>
  <c r="S13" i="16" s="1"/>
  <c r="E11" i="16"/>
  <c r="S12" i="16" l="1"/>
  <c r="E12" i="16"/>
  <c r="E13" i="16"/>
  <c r="D13" i="9" l="1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E9" i="9" s="1"/>
  <c r="C8" i="9"/>
  <c r="C7" i="9"/>
  <c r="C6" i="9"/>
  <c r="C5" i="9"/>
  <c r="C4" i="9"/>
  <c r="C3" i="9"/>
  <c r="C2" i="9"/>
  <c r="B13" i="9"/>
  <c r="E8" i="9"/>
  <c r="E6" i="9"/>
  <c r="E7" i="9" l="1"/>
  <c r="H7" i="9" s="1"/>
  <c r="H8" i="9"/>
  <c r="G9" i="9"/>
  <c r="H6" i="9"/>
  <c r="G6" i="9"/>
  <c r="H9" i="9"/>
  <c r="G8" i="9"/>
  <c r="E13" i="9"/>
  <c r="H13" i="9" s="1"/>
  <c r="E5" i="9"/>
  <c r="H5" i="9" s="1"/>
  <c r="F9" i="9"/>
  <c r="E12" i="9"/>
  <c r="F12" i="9" s="1"/>
  <c r="E4" i="9"/>
  <c r="F4" i="9" s="1"/>
  <c r="F8" i="9"/>
  <c r="E11" i="9"/>
  <c r="G11" i="9" s="1"/>
  <c r="E3" i="9"/>
  <c r="F3" i="9" s="1"/>
  <c r="E10" i="9"/>
  <c r="H10" i="9" s="1"/>
  <c r="F6" i="9"/>
  <c r="B2" i="9"/>
  <c r="F7" i="9" l="1"/>
  <c r="G7" i="9"/>
  <c r="G12" i="9"/>
  <c r="H3" i="9"/>
  <c r="H11" i="9"/>
  <c r="G3" i="9"/>
  <c r="F13" i="9"/>
  <c r="H12" i="9"/>
  <c r="F10" i="9"/>
  <c r="F5" i="9"/>
  <c r="H4" i="9"/>
  <c r="F11" i="9"/>
  <c r="G13" i="9"/>
  <c r="G5" i="9"/>
  <c r="G4" i="9"/>
  <c r="E2" i="9"/>
  <c r="F2" i="9" s="1"/>
  <c r="G10" i="9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T2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G2" i="9" l="1"/>
  <c r="H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<sst xmlns="http://schemas.openxmlformats.org/spreadsheetml/2006/main" count="28635" uniqueCount="8439">
  <si>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</si>
  <si>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</si>
  <si>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</si>
  <si>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</si>
  <si>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</si>
  <si>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</si>
  <si>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</si>
  <si>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</si>
  <si>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</si>
  <si>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</si>
  <si>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</si>
  <si>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</si>
  <si>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</si>
  <si>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</si>
  <si>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</si>
  <si>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</si>
  <si>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</si>
  <si>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</si>
  <si>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</si>
  <si>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</si>
  <si>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</si>
  <si>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</si>
  <si>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</si>
  <si>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</si>
  <si>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</si>
  <si>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</si>
  <si>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</si>
  <si>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</si>
  <si>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</si>
  <si>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</si>
  <si>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</si>
  <si>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</si>
  <si>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</si>
  <si>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</si>
  <si>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</si>
  <si>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</si>
  <si>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</si>
  <si>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</si>
  <si>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</si>
  <si>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</si>
  <si>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</si>
  <si>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</si>
  <si>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</si>
  <si>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</si>
  <si>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</si>
  <si>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</si>
  <si>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</si>
  <si>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</si>
  <si>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</si>
  <si>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</si>
  <si>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</si>
  <si>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</si>
  <si>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</si>
  <si>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</si>
  <si>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</si>
  <si>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</si>
  <si>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</si>
  <si>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</si>
  <si>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</si>
  <si>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</si>
  <si>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</si>
  <si>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</si>
  <si>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</si>
  <si>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</si>
  <si>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</si>
  <si>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</si>
  <si>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</si>
  <si>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</si>
  <si>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</si>
  <si>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</si>
  <si>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</si>
  <si>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</si>
  <si>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</si>
  <si>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</si>
  <si>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</si>
  <si>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</si>
  <si>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</si>
  <si>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</si>
  <si>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</si>
  <si>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</si>
  <si>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</si>
  <si>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</si>
  <si>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</si>
  <si>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</si>
  <si>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</si>
  <si>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</si>
  <si>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</si>
  <si>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</si>
  <si>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</si>
  <si>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</si>
  <si>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</si>
  <si>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</si>
  <si>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</si>
  <si>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</si>
  <si>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</si>
  <si>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</si>
  <si>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</si>
  <si>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</si>
  <si>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</si>
  <si>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</si>
  <si>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</si>
  <si>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</si>
  <si>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</si>
  <si>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</si>
  <si>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</si>
  <si>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</si>
  <si>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</si>
  <si>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</si>
  <si>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</si>
  <si>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</si>
  <si>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</si>
  <si>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</si>
  <si>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</si>
  <si>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</si>
  <si>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</si>
  <si>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</si>
  <si>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</si>
  <si>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</si>
  <si>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</si>
  <si>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</si>
  <si>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</si>
  <si>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</si>
  <si>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</si>
  <si>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</si>
  <si>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</si>
  <si>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</si>
  <si>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</si>
  <si>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</si>
  <si>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</si>
  <si>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</si>
  <si>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</si>
  <si>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</si>
  <si>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</si>
  <si>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</si>
  <si>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</si>
  <si>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</si>
  <si>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</si>
  <si>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</si>
  <si>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</si>
  <si>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</si>
  <si>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</si>
  <si>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</si>
  <si>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</si>
  <si>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</si>
  <si>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</si>
  <si>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</si>
  <si>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</si>
  <si>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</si>
  <si>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</si>
  <si>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</si>
  <si>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</si>
  <si>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</si>
  <si>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</si>
  <si>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</si>
  <si>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</si>
  <si>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</si>
  <si>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</si>
  <si>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</si>
  <si>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</si>
  <si>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</si>
  <si>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</si>
  <si>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</si>
  <si>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</si>
  <si>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</si>
  <si>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</si>
  <si>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</si>
  <si>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</si>
  <si>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</si>
  <si>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</si>
  <si>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</si>
  <si>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</si>
  <si>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</si>
  <si>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</si>
  <si>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</si>
  <si>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</si>
  <si>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</si>
  <si>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</si>
  <si>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</si>
  <si>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</si>
  <si>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</si>
  <si>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</si>
  <si>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</si>
  <si>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</si>
  <si>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</si>
  <si>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</si>
  <si>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</si>
  <si>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</si>
  <si>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</si>
  <si>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</si>
  <si>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</si>
  <si>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</si>
  <si>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</si>
  <si>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</si>
  <si>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</si>
  <si>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</si>
  <si>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</si>
  <si>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</si>
  <si>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</si>
  <si>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</si>
  <si>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</si>
  <si>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</si>
  <si>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</si>
  <si>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</si>
  <si>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</si>
  <si>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</si>
  <si>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</si>
  <si>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</si>
  <si>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</si>
  <si>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</si>
  <si>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</si>
  <si>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</si>
  <si>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</si>
  <si>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</si>
  <si>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</si>
  <si>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</si>
  <si>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</si>
  <si>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</si>
  <si>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</si>
  <si>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</si>
  <si>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</si>
  <si>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</si>
  <si>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</si>
  <si>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</si>
  <si>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</si>
  <si>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</si>
  <si>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</si>
  <si>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</si>
  <si>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</si>
  <si>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</si>
  <si>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</si>
  <si>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</si>
  <si>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</si>
  <si>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</si>
  <si>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</si>
  <si>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</si>
  <si>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</si>
  <si>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</si>
  <si>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</si>
  <si>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</si>
  <si>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</si>
  <si>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</si>
  <si>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</si>
  <si>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</si>
  <si>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</si>
  <si>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</si>
  <si>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</si>
  <si>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</si>
  <si>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</si>
  <si>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</si>
  <si>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</si>
  <si>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</si>
  <si>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</si>
  <si>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</si>
  <si>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</si>
  <si>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</si>
  <si>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</si>
  <si>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</si>
  <si>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</si>
  <si>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</si>
  <si>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</si>
  <si>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</si>
  <si>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</si>
  <si>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</si>
  <si>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</si>
  <si>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</si>
  <si>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</si>
  <si>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</si>
  <si>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</si>
  <si>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</si>
  <si>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</si>
  <si>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</si>
  <si>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</si>
  <si>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</si>
  <si>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</si>
  <si>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</si>
  <si>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</si>
  <si>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</si>
  <si>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</si>
  <si>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</si>
  <si>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</si>
  <si>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</si>
  <si>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</si>
  <si>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</si>
  <si>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</si>
  <si>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</si>
  <si>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</si>
  <si>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</si>
  <si>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</si>
  <si>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</si>
  <si>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</si>
  <si>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</si>
  <si>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</si>
  <si>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</si>
  <si>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</si>
  <si>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</si>
  <si>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</si>
  <si>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</si>
  <si>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</si>
  <si>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</si>
  <si>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</si>
  <si>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</si>
  <si>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</si>
  <si>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</si>
  <si>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</si>
  <si>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</si>
  <si>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</si>
  <si>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</si>
  <si>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</si>
  <si>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</si>
  <si>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</si>
  <si>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</si>
  <si>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</si>
  <si>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</si>
  <si>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</si>
  <si>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</si>
  <si>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</si>
  <si>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</si>
  <si>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</si>
  <si>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</si>
  <si>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</si>
  <si>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</si>
  <si>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</si>
  <si>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</si>
  <si>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</si>
  <si>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</si>
  <si>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</si>
  <si>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</si>
  <si>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</si>
  <si>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</si>
  <si>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</si>
  <si>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</si>
  <si>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</si>
  <si>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</si>
  <si>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</si>
  <si>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</si>
  <si>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</si>
  <si>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</si>
  <si>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</si>
  <si>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</si>
  <si>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</si>
  <si>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</si>
  <si>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</si>
  <si>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</si>
  <si>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</si>
  <si>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</si>
  <si>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</si>
  <si>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</si>
  <si>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</si>
  <si>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</si>
  <si>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</si>
  <si>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</si>
  <si>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</si>
  <si>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</si>
  <si>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</si>
  <si>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</si>
  <si>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</si>
  <si>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</si>
  <si>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</si>
  <si>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</si>
  <si>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</si>
  <si>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</si>
  <si>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</si>
  <si>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</si>
  <si>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</si>
  <si>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</si>
  <si>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</si>
  <si>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</si>
  <si>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</si>
  <si>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</si>
  <si>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</si>
  <si>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</si>
  <si>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</si>
  <si>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</si>
  <si>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</si>
  <si>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</si>
  <si>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</si>
  <si>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</si>
  <si>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</si>
  <si>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</si>
  <si>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</si>
  <si>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</si>
  <si>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</si>
  <si>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</si>
  <si>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</si>
  <si>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</si>
  <si>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</si>
  <si>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</si>
  <si>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</si>
  <si>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</si>
  <si>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</si>
  <si>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</si>
  <si>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</si>
  <si>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</si>
  <si>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</si>
  <si>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</si>
  <si>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</si>
  <si>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</si>
  <si>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</si>
  <si>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</si>
  <si>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</si>
  <si>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</si>
  <si>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</si>
  <si>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</si>
  <si>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</si>
  <si>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</si>
  <si>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</si>
  <si>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</si>
  <si>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</si>
  <si>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</si>
  <si>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</si>
  <si>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</si>
  <si>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</si>
  <si>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</si>
  <si>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</si>
  <si>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</si>
  <si>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</si>
  <si>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</si>
  <si>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</si>
  <si>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</si>
  <si>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</si>
  <si>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</si>
  <si>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</si>
  <si>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</si>
  <si>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</si>
  <si>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</si>
  <si>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</si>
  <si>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</si>
  <si>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</si>
  <si>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</si>
  <si>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</si>
  <si>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</si>
  <si>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</si>
  <si>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</si>
  <si>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</si>
  <si>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</si>
  <si>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</si>
  <si>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</si>
  <si>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</si>
  <si>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</si>
  <si>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</si>
  <si>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</si>
  <si>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</si>
  <si>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</si>
  <si>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</si>
  <si>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</si>
  <si>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</si>
  <si>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</si>
  <si>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</si>
  <si>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</si>
  <si>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</si>
  <si>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</si>
  <si>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</si>
  <si>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</si>
  <si>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</si>
  <si>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</si>
  <si>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</si>
  <si>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</si>
  <si>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</si>
  <si>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</si>
  <si>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</si>
  <si>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</si>
  <si>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</si>
  <si>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</si>
  <si>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</si>
  <si>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</si>
  <si>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</si>
  <si>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</si>
  <si>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</si>
  <si>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</si>
  <si>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</si>
  <si>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</si>
  <si>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</si>
  <si>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</si>
  <si>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</si>
  <si>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</si>
  <si>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</si>
  <si>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</si>
  <si>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</si>
  <si>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</si>
  <si>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</si>
  <si>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</si>
  <si>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</si>
  <si>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</si>
  <si>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</si>
  <si>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</si>
  <si>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</si>
  <si>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</si>
  <si>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</si>
  <si>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</si>
  <si>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</si>
  <si>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</si>
  <si>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</si>
  <si>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</si>
  <si>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</si>
  <si>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</si>
  <si>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</si>
  <si>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</si>
  <si>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</si>
  <si>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</si>
  <si>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</si>
  <si>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</si>
  <si>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</si>
  <si>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</si>
  <si>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</si>
  <si>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</si>
  <si>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</si>
  <si>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</si>
  <si>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</si>
  <si>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</si>
  <si>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</si>
  <si>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</si>
  <si>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</si>
  <si>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</si>
  <si>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</si>
  <si>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</si>
  <si>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</si>
  <si>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</si>
  <si>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</si>
  <si>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</si>
  <si>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</si>
  <si>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</si>
  <si>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</si>
  <si>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</si>
  <si>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</si>
  <si>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</si>
  <si>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</si>
  <si>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</si>
  <si>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</si>
  <si>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</si>
  <si>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</si>
  <si>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</si>
  <si>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</si>
  <si>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</si>
  <si>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</si>
  <si>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</si>
  <si>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</si>
  <si>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</si>
  <si>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</si>
  <si>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</si>
  <si>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</si>
  <si>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</si>
  <si>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</si>
  <si>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</si>
  <si>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</si>
  <si>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</si>
  <si>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</si>
  <si>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</si>
  <si>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</si>
  <si>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</si>
  <si>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</si>
  <si>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</si>
  <si>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</si>
  <si>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</si>
  <si>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</si>
  <si>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</si>
  <si>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</si>
  <si>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</si>
  <si>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</si>
  <si>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</si>
  <si>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</si>
  <si>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</si>
  <si>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</si>
  <si>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</si>
  <si>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</si>
  <si>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</si>
  <si>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</si>
  <si>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</si>
  <si>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</si>
  <si>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</si>
  <si>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</si>
  <si>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</si>
  <si>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</si>
  <si>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</si>
  <si>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</si>
  <si>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</si>
  <si>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</si>
  <si>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</si>
  <si>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</si>
  <si>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</si>
  <si>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</si>
  <si>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</si>
  <si>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</si>
  <si>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</si>
  <si>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</si>
  <si>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</si>
  <si>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</si>
  <si>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</si>
  <si>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</si>
  <si>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</si>
  <si>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</si>
  <si>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</si>
  <si>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</si>
  <si>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</si>
  <si>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</si>
  <si>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</si>
  <si>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</si>
  <si>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</si>
  <si>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</si>
  <si>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</si>
  <si>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</si>
  <si>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</si>
  <si>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</si>
  <si>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</si>
  <si>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</si>
  <si>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</si>
  <si>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</si>
  <si>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</si>
  <si>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</si>
  <si>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</si>
  <si>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</si>
  <si>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</si>
  <si>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</si>
  <si>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</si>
  <si>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</si>
  <si>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</si>
  <si>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</si>
  <si>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</si>
  <si>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</si>
  <si>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</si>
  <si>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</si>
  <si>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</si>
  <si>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</si>
  <si>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</si>
  <si>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</si>
  <si>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</si>
  <si>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</si>
  <si>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</si>
  <si>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</si>
  <si>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</si>
  <si>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</si>
  <si>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</si>
  <si>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</si>
  <si>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</si>
  <si>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</si>
  <si>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</si>
  <si>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</si>
  <si>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</si>
  <si>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</si>
  <si>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</si>
  <si>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</si>
  <si>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</si>
  <si>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</si>
  <si>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</si>
  <si>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</si>
  <si>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</si>
  <si>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</si>
  <si>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</si>
  <si>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</si>
  <si>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</si>
  <si>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</si>
  <si>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</si>
  <si>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</si>
  <si>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</si>
  <si>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</si>
  <si>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</si>
  <si>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</si>
  <si>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</si>
  <si>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</si>
  <si>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</si>
  <si>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</si>
  <si>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</si>
  <si>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</si>
  <si>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</si>
  <si>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</si>
  <si>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</si>
  <si>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</si>
  <si>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</si>
  <si>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</si>
  <si>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</si>
  <si>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</si>
  <si>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</si>
  <si>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</si>
  <si>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</si>
  <si>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</si>
  <si>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</si>
  <si>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</si>
  <si>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</si>
  <si>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</si>
  <si>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</si>
  <si>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</si>
  <si>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</si>
  <si>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</si>
  <si>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</si>
  <si>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</si>
  <si>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</si>
  <si>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</si>
  <si>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</si>
  <si>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</si>
  <si>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</si>
  <si>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</si>
  <si>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</si>
  <si>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</si>
  <si>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</si>
  <si>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</si>
  <si>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</si>
  <si>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</si>
  <si>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</si>
  <si>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</si>
  <si>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</si>
  <si>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</si>
  <si>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</si>
  <si>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</si>
  <si>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</si>
  <si>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</si>
  <si>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</si>
  <si>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</si>
  <si>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</si>
  <si>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</si>
  <si>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</si>
  <si>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</si>
  <si>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</si>
  <si>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</si>
  <si>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</si>
  <si>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</si>
  <si>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</si>
  <si>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</si>
  <si>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</si>
  <si>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</si>
  <si>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</si>
  <si>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</si>
  <si>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</si>
  <si>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</si>
  <si>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</si>
  <si>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</si>
  <si>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</si>
  <si>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</si>
  <si>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</si>
  <si>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</si>
  <si>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</si>
  <si>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</si>
  <si>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</si>
  <si>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</si>
  <si>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</si>
  <si>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</si>
  <si>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</si>
  <si>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</si>
  <si>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</si>
  <si>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</si>
  <si>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</si>
  <si>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</si>
  <si>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</si>
  <si>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</si>
  <si>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</si>
  <si>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</si>
  <si>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</si>
  <si>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</si>
  <si>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</si>
  <si>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</si>
  <si>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</si>
  <si>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</si>
  <si>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</si>
  <si>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</si>
  <si>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</si>
  <si>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</si>
  <si>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</si>
  <si>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</si>
  <si>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</si>
  <si>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</si>
  <si>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</si>
  <si>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</si>
  <si>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</si>
  <si>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</si>
  <si>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</si>
  <si>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</si>
  <si>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</si>
  <si>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</si>
  <si>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</si>
  <si>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</si>
  <si>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</si>
  <si>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</si>
  <si>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</si>
  <si>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</si>
  <si>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</si>
  <si>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</si>
  <si>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</si>
  <si>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</si>
  <si>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</si>
  <si>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</si>
  <si>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</si>
  <si>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</si>
  <si>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</si>
  <si>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</si>
  <si>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</si>
  <si>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</si>
  <si>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</si>
  <si>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</si>
  <si>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</si>
  <si>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</si>
  <si>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</si>
  <si>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</si>
  <si>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</si>
  <si>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</si>
  <si>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</si>
  <si>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</si>
  <si>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</si>
  <si>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</si>
  <si>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</si>
  <si>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</si>
  <si>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</si>
  <si>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</si>
  <si>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</si>
  <si>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</si>
  <si>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</si>
  <si>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</si>
  <si>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</si>
  <si>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</si>
  <si>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</si>
  <si>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</si>
  <si>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</si>
  <si>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</si>
  <si>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</si>
  <si>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</si>
  <si>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</si>
  <si>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</si>
  <si>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</si>
  <si>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</si>
  <si>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</si>
  <si>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</si>
  <si>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</si>
  <si>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</si>
  <si>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</si>
  <si>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</si>
  <si>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</si>
  <si>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</si>
  <si>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</si>
  <si>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</si>
  <si>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</si>
  <si>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</si>
  <si>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</si>
  <si>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</si>
  <si>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</si>
  <si>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</si>
  <si>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</si>
  <si>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</si>
  <si>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</si>
  <si>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</si>
  <si>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</si>
  <si>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</si>
  <si>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</si>
  <si>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</si>
  <si>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</si>
  <si>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</si>
  <si>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</si>
  <si>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</si>
  <si>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</si>
  <si>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</si>
  <si>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</si>
  <si>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</si>
  <si>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</si>
  <si>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</si>
  <si>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</si>
  <si>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</si>
  <si>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</si>
  <si>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</si>
  <si>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</si>
  <si>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</si>
  <si>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</si>
  <si>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</si>
  <si>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</si>
  <si>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</si>
  <si>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</si>
  <si>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</si>
  <si>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</si>
  <si>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</si>
  <si>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</si>
  <si>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</si>
  <si>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</si>
  <si>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</si>
  <si>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</si>
  <si>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</si>
  <si>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</si>
  <si>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</si>
  <si>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</si>
  <si>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</si>
  <si>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</si>
  <si>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</si>
  <si>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</si>
  <si>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</si>
  <si>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</si>
  <si>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</si>
  <si>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</si>
  <si>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</si>
  <si>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</si>
  <si>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</si>
  <si>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</si>
  <si>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</si>
  <si>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</si>
  <si>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</si>
  <si>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</si>
  <si>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</si>
  <si>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</si>
  <si>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</si>
  <si>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</si>
  <si>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</si>
  <si>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</si>
  <si>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</si>
  <si>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</si>
  <si>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</si>
  <si>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</si>
  <si>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</si>
  <si>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</si>
  <si>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</si>
  <si>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</si>
  <si>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</si>
  <si>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</si>
  <si>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</si>
  <si>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</si>
  <si>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</si>
  <si>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</si>
  <si>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</si>
  <si>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</si>
  <si>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</si>
  <si>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</si>
  <si>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</si>
  <si>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</si>
  <si>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</si>
  <si>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</si>
  <si>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</si>
  <si>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</si>
  <si>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</si>
  <si>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</si>
  <si>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</si>
  <si>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</si>
  <si>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</si>
  <si>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</si>
  <si>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</si>
  <si>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</si>
  <si>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</si>
  <si>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</si>
  <si>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</si>
  <si>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</si>
  <si>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</si>
  <si>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</si>
  <si>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</si>
  <si>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</si>
  <si>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</si>
  <si>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</si>
  <si>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</si>
  <si>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</si>
  <si>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</si>
  <si>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</si>
  <si>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</si>
  <si>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</si>
  <si>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</si>
  <si>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</si>
  <si>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</si>
  <si>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</si>
  <si>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</si>
  <si>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</si>
  <si>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</si>
  <si>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</si>
  <si>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</si>
  <si>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</si>
  <si>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</si>
  <si>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</si>
  <si>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</si>
  <si>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</si>
  <si>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</si>
  <si>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</si>
  <si>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</si>
  <si>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</si>
  <si>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</si>
  <si>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</si>
  <si>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</si>
  <si>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</si>
  <si>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</si>
  <si>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</si>
  <si>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</si>
  <si>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</si>
  <si>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</si>
  <si>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</si>
  <si>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</si>
  <si>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</si>
  <si>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</si>
  <si>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</si>
  <si>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</si>
  <si>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</si>
  <si>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</si>
  <si>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</si>
  <si>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</si>
  <si>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</si>
  <si>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</si>
  <si>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</si>
  <si>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</si>
  <si>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</si>
  <si>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</si>
  <si>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</si>
  <si>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</si>
  <si>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</si>
  <si>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</si>
  <si>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</si>
  <si>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</si>
  <si>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</si>
  <si>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</si>
  <si>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</si>
  <si>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</si>
  <si>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</si>
  <si>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</si>
  <si>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</si>
  <si>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</si>
  <si>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</si>
  <si>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</si>
  <si>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</si>
  <si>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</si>
  <si>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</si>
  <si>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</si>
  <si>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</si>
  <si>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</si>
  <si>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</si>
  <si>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</si>
  <si>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</si>
  <si>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</si>
  <si>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</si>
  <si>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</si>
  <si>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</si>
  <si>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</si>
  <si>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</si>
  <si>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</si>
  <si>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</si>
  <si>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</si>
  <si>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</si>
  <si>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</si>
  <si>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</si>
  <si>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</si>
  <si>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</si>
  <si>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</si>
  <si>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</si>
  <si>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</si>
  <si>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</si>
  <si>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</si>
  <si>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</si>
  <si>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</si>
  <si>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</si>
  <si>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</si>
  <si>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</si>
  <si>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</si>
  <si>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</si>
  <si>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</si>
  <si>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</si>
  <si>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</si>
  <si>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</si>
  <si>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</si>
  <si>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</si>
  <si>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</si>
  <si>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</si>
  <si>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</si>
  <si>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</si>
  <si>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</si>
  <si>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</si>
  <si>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</si>
  <si>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</si>
  <si>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</si>
  <si>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</si>
  <si>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</si>
  <si>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</si>
  <si>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</si>
  <si>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</si>
  <si>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</si>
  <si>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</si>
  <si>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</si>
  <si>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</si>
  <si>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</si>
  <si>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</si>
  <si>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</si>
  <si>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</si>
  <si>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</si>
  <si>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</si>
  <si>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</si>
  <si>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</si>
  <si>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</si>
  <si>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</si>
  <si>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</si>
  <si>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</si>
  <si>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</si>
  <si>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</si>
  <si>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</si>
  <si>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</si>
  <si>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</si>
  <si>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</si>
  <si>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</si>
  <si>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</si>
  <si>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</si>
  <si>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</si>
  <si>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</si>
  <si>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</si>
  <si>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</si>
  <si>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</si>
  <si>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</si>
  <si>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</si>
  <si>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</si>
  <si>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</si>
  <si>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</si>
  <si>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</si>
  <si>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</si>
  <si>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</si>
  <si>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</si>
  <si>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</si>
  <si>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</si>
  <si>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</si>
  <si>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</si>
  <si>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</si>
  <si>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</si>
  <si>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</si>
  <si>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</si>
  <si>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</si>
  <si>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</si>
  <si>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</si>
  <si>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</si>
  <si>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</si>
  <si>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</si>
  <si>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</si>
  <si>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</si>
  <si>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</si>
  <si>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</si>
  <si>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</si>
  <si>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</si>
  <si>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</si>
  <si>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</si>
  <si>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</si>
  <si>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</si>
  <si>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</si>
  <si>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</si>
  <si>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</si>
  <si>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</si>
  <si>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</si>
  <si>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</si>
  <si>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</si>
  <si>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</si>
  <si>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</si>
  <si>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</si>
  <si>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</si>
  <si>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</si>
  <si>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</si>
  <si>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</si>
  <si>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</si>
  <si>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</si>
  <si>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</si>
  <si>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</si>
  <si>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</si>
  <si>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</si>
  <si>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</si>
  <si>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</si>
  <si>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</si>
  <si>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</si>
  <si>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</si>
  <si>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</si>
  <si>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</si>
  <si>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</si>
  <si>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</si>
  <si>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</si>
  <si>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</si>
  <si>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</si>
  <si>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</si>
  <si>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</si>
  <si>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</si>
  <si>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</si>
  <si>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</si>
  <si>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</si>
  <si>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</si>
  <si>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</si>
  <si>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</si>
  <si>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</si>
  <si>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</si>
  <si>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</si>
  <si>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</si>
  <si>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</si>
  <si>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</si>
  <si>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</si>
  <si>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</si>
  <si>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</si>
  <si>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</si>
  <si>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</si>
  <si>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</si>
  <si>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</si>
  <si>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</si>
  <si>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</si>
  <si>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</si>
  <si>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</si>
  <si>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</si>
  <si>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</si>
  <si>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</si>
  <si>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</si>
  <si>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</si>
  <si>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</si>
  <si>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</si>
  <si>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</si>
  <si>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</si>
  <si>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</si>
  <si>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</si>
  <si>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</si>
  <si>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</si>
  <si>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</si>
  <si>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</si>
  <si>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</si>
  <si>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</si>
  <si>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</si>
  <si>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</si>
  <si>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</si>
  <si>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</si>
  <si>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</si>
  <si>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</si>
  <si>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</si>
  <si>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</si>
  <si>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</si>
  <si>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</si>
  <si>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</si>
  <si>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</si>
  <si>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</si>
  <si>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</si>
  <si>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</si>
  <si>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</si>
  <si>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</si>
  <si>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</si>
  <si>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</si>
  <si>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</si>
  <si>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</si>
  <si>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</si>
  <si>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</si>
  <si>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</si>
  <si>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</si>
  <si>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</si>
  <si>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</si>
  <si>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</si>
  <si>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</si>
  <si>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</si>
  <si>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</si>
  <si>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</si>
  <si>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</si>
  <si>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</si>
  <si>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</si>
  <si>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</si>
  <si>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</si>
  <si>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</si>
  <si>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</si>
  <si>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</si>
  <si>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</si>
  <si>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</si>
  <si>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</si>
  <si>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</si>
  <si>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</si>
  <si>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</si>
  <si>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</si>
  <si>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</si>
  <si>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</si>
  <si>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</si>
  <si>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</si>
  <si>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</si>
  <si>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</si>
  <si>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</si>
  <si>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</si>
  <si>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</si>
  <si>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</si>
  <si>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</si>
  <si>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</si>
  <si>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</si>
  <si>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</si>
  <si>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</si>
  <si>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</si>
  <si>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</si>
  <si>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</si>
  <si>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</si>
  <si>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</si>
  <si>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</si>
  <si>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</si>
  <si>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</si>
  <si>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</si>
  <si>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</si>
  <si>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</si>
  <si>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</si>
  <si>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</si>
  <si>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</si>
  <si>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</si>
  <si>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</si>
  <si>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</si>
  <si>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</si>
  <si>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</si>
  <si>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</si>
  <si>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</si>
  <si>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</si>
  <si>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</si>
  <si>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</si>
  <si>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</si>
  <si>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</si>
  <si>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</si>
  <si>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</si>
  <si>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</si>
  <si>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</si>
  <si>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</si>
  <si>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</si>
  <si>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</si>
  <si>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</si>
  <si>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</si>
  <si>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</si>
  <si>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</si>
  <si>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</si>
  <si>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</si>
  <si>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</si>
  <si>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</si>
  <si>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</si>
  <si>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</si>
  <si>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</si>
  <si>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</si>
  <si>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</si>
  <si>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</si>
  <si>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</si>
  <si>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</si>
  <si>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</si>
  <si>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</si>
  <si>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</si>
  <si>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</si>
  <si>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</si>
  <si>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</si>
  <si>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</si>
  <si>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</si>
  <si>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</si>
  <si>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</si>
  <si>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</si>
  <si>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</si>
  <si>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</si>
  <si>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</si>
  <si>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</si>
  <si>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</si>
  <si>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</si>
  <si>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</si>
  <si>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</si>
  <si>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</si>
  <si>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</si>
  <si>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</si>
  <si>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</si>
  <si>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</si>
  <si>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</si>
  <si>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</si>
  <si>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</si>
  <si>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</si>
  <si>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</si>
  <si>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</si>
  <si>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</si>
  <si>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</si>
  <si>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</si>
  <si>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</si>
  <si>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</si>
  <si>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</si>
  <si>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</si>
  <si>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</si>
  <si>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</si>
  <si>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</si>
  <si>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</si>
  <si>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</si>
  <si>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</si>
  <si>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</si>
  <si>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</si>
  <si>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</si>
  <si>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</si>
  <si>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</si>
  <si>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</si>
  <si>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</si>
  <si>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</si>
  <si>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</si>
  <si>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</si>
  <si>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</si>
  <si>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</si>
  <si>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</si>
  <si>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</si>
  <si>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</si>
  <si>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</si>
  <si>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</si>
  <si>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</si>
  <si>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</si>
  <si>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</si>
  <si>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</si>
  <si>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</si>
  <si>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</si>
  <si>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</si>
  <si>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</si>
  <si>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</si>
  <si>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</si>
  <si>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</si>
  <si>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</si>
  <si>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</si>
  <si>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</si>
  <si>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</si>
  <si>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</si>
  <si>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</si>
  <si>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</si>
  <si>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</si>
  <si>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</si>
  <si>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</si>
  <si>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</si>
  <si>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</si>
  <si>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</si>
  <si>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</si>
  <si>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</si>
  <si>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</si>
  <si>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</si>
  <si>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</si>
  <si>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</si>
  <si>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</si>
  <si>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</si>
  <si>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</si>
  <si>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</si>
  <si>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</si>
  <si>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</si>
  <si>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</si>
  <si>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</si>
  <si>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</si>
  <si>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</si>
  <si>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</si>
  <si>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</si>
  <si>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</si>
  <si>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</si>
  <si>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</si>
  <si>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</si>
  <si>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</si>
  <si>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</si>
  <si>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</si>
  <si>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</si>
  <si>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</si>
  <si>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</si>
  <si>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</si>
  <si>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</si>
  <si>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</si>
  <si>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</si>
  <si>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</si>
  <si>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</si>
  <si>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</si>
  <si>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</si>
  <si>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</si>
  <si>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</si>
  <si>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</si>
  <si>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</si>
  <si>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</si>
  <si>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</si>
  <si>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</si>
  <si>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</si>
  <si>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</si>
  <si>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</si>
  <si>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</si>
  <si>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</si>
  <si>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</si>
  <si>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</si>
  <si>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</si>
  <si>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</si>
  <si>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</si>
  <si>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</si>
  <si>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</si>
  <si>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</si>
  <si>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</si>
  <si>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</si>
  <si>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</si>
  <si>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</si>
  <si>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</si>
  <si>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</si>
  <si>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</si>
  <si>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</si>
  <si>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</si>
  <si>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</si>
  <si>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</si>
  <si>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</si>
  <si>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</si>
  <si>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</si>
  <si>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</si>
  <si>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</si>
  <si>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</si>
  <si>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</si>
  <si>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</si>
  <si>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</si>
  <si>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</si>
  <si>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</si>
  <si>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</si>
  <si>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</si>
  <si>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</si>
  <si>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</si>
  <si>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</si>
  <si>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</si>
  <si>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</si>
  <si>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</si>
  <si>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</si>
  <si>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</si>
  <si>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</si>
  <si>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</si>
  <si>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</si>
  <si>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</si>
  <si>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</si>
  <si>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</si>
  <si>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</si>
  <si>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</si>
  <si>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</si>
  <si>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</si>
  <si>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</si>
  <si>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</si>
  <si>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</si>
  <si>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</si>
  <si>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</si>
  <si>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</si>
  <si>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</si>
  <si>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</si>
  <si>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</si>
  <si>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</si>
  <si>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</si>
  <si>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</si>
  <si>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</si>
  <si>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</si>
  <si>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</si>
  <si>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</si>
  <si>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</si>
  <si>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</si>
  <si>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</si>
  <si>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</si>
  <si>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</si>
  <si>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</si>
  <si>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</si>
  <si>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</si>
  <si>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</si>
  <si>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</si>
  <si>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</si>
  <si>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</si>
  <si>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</si>
  <si>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</si>
  <si>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</si>
  <si>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</si>
  <si>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</si>
  <si>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</si>
  <si>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</si>
  <si>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</si>
  <si>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</si>
  <si>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</si>
  <si>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</si>
  <si>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</si>
  <si>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</si>
  <si>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</si>
  <si>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</si>
  <si>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</si>
  <si>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</si>
  <si>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</si>
  <si>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</si>
  <si>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</si>
  <si>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</si>
  <si>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</si>
  <si>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</si>
  <si>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</si>
  <si>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</si>
  <si>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</si>
  <si>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</si>
  <si>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</si>
  <si>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</si>
  <si>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</si>
  <si>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</si>
  <si>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</si>
  <si>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</si>
  <si>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</si>
  <si>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</si>
  <si>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</si>
  <si>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</si>
  <si>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</si>
  <si>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</si>
  <si>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</si>
  <si>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</si>
  <si>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</si>
  <si>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</si>
  <si>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</si>
  <si>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</si>
  <si>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</si>
  <si>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</si>
  <si>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</si>
  <si>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</si>
  <si>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</si>
  <si>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</si>
  <si>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</si>
  <si>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</si>
  <si>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</si>
  <si>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</si>
  <si>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</si>
  <si>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</si>
  <si>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</si>
  <si>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</si>
  <si>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</si>
  <si>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</si>
  <si>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</si>
  <si>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</si>
  <si>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</si>
  <si>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</si>
  <si>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</si>
  <si>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</si>
  <si>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</si>
  <si>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</si>
  <si>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</si>
  <si>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</si>
  <si>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</si>
  <si>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</si>
  <si>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</si>
  <si>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</si>
  <si>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</si>
  <si>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</si>
  <si>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</si>
  <si>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</si>
  <si>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</si>
  <si>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</si>
  <si>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</si>
  <si>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</si>
  <si>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</si>
  <si>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</si>
  <si>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</si>
  <si>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</si>
  <si>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</si>
  <si>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</si>
  <si>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</si>
  <si>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</si>
  <si>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</si>
  <si>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</si>
  <si>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</si>
  <si>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</si>
  <si>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</si>
  <si>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</si>
  <si>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</si>
  <si>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</si>
  <si>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</si>
  <si>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</si>
  <si>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</si>
  <si>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</si>
  <si>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</si>
  <si>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</si>
  <si>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</si>
  <si>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</si>
  <si>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</si>
  <si>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</si>
  <si>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</si>
  <si>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</si>
  <si>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</si>
  <si>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</si>
  <si>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</si>
  <si>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</si>
  <si>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</si>
  <si>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</si>
  <si>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</si>
  <si>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</si>
  <si>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</si>
  <si>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</si>
  <si>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</si>
  <si>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</si>
  <si>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</si>
  <si>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</si>
  <si>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</si>
  <si>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</si>
  <si>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</si>
  <si>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</si>
  <si>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</si>
  <si>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</si>
  <si>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</si>
  <si>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</si>
  <si>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</si>
  <si>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</si>
  <si>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</si>
  <si>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</si>
  <si>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</si>
  <si>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</si>
  <si>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</si>
  <si>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</si>
  <si>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</si>
  <si>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</si>
  <si>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</si>
  <si>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</si>
  <si>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</si>
  <si>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</si>
  <si>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</si>
  <si>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</si>
  <si>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</si>
  <si>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</si>
  <si>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</si>
  <si>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</si>
  <si>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</si>
  <si>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</si>
  <si>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</si>
  <si>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</si>
  <si>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</si>
  <si>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</si>
  <si>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</si>
  <si>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</si>
  <si>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</si>
  <si>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</si>
  <si>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</si>
  <si>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</si>
  <si>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</si>
  <si>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</si>
  <si>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</si>
  <si>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</si>
  <si>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</si>
  <si>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</si>
  <si>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</si>
  <si>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</si>
  <si>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</si>
  <si>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</si>
  <si>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</si>
  <si>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</si>
  <si>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</si>
  <si>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</si>
  <si>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</si>
  <si>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</si>
  <si>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</si>
  <si>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</si>
  <si>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</si>
  <si>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</si>
  <si>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</si>
  <si>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</si>
  <si>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</si>
  <si>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</si>
  <si>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</si>
  <si>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</si>
  <si>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</si>
  <si>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</si>
  <si>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</si>
  <si>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</si>
  <si>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</si>
  <si>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</si>
  <si>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</si>
  <si>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</si>
  <si>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</si>
  <si>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</si>
  <si>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</si>
  <si>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</si>
  <si>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</si>
  <si>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</si>
  <si>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</si>
  <si>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</si>
  <si>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</si>
  <si>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</si>
  <si>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</si>
  <si>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</si>
  <si>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</si>
  <si>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</si>
  <si>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</si>
  <si>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</si>
  <si>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</si>
  <si>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</si>
  <si>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</si>
  <si>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</si>
  <si>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</si>
  <si>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</si>
  <si>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</si>
  <si>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</si>
  <si>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</si>
  <si>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</si>
  <si>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</si>
  <si>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</si>
  <si>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</si>
  <si>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</si>
  <si>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</si>
  <si>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</si>
  <si>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</si>
  <si>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</si>
  <si>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</si>
  <si>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</si>
  <si>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</si>
  <si>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</si>
  <si>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</si>
  <si>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</si>
  <si>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</si>
  <si>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</si>
  <si>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</si>
  <si>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</si>
  <si>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</si>
  <si>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</si>
  <si>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</si>
  <si>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</si>
  <si>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</si>
  <si>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</si>
  <si>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</si>
  <si>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</si>
  <si>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</si>
  <si>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</si>
  <si>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</si>
  <si>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</si>
  <si>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</si>
  <si>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</si>
  <si>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</si>
  <si>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</si>
  <si>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</si>
  <si>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</si>
  <si>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</si>
  <si>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</si>
  <si>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</si>
  <si>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</si>
  <si>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</si>
  <si>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</si>
  <si>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</si>
  <si>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</si>
  <si>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</si>
  <si>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</si>
  <si>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</si>
  <si>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</si>
  <si>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</si>
  <si>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</si>
  <si>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</si>
  <si>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</si>
  <si>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</si>
  <si>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</si>
  <si>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</si>
  <si>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</si>
  <si>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</si>
  <si>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</si>
  <si>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</si>
  <si>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</si>
  <si>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</si>
  <si>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</si>
  <si>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</si>
  <si>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</si>
  <si>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</si>
  <si>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</si>
  <si>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</si>
  <si>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</si>
  <si>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</si>
  <si>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</si>
  <si>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</si>
  <si>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</si>
  <si>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</si>
  <si>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</si>
  <si>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</si>
  <si>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</si>
  <si>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</si>
  <si>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</si>
  <si>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</si>
  <si>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</si>
  <si>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</si>
  <si>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</si>
  <si>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</si>
  <si>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</si>
  <si>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</si>
  <si>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</si>
  <si>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</si>
  <si>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</si>
  <si>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</si>
  <si>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</si>
  <si>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</si>
  <si>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</si>
  <si>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</si>
  <si>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</si>
  <si>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</si>
  <si>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</si>
  <si>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</si>
  <si>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</si>
  <si>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</si>
  <si>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</si>
  <si>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</si>
  <si>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</si>
  <si>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</si>
  <si>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</si>
  <si>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</si>
  <si>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</si>
  <si>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</si>
  <si>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</si>
  <si>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</si>
  <si>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</si>
  <si>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</si>
  <si>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</si>
  <si>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</si>
  <si>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</si>
  <si>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</si>
  <si>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</si>
  <si>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</si>
  <si>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</si>
  <si>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</si>
  <si>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</si>
  <si>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</si>
  <si>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</si>
  <si>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</si>
  <si>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</si>
  <si>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</si>
  <si>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</si>
  <si>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</si>
  <si>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</si>
  <si>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</si>
  <si>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</si>
  <si>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</si>
  <si>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</si>
  <si>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</si>
  <si>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</si>
  <si>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</si>
  <si>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</si>
  <si>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</si>
  <si>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</si>
  <si>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</si>
  <si>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</si>
  <si>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</si>
  <si>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</si>
  <si>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</si>
  <si>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</si>
  <si>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</si>
  <si>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</si>
  <si>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</si>
  <si>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</si>
  <si>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</si>
  <si>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</si>
  <si>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</si>
  <si>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</si>
  <si>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</si>
  <si>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</si>
  <si>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</si>
  <si>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</si>
  <si>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</si>
  <si>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</si>
  <si>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</si>
  <si>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</si>
  <si>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</si>
  <si>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</si>
  <si>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</si>
  <si>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</si>
  <si>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</si>
  <si>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</si>
  <si>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</si>
  <si>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</si>
  <si>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</si>
  <si>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</si>
  <si>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</si>
  <si>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</si>
  <si>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</si>
  <si>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</si>
  <si>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</si>
  <si>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</si>
  <si>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</si>
  <si>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</si>
  <si>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</si>
  <si>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</si>
  <si>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</si>
  <si>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</si>
  <si>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</si>
  <si>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</si>
  <si>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</si>
  <si>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</si>
  <si>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</si>
  <si>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</si>
  <si>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</si>
  <si>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</si>
  <si>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</si>
  <si>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</si>
  <si>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</si>
  <si>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</si>
  <si>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</si>
  <si>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</si>
  <si>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</si>
  <si>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</si>
  <si>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</si>
  <si>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</si>
  <si>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</si>
  <si>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</si>
  <si>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</si>
  <si>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</si>
  <si>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</si>
  <si>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</si>
  <si>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</si>
  <si>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</si>
  <si>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</si>
  <si>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</si>
  <si>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</si>
  <si>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</si>
  <si>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</si>
  <si>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</si>
  <si>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</si>
  <si>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</si>
  <si>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</si>
  <si>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</si>
  <si>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</si>
  <si>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</si>
  <si>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</si>
  <si>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</si>
  <si>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</si>
  <si>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</si>
  <si>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</si>
  <si>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</si>
  <si>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</si>
  <si>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</si>
  <si>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</si>
  <si>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</si>
  <si>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</si>
  <si>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</si>
  <si>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</si>
  <si>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</si>
  <si>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</si>
  <si>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</si>
  <si>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</si>
  <si>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</si>
  <si>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</si>
  <si>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</si>
  <si>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</si>
  <si>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</si>
  <si>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</si>
  <si>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</si>
  <si>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</si>
  <si>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</si>
  <si>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</si>
  <si>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</si>
  <si>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</si>
  <si>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</si>
  <si>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</si>
  <si>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</si>
  <si>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</si>
  <si>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</si>
  <si>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</si>
  <si>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</si>
  <si>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</si>
  <si>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</si>
  <si>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</si>
  <si>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</si>
  <si>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</si>
  <si>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</si>
  <si>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</si>
  <si>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</si>
  <si>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</si>
  <si>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</si>
  <si>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</si>
  <si>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</si>
  <si>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</si>
  <si>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</si>
  <si>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</si>
  <si>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</si>
  <si>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</si>
  <si>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</si>
  <si>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</si>
  <si>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</si>
  <si>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</si>
  <si>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</si>
  <si>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</si>
  <si>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</si>
  <si>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</si>
  <si>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</si>
  <si>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</si>
  <si>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</si>
  <si>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</si>
  <si>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</si>
  <si>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</si>
  <si>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</si>
  <si>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</si>
  <si>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</si>
  <si>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</si>
  <si>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</si>
  <si>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</si>
  <si>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</si>
  <si>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</si>
  <si>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</si>
  <si>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</si>
  <si>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</si>
  <si>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</si>
  <si>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</si>
  <si>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</si>
  <si>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</si>
  <si>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</si>
  <si>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</si>
  <si>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</si>
  <si>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</si>
  <si>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</si>
  <si>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</si>
  <si>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</si>
  <si>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</si>
  <si>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</si>
  <si>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</si>
  <si>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</si>
  <si>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</si>
  <si>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</si>
  <si>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</si>
  <si>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</si>
  <si>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</si>
  <si>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</si>
  <si>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</si>
  <si>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</si>
  <si>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</si>
  <si>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</si>
  <si>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</si>
  <si>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</si>
  <si>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</si>
  <si>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</si>
  <si>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</si>
  <si>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</si>
  <si>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</si>
  <si>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</si>
  <si>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</si>
  <si>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</si>
  <si>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</si>
  <si>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</si>
  <si>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</si>
  <si>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</si>
  <si>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</si>
  <si>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</si>
  <si>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</si>
  <si>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</si>
  <si>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</si>
  <si>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</si>
  <si>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</si>
  <si>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</si>
  <si>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</si>
  <si>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</si>
  <si>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</si>
  <si>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</si>
  <si>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</si>
  <si>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</si>
  <si>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</si>
  <si>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</si>
  <si>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</si>
  <si>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</si>
  <si>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</si>
  <si>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</si>
  <si>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</si>
  <si>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</si>
  <si>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</si>
  <si>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</si>
  <si>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</si>
  <si>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</si>
  <si>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</si>
  <si>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</si>
  <si>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</si>
  <si>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</si>
  <si>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</si>
  <si>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</si>
  <si>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</si>
  <si>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</si>
  <si>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</si>
  <si>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</si>
  <si>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</si>
  <si>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</si>
  <si>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</si>
  <si>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</si>
  <si>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</si>
  <si>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</si>
  <si>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</si>
  <si>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</si>
  <si>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</si>
  <si>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</si>
  <si>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</si>
  <si>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</si>
  <si>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</si>
  <si>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</si>
  <si>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</si>
  <si>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</si>
  <si>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</si>
  <si>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</si>
  <si>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</si>
  <si>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</si>
  <si>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</si>
  <si>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</si>
  <si>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</si>
  <si>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</si>
  <si>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</si>
  <si>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</si>
  <si>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</si>
  <si>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</si>
  <si>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</si>
  <si>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</si>
  <si>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</si>
  <si>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</si>
  <si>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</si>
  <si>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</si>
  <si>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</si>
  <si>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</si>
  <si>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</si>
  <si>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</si>
  <si>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</si>
  <si>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</si>
  <si>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</si>
  <si>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</si>
  <si>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</si>
  <si>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</si>
  <si>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</si>
  <si>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</si>
  <si>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</si>
  <si>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</si>
  <si>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</si>
  <si>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</si>
  <si>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</si>
  <si>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</si>
  <si>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</si>
  <si>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</si>
  <si>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</si>
  <si>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</si>
  <si>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</si>
  <si>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</si>
  <si>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</si>
  <si>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</si>
  <si>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</si>
  <si>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</si>
  <si>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</si>
  <si>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</si>
  <si>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</si>
  <si>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</si>
  <si>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</si>
  <si>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</si>
  <si>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</si>
  <si>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</si>
  <si>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</si>
  <si>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</si>
  <si>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</si>
  <si>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</si>
  <si>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</si>
  <si>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</si>
  <si>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</si>
  <si>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</si>
  <si>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</si>
  <si>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</si>
  <si>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</si>
  <si>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</si>
  <si>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</si>
  <si>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</si>
  <si>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</si>
  <si>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</si>
  <si>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</si>
  <si>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</si>
  <si>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</si>
  <si>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</si>
  <si>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</si>
  <si>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</si>
  <si>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</si>
  <si>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</si>
  <si>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</si>
  <si>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</si>
  <si>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</si>
  <si>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</si>
  <si>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</si>
  <si>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</si>
  <si>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</si>
  <si>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</si>
  <si>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</si>
  <si>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</si>
  <si>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</si>
  <si>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</si>
  <si>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</si>
  <si>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</si>
  <si>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</si>
  <si>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</si>
  <si>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</si>
  <si>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</si>
  <si>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</si>
  <si>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</si>
  <si>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</si>
  <si>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</si>
  <si>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</si>
  <si>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</si>
  <si>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</si>
  <si>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</si>
  <si>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</si>
  <si>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</si>
  <si>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</si>
  <si>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</si>
  <si>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</si>
  <si>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</si>
  <si>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</si>
  <si>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</si>
  <si>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</si>
  <si>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</si>
  <si>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</si>
  <si>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</si>
  <si>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</si>
  <si>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</si>
  <si>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</si>
  <si>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</si>
  <si>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</si>
  <si>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</si>
  <si>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</si>
  <si>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</si>
  <si>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</si>
  <si>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</si>
  <si>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</si>
  <si>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</si>
  <si>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</si>
  <si>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</si>
  <si>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</si>
  <si>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</si>
  <si>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</si>
  <si>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</si>
  <si>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</si>
  <si>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</si>
  <si>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</si>
  <si>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</si>
  <si>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</si>
  <si>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</si>
  <si>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</si>
  <si>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</si>
  <si>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</si>
  <si>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</si>
  <si>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</si>
  <si>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</si>
  <si>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</si>
  <si>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</si>
  <si>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</si>
  <si>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</si>
  <si>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</si>
  <si>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</si>
  <si>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</si>
  <si>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</si>
  <si>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</si>
  <si>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</si>
  <si>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</si>
  <si>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</si>
  <si>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</si>
  <si>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</si>
  <si>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</si>
  <si>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</si>
  <si>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</si>
  <si>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</si>
  <si>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</si>
  <si>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</si>
  <si>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</si>
  <si>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</si>
  <si>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</si>
  <si>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</si>
  <si>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</si>
  <si>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</si>
  <si>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</si>
  <si>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</si>
  <si>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</si>
  <si>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</si>
  <si>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</si>
  <si>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</si>
  <si>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</si>
  <si>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</si>
  <si>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</si>
  <si>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</si>
  <si>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</si>
  <si>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</si>
  <si>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</si>
  <si>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</si>
  <si>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</si>
  <si>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</si>
  <si>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</si>
  <si>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</si>
  <si>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</si>
  <si>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</si>
  <si>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</si>
  <si>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</si>
  <si>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</si>
  <si>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</si>
  <si>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</si>
  <si>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</si>
  <si>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</si>
  <si>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</si>
  <si>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</si>
  <si>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</si>
  <si>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</si>
  <si>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</si>
  <si>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</si>
  <si>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</si>
  <si>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</si>
  <si>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</si>
  <si>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</si>
  <si>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</si>
  <si>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</si>
  <si>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</si>
  <si>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</si>
  <si>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</si>
  <si>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</si>
  <si>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</si>
  <si>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</si>
  <si>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</si>
  <si>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</si>
  <si>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</si>
  <si>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</si>
  <si>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</si>
  <si>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</si>
  <si>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</si>
  <si>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</si>
  <si>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</si>
  <si>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</si>
  <si>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</si>
  <si>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</si>
  <si>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</si>
  <si>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</si>
  <si>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</si>
  <si>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</si>
  <si>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</si>
  <si>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</si>
  <si>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</si>
  <si>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</si>
  <si>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</si>
  <si>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</si>
  <si>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</si>
  <si>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</si>
  <si>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</si>
  <si>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</si>
  <si>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</si>
  <si>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</si>
  <si>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</si>
  <si>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</si>
  <si>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</si>
  <si>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</si>
  <si>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</si>
  <si>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</si>
  <si>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</si>
  <si>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</si>
  <si>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</si>
  <si>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</si>
  <si>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</si>
  <si>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</si>
  <si>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</si>
  <si>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</si>
  <si>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</si>
  <si>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</si>
  <si>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</si>
  <si>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</si>
  <si>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</si>
  <si>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</si>
  <si>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</si>
  <si>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</si>
  <si>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</si>
  <si>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</si>
  <si>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</si>
  <si>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</si>
  <si>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</si>
  <si>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</si>
  <si>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</si>
  <si>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</si>
  <si>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</si>
  <si>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</si>
  <si>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</si>
  <si>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</si>
  <si>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</si>
  <si>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</si>
  <si>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</si>
  <si>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</si>
  <si>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</si>
  <si>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</si>
  <si>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</si>
  <si>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</si>
  <si>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</si>
  <si>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</si>
  <si>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</si>
  <si>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</si>
  <si>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</si>
  <si>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</si>
  <si>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</si>
  <si>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</si>
  <si>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</si>
  <si>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</si>
  <si>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</si>
  <si>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</si>
  <si>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</si>
  <si>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</si>
  <si>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</si>
  <si>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</si>
  <si>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</si>
  <si>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</si>
  <si>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</si>
  <si>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</si>
  <si>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</si>
  <si>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</si>
  <si>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</si>
  <si>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</si>
  <si>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</si>
  <si>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</si>
  <si>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</si>
  <si>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</si>
  <si>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</si>
  <si>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</si>
  <si>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</si>
  <si>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</si>
  <si>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</si>
  <si>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</si>
  <si>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</si>
  <si>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</si>
  <si>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</si>
  <si>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</si>
  <si>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</si>
  <si>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</si>
  <si>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</si>
  <si>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</si>
  <si>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</si>
  <si>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</si>
  <si>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</si>
  <si>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</si>
  <si>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</si>
  <si>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</si>
  <si>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</si>
  <si>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</si>
  <si>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</si>
  <si>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</si>
  <si>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</si>
  <si>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</si>
  <si>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</si>
  <si>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</si>
  <si>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</si>
  <si>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</si>
  <si>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</si>
  <si>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</si>
  <si>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</si>
  <si>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</si>
  <si>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</si>
  <si>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</si>
  <si>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</si>
  <si>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</si>
  <si>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</si>
  <si>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</si>
  <si>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</si>
  <si>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</si>
  <si>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</si>
  <si>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</si>
  <si>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</si>
  <si>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</si>
  <si>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</si>
  <si>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</si>
  <si>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</si>
  <si>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</si>
  <si>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</si>
  <si>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</si>
  <si>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</si>
  <si>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</si>
  <si>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</si>
  <si>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</si>
  <si>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</si>
  <si>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</si>
  <si>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</si>
  <si>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</si>
  <si>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</si>
  <si>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</si>
  <si>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</si>
  <si>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</si>
  <si>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</si>
  <si>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</si>
  <si>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</si>
  <si>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</si>
  <si>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</si>
  <si>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</si>
  <si>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</si>
  <si>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</si>
  <si>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</si>
  <si>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</si>
  <si>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</si>
  <si>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</si>
  <si>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</si>
  <si>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</si>
  <si>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</si>
  <si>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</si>
  <si>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</si>
  <si>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</si>
  <si>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</si>
  <si>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</si>
  <si>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</si>
  <si>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</si>
  <si>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</si>
  <si>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</si>
  <si>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</si>
  <si>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</si>
  <si>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</si>
  <si>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</si>
  <si>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</si>
  <si>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</si>
  <si>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</si>
  <si>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</si>
  <si>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</si>
  <si>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</si>
  <si>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</si>
  <si>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</si>
  <si>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</si>
  <si>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</si>
  <si>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</si>
  <si>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</si>
  <si>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</si>
  <si>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</si>
  <si>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</si>
  <si>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</si>
  <si>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</si>
  <si>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</si>
  <si>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</si>
  <si>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</si>
  <si>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</si>
  <si>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</si>
  <si>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</si>
  <si>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</si>
  <si>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</si>
  <si>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</si>
  <si>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</si>
  <si>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</si>
  <si>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</si>
  <si>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</si>
  <si>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</si>
  <si>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</si>
  <si>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</si>
  <si>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</si>
  <si>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</si>
  <si>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</si>
  <si>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</si>
  <si>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</si>
  <si>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</si>
  <si>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</si>
  <si>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</si>
  <si>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</si>
  <si>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</si>
  <si>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</si>
  <si>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</si>
  <si>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</si>
  <si>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</si>
  <si>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</si>
  <si>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</si>
  <si>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</si>
  <si>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</si>
  <si>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</si>
  <si>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</si>
  <si>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</si>
  <si>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</si>
  <si>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</si>
  <si>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</si>
  <si>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</si>
  <si>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</si>
  <si>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</si>
  <si>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</si>
  <si>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</si>
  <si>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</si>
  <si>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</si>
  <si>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</si>
  <si>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</si>
  <si>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</si>
  <si>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</si>
  <si>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</si>
  <si>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</si>
  <si>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</si>
  <si>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</si>
  <si>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</si>
  <si>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</si>
  <si>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</si>
  <si>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</si>
  <si>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</si>
  <si>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</si>
  <si>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</si>
  <si>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</si>
  <si>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</si>
  <si>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</si>
  <si>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</si>
  <si>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</si>
  <si>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</si>
  <si>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</si>
  <si>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</si>
  <si>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</si>
  <si>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</si>
  <si>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</si>
  <si>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</si>
  <si>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</si>
  <si>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</si>
  <si>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</si>
  <si>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</si>
  <si>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</si>
  <si>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</si>
  <si>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</si>
  <si>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</si>
  <si>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</si>
  <si>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</si>
  <si>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</si>
  <si>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</si>
  <si>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</si>
  <si>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</si>
  <si>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</si>
  <si>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</si>
  <si>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</si>
  <si>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</si>
  <si>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</si>
  <si>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</si>
  <si>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</si>
  <si>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</si>
  <si>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</si>
  <si>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</si>
  <si>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</si>
  <si>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</si>
  <si>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</si>
  <si>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</si>
  <si>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</si>
  <si>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</si>
  <si>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</si>
  <si>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</si>
  <si>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</si>
  <si>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</si>
  <si>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</si>
  <si>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</si>
  <si>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</si>
  <si>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</si>
  <si>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</si>
  <si>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</si>
  <si>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</si>
  <si>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</si>
  <si>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</si>
  <si>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</si>
  <si>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</si>
  <si>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</si>
  <si>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</si>
  <si>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</si>
  <si>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</si>
  <si>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</si>
  <si>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</si>
  <si>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</si>
  <si>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</si>
  <si>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</si>
  <si>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</si>
  <si>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</si>
  <si>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</si>
  <si>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</si>
  <si>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</si>
  <si>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</si>
  <si>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</si>
  <si>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</si>
  <si>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</si>
  <si>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</si>
  <si>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</si>
  <si>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</si>
  <si>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</si>
  <si>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</si>
  <si>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</si>
  <si>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</si>
  <si>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</si>
  <si>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</si>
  <si>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</si>
  <si>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</si>
  <si>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</si>
  <si>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</si>
  <si>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</si>
  <si>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</si>
  <si>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</si>
  <si>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</si>
  <si>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</si>
  <si>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</si>
  <si>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</si>
  <si>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</si>
  <si>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</si>
  <si>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</si>
  <si>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</si>
  <si>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</si>
  <si>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</si>
  <si>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</si>
  <si>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</si>
  <si>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</si>
  <si>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</si>
  <si>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</si>
  <si>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</si>
  <si>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</si>
  <si>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</si>
  <si>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</si>
  <si>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</si>
  <si>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</si>
  <si>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</si>
  <si>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</si>
  <si>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</si>
  <si>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</si>
  <si>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</si>
  <si>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</si>
  <si>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</si>
  <si>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</si>
  <si>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</si>
  <si>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</si>
  <si>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</si>
  <si>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</si>
  <si>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</si>
  <si>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</si>
  <si>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</si>
  <si>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</si>
  <si>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</si>
  <si>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</si>
  <si>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</si>
  <si>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</si>
  <si>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</si>
  <si>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</si>
  <si>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</si>
  <si>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</si>
  <si>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</si>
  <si>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</si>
  <si>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</si>
  <si>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</si>
  <si>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</si>
  <si>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</si>
  <si>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</si>
  <si>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</si>
  <si>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</si>
  <si>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</si>
  <si>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</si>
  <si>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</si>
  <si>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</si>
  <si>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</si>
  <si>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</si>
  <si>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</si>
  <si>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</si>
  <si>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</si>
  <si>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</si>
  <si>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</si>
  <si>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</si>
  <si>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</si>
  <si>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</si>
  <si>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</si>
  <si>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</si>
  <si>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</si>
  <si>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</si>
  <si>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</si>
  <si>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</si>
  <si>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</si>
  <si>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</si>
  <si>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</si>
  <si>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</si>
  <si>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</si>
  <si>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</si>
  <si>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</si>
  <si>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</si>
  <si>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</si>
  <si>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</si>
  <si>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</si>
  <si>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</si>
  <si>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</si>
  <si>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</si>
  <si>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</si>
  <si>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</si>
  <si>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</si>
  <si>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</si>
  <si>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</si>
  <si>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</si>
  <si>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</si>
  <si>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</si>
  <si>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</si>
  <si>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</si>
  <si>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</si>
  <si>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</si>
  <si>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</si>
  <si>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</si>
  <si>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</si>
  <si>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</si>
  <si>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</si>
  <si>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</si>
  <si>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</si>
  <si>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</si>
  <si>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</si>
  <si>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</si>
  <si>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</si>
  <si>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</si>
  <si>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</si>
  <si>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</si>
  <si>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</si>
  <si>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</si>
  <si>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</si>
  <si>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</si>
  <si>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</si>
  <si>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</si>
  <si>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</si>
  <si>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</si>
  <si>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</si>
  <si>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</si>
  <si>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</si>
  <si>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</si>
  <si>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</si>
  <si>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</si>
  <si>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</si>
  <si>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</si>
  <si>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</si>
  <si>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</si>
  <si>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</si>
  <si>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</si>
  <si>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</si>
  <si>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</si>
  <si>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</si>
  <si>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</si>
  <si>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</si>
  <si>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</si>
  <si>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</si>
  <si>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</si>
  <si>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</si>
  <si>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</si>
  <si>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</si>
  <si>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</si>
  <si>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</si>
  <si>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</si>
  <si>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</si>
  <si>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</si>
  <si>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</si>
  <si>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</si>
  <si>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</si>
  <si>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</si>
  <si>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</si>
  <si>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</si>
  <si>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</si>
  <si>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</si>
  <si>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</si>
  <si>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</si>
  <si>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</si>
  <si>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</si>
  <si>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</si>
  <si>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</si>
  <si>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</si>
  <si>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</si>
  <si>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</si>
  <si>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</si>
  <si>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</si>
  <si>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</si>
  <si>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</si>
  <si>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</si>
  <si>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</si>
  <si>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</si>
  <si>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</si>
  <si>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</si>
  <si>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</si>
  <si>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</si>
  <si>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</si>
  <si>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</si>
  <si>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</si>
  <si>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</si>
  <si>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</si>
  <si>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</si>
  <si>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</si>
  <si>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</si>
  <si>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</si>
  <si>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</si>
  <si>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</si>
  <si>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</si>
  <si>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</si>
  <si>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</si>
  <si>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</si>
  <si>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</si>
  <si>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</si>
  <si>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</si>
  <si>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</si>
  <si>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</si>
  <si>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</si>
  <si>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</si>
  <si>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</si>
  <si>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</si>
  <si>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</si>
  <si>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</si>
  <si>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</si>
  <si>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</si>
  <si>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</si>
  <si>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</si>
  <si>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</si>
  <si>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</si>
  <si>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</si>
  <si>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</si>
  <si>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</si>
  <si>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</si>
  <si>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</si>
  <si>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</si>
  <si>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</si>
  <si>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</si>
  <si>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</si>
  <si>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</si>
  <si>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</si>
  <si>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</si>
  <si>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</si>
  <si>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</si>
  <si>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</si>
  <si>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</si>
  <si>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</si>
  <si>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</si>
  <si>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</si>
  <si>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</si>
  <si>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</si>
  <si>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</si>
  <si>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</si>
  <si>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</si>
  <si>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</si>
  <si>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</si>
  <si>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</si>
  <si>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</si>
  <si>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</si>
  <si>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</si>
  <si>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</si>
  <si>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</si>
  <si>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</si>
  <si>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</si>
  <si>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</si>
  <si>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</si>
  <si>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</si>
  <si>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</si>
  <si>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</si>
  <si>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</si>
  <si>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</si>
  <si>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</si>
  <si>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</si>
  <si>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</si>
  <si>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</si>
  <si>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</si>
  <si>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</si>
  <si>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</si>
  <si>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</si>
  <si>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</si>
  <si>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</si>
  <si>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</si>
  <si>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</si>
  <si>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</si>
  <si>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</si>
  <si>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</si>
  <si>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</si>
  <si>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</si>
  <si>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</si>
  <si>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</si>
  <si>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</si>
  <si>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</si>
  <si>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</si>
  <si>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</si>
  <si>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</si>
  <si>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</si>
  <si>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</si>
  <si>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</si>
  <si>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</si>
  <si>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</si>
  <si>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</si>
  <si>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</si>
  <si>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</si>
  <si>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</si>
  <si>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</si>
  <si>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</si>
  <si>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</si>
  <si>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</si>
  <si>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</si>
  <si>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</si>
  <si>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</si>
  <si>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</si>
  <si>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</si>
  <si>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</si>
  <si>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</si>
  <si>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</si>
  <si>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</si>
  <si>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</si>
  <si>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</si>
  <si>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</si>
  <si>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</si>
  <si>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</si>
  <si>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</si>
  <si>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</si>
  <si>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</si>
  <si>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</si>
  <si>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</si>
  <si>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</si>
  <si>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</si>
  <si>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</si>
  <si>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</si>
  <si>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</si>
  <si>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</si>
  <si>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</si>
  <si>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</si>
  <si>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</si>
  <si>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</si>
  <si>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</si>
  <si>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</si>
  <si>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</si>
  <si>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</si>
  <si>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</si>
  <si>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</si>
  <si>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</si>
  <si>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</si>
  <si>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</si>
  <si>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</si>
  <si>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</si>
  <si>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</si>
  <si>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</si>
  <si>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</si>
  <si>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</si>
  <si>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</si>
  <si>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</si>
  <si>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</si>
  <si>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</si>
  <si>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</si>
  <si>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</si>
  <si>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</si>
  <si>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</si>
  <si>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</si>
  <si>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</si>
  <si>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</si>
  <si>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</si>
  <si>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</si>
  <si>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</si>
  <si>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</si>
  <si>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</si>
  <si>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</si>
  <si>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</si>
  <si>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</si>
  <si>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</si>
  <si>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</si>
  <si>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</si>
  <si>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</si>
  <si>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</si>
  <si>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</si>
  <si>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</si>
  <si>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</si>
  <si>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</si>
  <si>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</si>
  <si>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</si>
  <si>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</si>
  <si>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</si>
  <si>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</si>
  <si>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</si>
  <si>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</si>
  <si>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</si>
  <si>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</si>
  <si>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</si>
  <si>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</si>
  <si>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</si>
  <si>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</si>
  <si>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</si>
  <si>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</si>
  <si>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</si>
  <si>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</si>
  <si>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</si>
  <si>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</si>
  <si>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</si>
  <si>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</si>
  <si>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</si>
  <si>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</si>
  <si>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</si>
  <si>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</si>
  <si>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</si>
  <si>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</si>
  <si>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</si>
  <si>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</si>
  <si>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</si>
  <si>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</si>
  <si>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</si>
  <si>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</si>
  <si>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</si>
  <si>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</si>
  <si>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</si>
  <si>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</si>
  <si>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</si>
  <si>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</si>
  <si>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</si>
  <si>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</si>
  <si>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</si>
  <si>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</si>
  <si>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</si>
  <si>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</si>
  <si>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</si>
  <si>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</si>
  <si>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</si>
  <si>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</si>
  <si>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</si>
  <si>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</si>
  <si>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</si>
  <si>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</si>
  <si>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</si>
  <si>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</si>
  <si>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</si>
  <si>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</si>
  <si>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</si>
  <si>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</si>
  <si>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</si>
  <si>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</si>
  <si>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</si>
  <si>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</si>
  <si>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</si>
  <si>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</si>
  <si>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</si>
  <si>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</si>
  <si>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</si>
  <si>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</si>
  <si>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</si>
  <si>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</si>
  <si>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</si>
  <si>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</si>
  <si>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</si>
  <si>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</si>
  <si>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</si>
  <si>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</si>
  <si>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</si>
  <si>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</si>
  <si>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</si>
  <si>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</si>
  <si>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</si>
  <si>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</si>
  <si>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</si>
  <si>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</si>
  <si>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</si>
  <si>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</si>
  <si>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</si>
  <si>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</si>
  <si>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</si>
  <si>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</si>
  <si>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</si>
  <si>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</si>
  <si>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</si>
  <si>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</si>
  <si>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</si>
  <si>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</si>
  <si>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</si>
  <si>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</si>
  <si>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</si>
  <si>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</si>
  <si>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</si>
  <si>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</si>
  <si>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</si>
  <si>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</si>
  <si>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</si>
  <si>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</si>
  <si>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</si>
  <si>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</si>
  <si>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</si>
  <si>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</si>
  <si>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</si>
  <si>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</si>
  <si>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</si>
  <si>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</si>
  <si>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</si>
  <si>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</si>
  <si>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</si>
  <si>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</si>
  <si>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</si>
  <si>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</si>
  <si>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</si>
  <si>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</si>
  <si>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</si>
  <si>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</si>
  <si>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</si>
  <si>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</si>
  <si>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</si>
  <si>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</si>
  <si>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</si>
  <si>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</si>
  <si>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</si>
  <si>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</si>
  <si>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</si>
  <si>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</si>
  <si>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</si>
  <si>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</si>
  <si>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</si>
  <si>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</si>
  <si>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</si>
  <si>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</si>
  <si>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</si>
  <si>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</si>
  <si>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</si>
  <si>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</si>
  <si>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</si>
  <si>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</si>
  <si>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</si>
  <si>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</si>
  <si>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</si>
  <si>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</si>
  <si>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</si>
  <si>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</si>
  <si>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</si>
  <si>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</si>
  <si>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</si>
  <si>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</si>
  <si>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</si>
  <si>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</si>
  <si>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</si>
  <si>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</si>
  <si>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</si>
  <si>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</si>
  <si>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</si>
  <si>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</si>
  <si>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</si>
  <si>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</si>
  <si>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</si>
  <si>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</si>
  <si>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</si>
  <si>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</si>
  <si>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</si>
  <si>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</si>
  <si>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</si>
  <si>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</si>
  <si>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</si>
  <si>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</si>
  <si>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</si>
  <si>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</si>
  <si>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</si>
  <si>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</si>
  <si>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</si>
  <si>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</si>
  <si>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</si>
  <si>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</si>
  <si>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</si>
  <si>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</si>
  <si>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</si>
  <si>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</si>
  <si>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</si>
  <si>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</si>
  <si>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</si>
  <si>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</si>
  <si>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</si>
  <si>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</si>
  <si>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</si>
  <si>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</si>
  <si>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</si>
  <si>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</si>
  <si>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</si>
  <si>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</si>
  <si>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</si>
  <si>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</si>
  <si>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</si>
  <si>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</si>
  <si>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</si>
  <si>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</si>
  <si>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</si>
  <si>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</si>
  <si>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</si>
  <si>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</si>
  <si>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</si>
  <si>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</si>
  <si>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</si>
  <si>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</si>
  <si>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</si>
  <si>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</si>
  <si>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</si>
  <si>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</si>
  <si>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</si>
  <si>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</si>
  <si>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</si>
  <si>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</si>
  <si>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</si>
  <si>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</si>
  <si>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</si>
  <si>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</si>
  <si>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</si>
  <si>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</si>
  <si>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</si>
  <si>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</si>
  <si>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</si>
  <si>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</si>
  <si>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</si>
  <si>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</si>
  <si>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</si>
  <si>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</si>
  <si>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</si>
  <si>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</si>
  <si>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</si>
  <si>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</si>
  <si>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</si>
  <si>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</si>
  <si>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</si>
  <si>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</si>
  <si>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</si>
  <si>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</si>
  <si>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</si>
  <si>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</si>
  <si>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</si>
  <si>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</si>
  <si>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</si>
  <si>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</si>
  <si>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</si>
  <si>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</si>
  <si>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</si>
  <si>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</si>
  <si>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</si>
  <si>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</si>
  <si>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</si>
  <si>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</si>
  <si>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</si>
  <si>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</si>
  <si>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</si>
  <si>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</si>
  <si>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</si>
  <si>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</si>
  <si>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</si>
  <si>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</si>
  <si>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</si>
  <si>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</si>
  <si>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</si>
  <si>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</si>
  <si>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</si>
  <si>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</si>
  <si>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</si>
  <si>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</si>
  <si>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</si>
  <si>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</si>
  <si>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</si>
  <si>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</si>
  <si>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</si>
  <si>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</si>
  <si>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</si>
  <si>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</si>
  <si>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</si>
  <si>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</si>
  <si>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</si>
  <si>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</si>
  <si>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</si>
  <si>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</si>
  <si>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</si>
  <si>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</si>
  <si>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</si>
  <si>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</si>
  <si>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</si>
  <si>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</si>
  <si>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</si>
  <si>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</si>
  <si>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</si>
  <si>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</si>
  <si>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</si>
  <si>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</si>
  <si>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</si>
  <si>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</si>
  <si>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</si>
  <si>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</si>
  <si>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</si>
  <si>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</si>
  <si>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</si>
  <si>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</si>
  <si>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</si>
  <si>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</si>
  <si>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</si>
  <si>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</si>
  <si>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</si>
  <si>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</si>
  <si>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</si>
  <si>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</si>
  <si>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</si>
  <si>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</si>
  <si>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</si>
  <si>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</si>
  <si>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</si>
  <si>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</si>
  <si>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</si>
  <si>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</si>
  <si>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</si>
  <si>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</si>
  <si>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</si>
  <si>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</si>
  <si>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</si>
  <si>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</si>
  <si>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</si>
  <si>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</si>
  <si>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</si>
  <si>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</si>
  <si>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</si>
  <si>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</si>
  <si>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</si>
  <si>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</si>
  <si>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</si>
  <si>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</si>
  <si>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</si>
  <si>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</si>
  <si>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</si>
  <si>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</si>
  <si>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</si>
  <si>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</si>
  <si>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</si>
  <si>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</si>
  <si>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</si>
  <si>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</si>
  <si>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</si>
  <si>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</si>
  <si>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</si>
  <si>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</si>
  <si>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</si>
  <si>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</si>
  <si>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</si>
  <si>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</si>
  <si>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</si>
  <si>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</si>
  <si>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</si>
  <si>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</si>
  <si>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</si>
  <si>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</si>
  <si>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</si>
  <si>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</si>
  <si>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</si>
  <si>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</si>
  <si>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</si>
  <si>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</si>
  <si>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</si>
  <si>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</si>
  <si>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</si>
  <si>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</si>
  <si>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</si>
  <si>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</si>
  <si>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</si>
  <si>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</si>
  <si>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</si>
  <si>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</si>
  <si>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</si>
  <si>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</si>
  <si>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</si>
  <si>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</si>
  <si>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</si>
  <si>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</si>
  <si>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</si>
  <si>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</si>
  <si>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</si>
  <si>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</si>
  <si>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</si>
  <si>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</si>
  <si>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</si>
  <si>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</si>
  <si>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</si>
  <si>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</si>
  <si>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</si>
  <si>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</si>
  <si>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</si>
  <si>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</si>
  <si>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</si>
  <si>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</si>
  <si>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</si>
  <si>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</si>
  <si>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</si>
  <si>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</si>
  <si>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</si>
  <si>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</si>
  <si>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</si>
  <si>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</si>
  <si>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</si>
  <si>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</si>
  <si>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</si>
  <si>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</si>
  <si>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</si>
  <si>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</si>
  <si>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</si>
  <si>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</si>
  <si>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</si>
  <si>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</si>
  <si>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</si>
  <si>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</si>
  <si>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</si>
  <si>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</si>
  <si>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</si>
  <si>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</si>
  <si>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</si>
  <si>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</si>
  <si>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</si>
  <si>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</si>
  <si>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</si>
  <si>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</si>
  <si>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</si>
  <si>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</si>
  <si>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</si>
  <si>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</si>
  <si>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</si>
  <si>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</si>
  <si>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</si>
  <si>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</si>
  <si>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</si>
  <si>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</si>
  <si>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</si>
  <si>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</si>
  <si>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</si>
  <si>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</si>
  <si>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</si>
  <si>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</si>
  <si>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</si>
  <si>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</si>
  <si>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</si>
  <si>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</si>
  <si>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</si>
  <si>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</si>
  <si>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</si>
  <si>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</si>
  <si>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</si>
  <si>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</si>
  <si>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</si>
  <si>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</si>
  <si>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</si>
  <si>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</si>
  <si>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</si>
  <si>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</si>
  <si>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</si>
  <si>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</si>
  <si>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</si>
  <si>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</si>
  <si>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</si>
  <si>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</si>
  <si>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</si>
  <si>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</si>
  <si>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</si>
  <si>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</si>
  <si>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</si>
  <si>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</si>
  <si>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</si>
  <si>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</si>
  <si>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</si>
  <si>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</si>
  <si>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</si>
  <si>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</si>
  <si>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</si>
  <si>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</si>
  <si>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</si>
  <si>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</si>
  <si>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</si>
  <si>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</si>
  <si>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</si>
  <si>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</si>
  <si>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</si>
  <si>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</si>
  <si>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</si>
  <si>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</si>
  <si>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</si>
  <si>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</si>
  <si>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</si>
  <si>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</si>
  <si>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</si>
  <si>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</si>
  <si>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</si>
  <si>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</si>
  <si>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</si>
  <si>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</si>
  <si>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</si>
  <si>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</si>
  <si>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</si>
  <si>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</si>
  <si>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</si>
  <si>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</si>
  <si>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</si>
  <si>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</si>
  <si>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</si>
  <si>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</si>
  <si>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</si>
  <si>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</si>
  <si>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</si>
  <si>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</si>
  <si>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</si>
  <si>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</si>
  <si>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</si>
  <si>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</si>
  <si>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</si>
  <si>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</si>
  <si>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</si>
  <si>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</si>
  <si>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</si>
  <si>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</si>
  <si>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</si>
  <si>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</si>
  <si>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</si>
  <si>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</si>
  <si>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</si>
  <si>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</si>
  <si>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</si>
  <si>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</si>
  <si>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</si>
  <si>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</si>
  <si>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</si>
  <si>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</si>
  <si>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</si>
  <si>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</si>
  <si>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</si>
  <si>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</si>
  <si>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</si>
  <si>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</si>
  <si>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</si>
  <si>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</si>
  <si>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</si>
  <si>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</si>
  <si>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</si>
  <si>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</si>
  <si>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</si>
  <si>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</si>
  <si>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</si>
  <si>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</si>
  <si>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</si>
  <si>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</si>
  <si>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</si>
  <si>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</si>
  <si>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</si>
  <si>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</si>
  <si>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</si>
  <si>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</si>
  <si>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</si>
  <si>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</si>
  <si>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</si>
  <si>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</si>
  <si>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</si>
  <si>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</si>
  <si>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</si>
  <si>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</si>
  <si>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</si>
  <si>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</si>
  <si>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</si>
  <si>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</si>
  <si>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</si>
  <si>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</si>
  <si>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</si>
  <si>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</si>
  <si>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</si>
  <si>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</si>
  <si>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</si>
  <si>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</si>
  <si>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</si>
  <si>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</si>
  <si>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</si>
  <si>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</si>
  <si>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</si>
  <si>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</si>
  <si>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</si>
  <si>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</si>
  <si>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</si>
  <si>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</si>
  <si>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</si>
  <si>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</si>
  <si>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</si>
  <si>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</si>
  <si>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</si>
  <si>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</si>
  <si>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</si>
  <si>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</si>
  <si>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</si>
  <si>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</si>
  <si>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</si>
  <si>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</si>
  <si>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</si>
  <si>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</si>
  <si>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</si>
  <si>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</si>
  <si>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</si>
  <si>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</si>
  <si>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</si>
  <si>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</si>
  <si>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</si>
  <si>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</si>
  <si>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</si>
  <si>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</si>
  <si>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</si>
  <si>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</si>
  <si>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</si>
  <si>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</si>
  <si>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</si>
  <si>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</si>
  <si>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</si>
  <si>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</si>
  <si>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</si>
  <si>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</si>
  <si>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</si>
  <si>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</si>
  <si>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</si>
  <si>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</si>
  <si>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</si>
  <si>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</si>
  <si>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</si>
  <si>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</si>
  <si>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</si>
  <si>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</si>
  <si>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</si>
  <si>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</si>
  <si>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</si>
  <si>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</si>
  <si>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</si>
  <si>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</si>
  <si>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</si>
  <si>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</si>
  <si>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</si>
  <si>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</si>
  <si>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</si>
  <si>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</si>
  <si>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</si>
  <si>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</si>
  <si>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</si>
  <si>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</si>
  <si>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</si>
  <si>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</si>
  <si>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</si>
  <si>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</si>
  <si>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</si>
  <si>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</si>
  <si>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</si>
  <si>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</si>
  <si>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</si>
  <si>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</si>
  <si>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</si>
  <si>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</si>
  <si>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</si>
  <si>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</si>
  <si>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</si>
  <si>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</si>
  <si>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</si>
  <si>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</si>
  <si>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</si>
  <si>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</si>
  <si>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</si>
  <si>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</si>
  <si>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</si>
  <si>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</si>
  <si>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</si>
  <si>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</si>
  <si>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</si>
  <si>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</si>
  <si>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</si>
  <si>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</si>
  <si>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</si>
  <si>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</si>
  <si>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</si>
  <si>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</si>
  <si>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</si>
  <si>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</si>
  <si>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</si>
  <si>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</si>
  <si>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</si>
  <si>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</si>
  <si>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</si>
  <si>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</si>
  <si>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</si>
  <si>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</si>
  <si>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</si>
  <si>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</si>
  <si>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</si>
  <si>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</si>
  <si>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</si>
  <si>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</si>
  <si>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</si>
  <si>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</si>
  <si>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</si>
  <si>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</si>
  <si>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</si>
  <si>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</si>
  <si>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</si>
  <si>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</si>
  <si>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</si>
  <si>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</si>
  <si>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</si>
  <si>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</si>
  <si>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</si>
  <si>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</si>
  <si>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</si>
  <si>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</si>
  <si>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</si>
  <si>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</si>
  <si>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</si>
  <si>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</si>
  <si>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</si>
  <si>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</si>
  <si>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</si>
  <si>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</si>
  <si>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</si>
  <si>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</si>
  <si>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</si>
  <si>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</si>
  <si>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</si>
  <si>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</si>
  <si>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</si>
  <si>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</si>
  <si>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</si>
  <si>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</si>
  <si>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</si>
  <si>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</si>
  <si>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</si>
  <si>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</si>
  <si>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</si>
  <si>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</si>
  <si>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</si>
  <si>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</si>
  <si>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</si>
  <si>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</si>
  <si>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</si>
  <si>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</si>
  <si>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</si>
  <si>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</si>
  <si>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</si>
  <si>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</si>
  <si>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</si>
  <si>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</si>
  <si>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</si>
  <si>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</si>
  <si>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</si>
  <si>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</si>
  <si>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</si>
  <si>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</si>
  <si>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</si>
  <si>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</si>
  <si>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</si>
  <si>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</si>
  <si>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</si>
  <si>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</si>
  <si>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</si>
  <si>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</si>
  <si>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</si>
  <si>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</si>
  <si>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</si>
  <si>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</si>
  <si>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</si>
  <si>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</si>
  <si>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</si>
  <si>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</si>
  <si>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</si>
  <si>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</si>
  <si>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</si>
  <si>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</si>
  <si>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</si>
  <si>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</si>
  <si>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</si>
  <si>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</si>
  <si>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</si>
  <si>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</si>
  <si>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</si>
  <si>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</si>
  <si>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</si>
  <si>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</si>
  <si>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</si>
  <si>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</si>
  <si>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</si>
  <si>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</si>
  <si>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</si>
  <si>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</si>
  <si>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</si>
  <si>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</si>
  <si>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</si>
  <si>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</si>
  <si>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</si>
  <si>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</si>
  <si>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</si>
  <si>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</si>
  <si>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</si>
  <si>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</si>
  <si>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</si>
  <si>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</si>
  <si>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</si>
  <si>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</si>
  <si>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</si>
  <si>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</si>
  <si>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</si>
  <si>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</si>
  <si>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</si>
  <si>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</si>
  <si>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</si>
  <si>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</si>
  <si>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</si>
  <si>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</si>
  <si>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</si>
  <si>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</si>
  <si>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</si>
  <si>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</si>
  <si>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</si>
  <si>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</si>
  <si>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</si>
  <si>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</si>
  <si>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</si>
  <si>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</si>
  <si>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</si>
  <si>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</si>
  <si>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</si>
  <si>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</si>
  <si>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</si>
  <si>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</si>
  <si>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</si>
  <si>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</si>
  <si>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</si>
  <si>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</si>
  <si>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</si>
  <si>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</si>
  <si>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</si>
  <si>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</si>
  <si>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</si>
  <si>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</si>
  <si>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</si>
  <si>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</si>
  <si>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</si>
  <si>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</si>
  <si>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</si>
  <si>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</si>
  <si>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</si>
  <si>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</si>
  <si>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</si>
  <si>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</si>
  <si>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</si>
  <si>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</si>
  <si>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</si>
  <si>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</si>
  <si>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</si>
  <si>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</si>
  <si>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</si>
  <si>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</si>
  <si>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</si>
  <si>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</si>
  <si>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</si>
  <si>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</si>
  <si>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</si>
  <si>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</si>
  <si>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</si>
  <si>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</si>
  <si>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</si>
  <si>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</si>
  <si>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</si>
  <si>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</si>
  <si>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</si>
  <si>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</si>
  <si>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</si>
  <si>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</si>
  <si>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</si>
  <si>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</si>
  <si>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</si>
  <si>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</si>
  <si>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</si>
  <si>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</si>
  <si>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</si>
  <si>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</si>
  <si>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</si>
  <si>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</si>
  <si>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</si>
  <si>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</si>
  <si>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</si>
  <si>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</si>
  <si>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</si>
  <si>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</si>
  <si>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</si>
  <si>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</si>
  <si>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</si>
  <si>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</si>
  <si>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</si>
  <si>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</si>
  <si>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</si>
  <si>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</si>
  <si>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</si>
  <si>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</si>
  <si>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</si>
  <si>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</si>
  <si>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</si>
  <si>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</si>
  <si>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</si>
  <si>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</si>
  <si>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</si>
  <si>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</si>
  <si>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</si>
  <si>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</si>
  <si>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</si>
  <si>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</si>
  <si>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</si>
  <si>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</si>
  <si>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</si>
  <si>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</si>
  <si>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</si>
  <si>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</si>
  <si>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</si>
  <si>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</si>
  <si>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</si>
  <si>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</si>
  <si>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</si>
  <si>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</si>
  <si>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</si>
  <si>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</si>
  <si>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</si>
  <si>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</si>
  <si>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</si>
  <si>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</si>
  <si>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</si>
  <si>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</si>
  <si>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</si>
  <si>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</si>
  <si>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</si>
  <si>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</si>
  <si>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</si>
  <si>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</si>
  <si>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</si>
  <si>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</si>
  <si>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</si>
  <si>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</si>
  <si>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</si>
  <si>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</si>
  <si>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</si>
  <si>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</si>
  <si>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</si>
  <si>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</si>
  <si>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</si>
  <si>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</si>
  <si>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</si>
  <si>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</si>
  <si>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</si>
  <si>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</si>
  <si>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</si>
  <si>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</si>
  <si>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</si>
  <si>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</si>
  <si>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</si>
  <si>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</si>
  <si>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</si>
  <si>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</si>
  <si>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</si>
  <si>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</si>
  <si>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</si>
  <si>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</si>
  <si>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</si>
  <si>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</si>
  <si>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</si>
  <si>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</si>
  <si>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</si>
  <si>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</si>
  <si>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</si>
  <si>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</si>
  <si>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</si>
  <si>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</si>
  <si>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</si>
  <si>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</si>
  <si>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</si>
  <si>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</si>
  <si>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</si>
  <si>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</si>
  <si>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</si>
  <si>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</si>
  <si>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</si>
  <si>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</si>
  <si>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</si>
  <si>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</si>
  <si>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</si>
  <si>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</si>
  <si>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</si>
  <si>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</si>
  <si>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</si>
  <si>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</si>
  <si>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</si>
  <si>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</si>
  <si>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</si>
  <si>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</si>
  <si>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</si>
  <si>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</si>
  <si>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</si>
  <si>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</si>
  <si>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</si>
  <si>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</si>
  <si>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</si>
  <si>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</si>
  <si>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</si>
  <si>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</si>
  <si>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</si>
  <si>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</si>
  <si>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</si>
  <si>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</si>
  <si>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</si>
  <si>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</si>
  <si>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</si>
  <si>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</si>
  <si>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</si>
  <si>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</si>
  <si>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</si>
  <si>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</si>
  <si>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</si>
  <si>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</si>
  <si>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</si>
  <si>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</si>
  <si>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</si>
  <si>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</si>
  <si>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</si>
  <si>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</si>
  <si>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</si>
  <si>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</si>
  <si>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</si>
  <si>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</si>
  <si>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</si>
  <si>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</si>
  <si>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</si>
  <si>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</si>
  <si>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</si>
  <si>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</si>
  <si>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</si>
  <si>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</si>
  <si>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</si>
  <si>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</si>
  <si>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</si>
  <si>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</si>
  <si>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</si>
  <si>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</si>
  <si>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</si>
  <si>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</si>
  <si>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</si>
  <si>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</si>
  <si>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</si>
  <si>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</si>
  <si>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</si>
  <si>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</si>
  <si>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</si>
  <si>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</si>
  <si>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</si>
  <si>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</si>
  <si>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</si>
  <si>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</si>
  <si>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</si>
  <si>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</si>
  <si>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</si>
  <si>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</si>
  <si>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</si>
  <si>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</si>
  <si>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</si>
  <si>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</si>
  <si>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</si>
  <si>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</si>
  <si>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</si>
  <si>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</si>
  <si>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</si>
  <si>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</si>
  <si>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</si>
  <si>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</si>
  <si>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</si>
  <si>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</si>
  <si>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</si>
  <si>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</si>
  <si>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</si>
  <si>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</si>
  <si>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</si>
  <si>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</si>
  <si>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</si>
  <si>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</si>
  <si>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</si>
  <si>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</si>
  <si>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</si>
  <si>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</si>
  <si>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</si>
  <si>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</si>
  <si>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</si>
  <si>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</si>
  <si>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</si>
  <si>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</si>
  <si>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</si>
  <si>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</si>
  <si>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</si>
  <si>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</si>
  <si>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</si>
  <si>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</si>
  <si>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</si>
  <si>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</si>
  <si>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</si>
  <si>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</si>
  <si>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</si>
  <si>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</si>
  <si>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</si>
  <si>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</si>
  <si>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</si>
  <si>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</si>
  <si>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</si>
  <si>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</si>
  <si>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</si>
  <si>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</si>
  <si>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</si>
  <si>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</si>
  <si>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</si>
  <si>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</si>
  <si>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</si>
  <si>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</si>
  <si>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</si>
  <si>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</si>
  <si>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</si>
  <si>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</si>
  <si>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</si>
  <si>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</si>
  <si>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</si>
  <si>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</si>
  <si>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</si>
  <si>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</si>
  <si>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</si>
  <si>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</si>
  <si>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</si>
  <si>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</si>
  <si>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</si>
  <si>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</si>
  <si>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</si>
  <si>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</si>
  <si>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</si>
  <si>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</si>
  <si>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</si>
  <si>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</si>
  <si>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</si>
  <si>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</si>
  <si>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</si>
  <si>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</si>
  <si>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</si>
  <si>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</si>
  <si>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</si>
  <si>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</si>
  <si>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</si>
  <si>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</si>
  <si>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</si>
  <si>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</si>
  <si>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</si>
  <si>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</si>
  <si>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</si>
  <si>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</si>
  <si>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</si>
  <si>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</si>
  <si>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</si>
  <si>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</si>
  <si>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</si>
  <si>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</si>
  <si>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</si>
  <si>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</si>
  <si>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</si>
  <si>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</si>
  <si>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</si>
  <si>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</si>
  <si>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</si>
  <si>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</si>
  <si>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</si>
  <si>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</si>
  <si>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</si>
  <si>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</si>
  <si>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</si>
  <si>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</si>
  <si>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</si>
  <si>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</si>
  <si>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</si>
  <si>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</si>
  <si>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</si>
  <si>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</si>
  <si>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</si>
  <si>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</si>
  <si>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</si>
  <si>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</si>
  <si>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</si>
  <si>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</si>
  <si>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</si>
  <si>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</si>
  <si>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</si>
  <si>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</si>
  <si>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</si>
  <si>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</si>
  <si>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</si>
  <si>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</si>
  <si>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</si>
  <si>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</si>
  <si>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</si>
  <si>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</si>
  <si>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</si>
  <si>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</si>
  <si>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</si>
  <si>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</si>
  <si>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</si>
  <si>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</si>
  <si>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</si>
  <si>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</si>
  <si>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</si>
  <si>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</si>
  <si>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</si>
  <si>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</si>
  <si>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</si>
  <si>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</si>
  <si>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</si>
  <si>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</si>
  <si>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</si>
  <si>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</si>
  <si>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</si>
  <si>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</si>
  <si>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</si>
  <si>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</si>
  <si>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</si>
  <si>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</si>
  <si>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</si>
  <si>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</si>
  <si>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</si>
  <si>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</si>
  <si>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</si>
  <si>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</si>
  <si>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</si>
  <si>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</si>
  <si>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</si>
  <si>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</si>
  <si>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</si>
  <si>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</si>
  <si>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</si>
  <si>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</si>
  <si>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</si>
  <si>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</si>
  <si>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</si>
  <si>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</si>
  <si>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</si>
  <si>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</si>
  <si>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</si>
  <si>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</si>
  <si>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</si>
  <si>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</si>
  <si>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</si>
  <si>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</si>
  <si>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</si>
  <si>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</si>
  <si>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</si>
  <si>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</si>
  <si>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</si>
  <si>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</si>
  <si>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</si>
  <si>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</si>
  <si>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</si>
  <si>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</si>
  <si>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</si>
  <si>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</si>
  <si>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</si>
  <si>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</si>
  <si>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</si>
  <si>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</si>
  <si>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</si>
  <si>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</si>
  <si>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</si>
  <si>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</si>
  <si>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</si>
  <si>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</si>
  <si>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</si>
  <si>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</si>
  <si>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</si>
  <si>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</si>
  <si>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</si>
  <si>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</si>
  <si>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</si>
  <si>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</si>
  <si>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</si>
  <si>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</si>
  <si>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</si>
  <si>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</si>
  <si>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</si>
  <si>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</si>
  <si>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</si>
  <si>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</si>
  <si>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</si>
  <si>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</si>
  <si>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</si>
  <si>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</si>
  <si>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</si>
  <si>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</si>
  <si>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</si>
  <si>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</si>
  <si>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</si>
  <si>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</si>
  <si>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</si>
  <si>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</si>
  <si>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</si>
  <si>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</si>
  <si>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</si>
  <si>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</si>
  <si>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</si>
  <si>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</si>
  <si>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</si>
  <si>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</si>
  <si>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</si>
  <si>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</si>
  <si>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</si>
  <si>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</si>
  <si>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</si>
  <si>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</si>
  <si>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</si>
  <si>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</si>
  <si>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</si>
  <si>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</si>
  <si>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</si>
  <si>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</si>
  <si>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</si>
  <si>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</si>
  <si>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</si>
  <si>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</si>
  <si>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</si>
  <si>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</si>
  <si>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</si>
  <si>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</si>
  <si>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</si>
  <si>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</si>
  <si>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</si>
  <si>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</si>
  <si>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</si>
  <si>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</si>
  <si>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</si>
  <si>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</si>
  <si>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</si>
  <si>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</si>
  <si>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</si>
  <si>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</si>
  <si>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</si>
  <si>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</si>
  <si>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</si>
  <si>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</si>
  <si>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</si>
  <si>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</si>
  <si>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</si>
  <si>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</si>
  <si>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</si>
  <si>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</si>
  <si>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</si>
  <si>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</si>
  <si>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</si>
  <si>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</si>
  <si>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</si>
  <si>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</si>
  <si>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</si>
  <si>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</si>
  <si>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</si>
  <si>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</si>
  <si>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</si>
  <si>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</si>
  <si>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</si>
  <si>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</si>
  <si>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</si>
  <si>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</si>
  <si>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</si>
  <si>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</si>
  <si>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</si>
  <si>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</si>
  <si>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</si>
  <si>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</si>
  <si>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</si>
  <si>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</si>
  <si>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</si>
  <si>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</si>
  <si>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</si>
  <si>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</si>
  <si>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</si>
  <si>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</si>
  <si>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</si>
  <si>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</si>
  <si>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</si>
  <si>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</si>
  <si>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</si>
  <si>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</si>
  <si>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</si>
  <si>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</si>
  <si>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</si>
  <si>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</si>
  <si>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</si>
  <si>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</si>
  <si>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</si>
  <si>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</si>
  <si>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</si>
  <si>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</si>
  <si>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</si>
  <si>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</si>
  <si>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</si>
  <si>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</si>
  <si>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</si>
  <si>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</si>
  <si>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</si>
  <si>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</si>
  <si>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</si>
  <si>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</si>
  <si>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</si>
  <si>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</si>
  <si>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</si>
  <si>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</si>
  <si>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</si>
  <si>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</si>
  <si>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</si>
  <si>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</si>
  <si>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</si>
  <si>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</si>
  <si>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</si>
  <si>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</si>
  <si>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</si>
  <si>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</si>
  <si>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</si>
  <si>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</si>
  <si>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</si>
  <si>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</si>
  <si>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</si>
  <si>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</si>
  <si>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</si>
  <si>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</si>
  <si>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</si>
  <si>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</si>
  <si>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</si>
  <si>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</si>
  <si>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</si>
  <si>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</si>
  <si>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</si>
  <si>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</si>
  <si>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</si>
  <si>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</si>
  <si>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</si>
  <si>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</si>
  <si>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</si>
  <si>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</si>
  <si>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</si>
  <si>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</si>
  <si>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</si>
  <si>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</si>
  <si>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</si>
  <si>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</si>
  <si>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</si>
  <si>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</si>
  <si>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</si>
  <si>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</si>
  <si>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</si>
  <si>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</si>
  <si>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</si>
  <si>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</si>
  <si>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</si>
  <si>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</si>
  <si>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</si>
  <si>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</si>
  <si>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</si>
  <si>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</si>
  <si>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</si>
  <si>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</si>
  <si>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</si>
  <si>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</si>
  <si>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</si>
  <si>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</si>
  <si>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</si>
  <si>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</si>
  <si>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</si>
  <si>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</si>
  <si>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</si>
  <si>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</si>
  <si>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</si>
  <si>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</si>
  <si>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</si>
  <si>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</si>
  <si>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</si>
  <si>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</si>
  <si>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</si>
  <si>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</si>
  <si>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</si>
  <si>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</si>
  <si>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</si>
  <si>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</si>
  <si>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</si>
  <si>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</si>
  <si>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</si>
  <si>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</si>
  <si>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</si>
  <si>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</si>
  <si>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</si>
  <si>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</si>
  <si>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</si>
  <si>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</si>
  <si>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</si>
  <si>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</si>
  <si>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</si>
  <si>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</si>
  <si>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</si>
  <si>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</si>
  <si>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</si>
  <si>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</si>
  <si>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</si>
  <si>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</si>
  <si>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</si>
  <si>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</si>
  <si>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</si>
  <si>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</si>
  <si>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</si>
  <si>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</si>
  <si>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</si>
  <si>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</si>
  <si>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</si>
  <si>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</si>
  <si>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</si>
  <si>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</si>
  <si>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</si>
  <si>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</si>
  <si>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</si>
  <si>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</si>
  <si>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</si>
  <si>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</si>
  <si>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</si>
  <si>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</si>
  <si>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</si>
  <si>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</si>
  <si>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</si>
  <si>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</si>
  <si>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</si>
  <si>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</si>
  <si>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</si>
  <si>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</si>
  <si>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</si>
  <si>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</si>
  <si>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</si>
  <si>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</si>
  <si>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</si>
  <si>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</si>
  <si>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</si>
  <si>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</si>
  <si>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</si>
  <si>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</si>
  <si>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</si>
  <si>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</si>
  <si>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</si>
  <si>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</si>
  <si>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</si>
  <si>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</si>
  <si>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</si>
  <si>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</si>
  <si>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</si>
  <si>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</si>
  <si>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</si>
  <si>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</si>
  <si>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</si>
  <si>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</si>
  <si>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</si>
  <si>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</si>
  <si>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</si>
  <si>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</si>
  <si>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</si>
  <si>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</si>
  <si>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</si>
  <si>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</si>
  <si>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</si>
  <si>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</si>
  <si>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</si>
  <si>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</si>
  <si>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</si>
  <si>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</si>
  <si>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</si>
  <si>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</si>
  <si>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</si>
  <si>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</si>
  <si>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</si>
  <si>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</si>
  <si>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</si>
  <si>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</si>
  <si>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</si>
  <si>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</si>
  <si>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</si>
  <si>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</si>
  <si>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</si>
  <si>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</si>
  <si>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</si>
  <si>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</si>
  <si>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</si>
  <si>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</si>
  <si>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</si>
  <si>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</si>
  <si>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</si>
  <si>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</si>
  <si>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</si>
  <si>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</si>
  <si>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</si>
  <si>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</si>
  <si>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</si>
  <si>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</si>
  <si>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</si>
  <si>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</si>
  <si>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</si>
  <si>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</si>
  <si>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</si>
  <si>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</si>
  <si>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</si>
  <si>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</si>
  <si>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</si>
  <si>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</si>
  <si>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</si>
  <si>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</si>
  <si>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</si>
  <si>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</si>
  <si>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</si>
  <si>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</si>
  <si>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</si>
  <si>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</si>
  <si>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</si>
  <si>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</si>
  <si>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</si>
  <si>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</si>
  <si>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</si>
  <si>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</si>
  <si>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</si>
  <si>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</si>
  <si>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</si>
  <si>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</si>
  <si>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</si>
  <si>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</si>
  <si>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</si>
  <si>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</si>
  <si>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</si>
  <si>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</si>
  <si>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</si>
  <si>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</si>
  <si>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</si>
  <si>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</si>
  <si>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</si>
  <si>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</si>
  <si>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</si>
  <si>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</si>
  <si>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</si>
  <si>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</si>
  <si>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</si>
  <si>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</si>
  <si>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</si>
  <si>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</si>
  <si>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</si>
  <si>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</si>
  <si>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</si>
  <si>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</si>
  <si>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</si>
  <si>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</si>
  <si>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</si>
  <si>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</si>
  <si>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</si>
  <si>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</si>
  <si>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</si>
  <si>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</si>
  <si>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</si>
  <si>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</si>
  <si>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</si>
  <si>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</si>
  <si>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</si>
  <si>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</si>
  <si>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</si>
  <si>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</si>
  <si>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</si>
  <si>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</si>
  <si>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</si>
  <si>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</si>
  <si>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</si>
  <si>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</si>
  <si>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</si>
  <si>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</si>
  <si>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</si>
  <si>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</si>
  <si>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</si>
  <si>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</si>
  <si>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</si>
  <si>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</si>
  <si>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</si>
  <si>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</si>
  <si>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</si>
  <si>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</si>
  <si>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</si>
  <si>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</si>
  <si>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</si>
  <si>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</si>
  <si>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</si>
  <si>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</si>
  <si>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</si>
  <si>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</si>
  <si>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</si>
  <si>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</si>
  <si>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</si>
  <si>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</si>
  <si>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</si>
  <si>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</si>
  <si>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</si>
  <si>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</si>
  <si>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</si>
  <si>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</si>
  <si>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</si>
  <si>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</si>
  <si>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</si>
  <si>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</si>
  <si>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</si>
  <si>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</si>
  <si>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</si>
  <si>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</si>
  <si>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</si>
  <si>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</si>
  <si>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</si>
  <si>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</si>
  <si>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</si>
  <si>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</si>
  <si>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</si>
  <si>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</si>
  <si>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</si>
  <si>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</si>
  <si>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</si>
  <si>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</si>
  <si>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</si>
  <si>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</si>
  <si>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</si>
  <si>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</si>
  <si>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</si>
  <si>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</si>
  <si>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</si>
  <si>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</si>
  <si>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</si>
  <si>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</si>
  <si>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</si>
  <si>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</si>
  <si>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</si>
  <si>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</si>
  <si>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</si>
  <si>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</si>
  <si>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</si>
  <si>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</si>
  <si>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</si>
  <si>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</si>
  <si>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</si>
  <si>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</si>
  <si>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</si>
  <si>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</si>
  <si>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</si>
  <si>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</si>
  <si>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</si>
  <si>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</si>
  <si>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</si>
  <si>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</si>
  <si>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</si>
  <si>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</si>
  <si>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</si>
  <si>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</si>
  <si>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</si>
  <si>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</si>
  <si>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</si>
  <si>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</si>
  <si>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</si>
  <si>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</si>
  <si>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</si>
  <si>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</si>
  <si>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</si>
  <si>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</si>
  <si>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</si>
  <si>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</si>
  <si>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</si>
  <si>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</si>
  <si>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</si>
  <si>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</si>
  <si>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</si>
  <si>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</si>
  <si>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</si>
  <si>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</si>
  <si>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</si>
  <si>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</si>
  <si>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</si>
  <si>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</si>
  <si>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</si>
  <si>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</si>
  <si>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</si>
  <si>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</si>
  <si>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</si>
  <si>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</si>
  <si>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</si>
  <si>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</si>
  <si>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</si>
  <si>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</si>
  <si>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</si>
  <si>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</si>
  <si>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</si>
  <si>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</si>
  <si>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</si>
  <si>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</si>
  <si>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</si>
  <si>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</si>
  <si>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</si>
  <si>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</si>
  <si>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</si>
  <si>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</si>
  <si>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</si>
  <si>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</si>
  <si>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</si>
  <si>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</si>
  <si>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</si>
  <si>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</si>
  <si>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</si>
  <si>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</si>
  <si>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</si>
  <si>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</si>
  <si>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</si>
  <si>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</si>
  <si>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</si>
  <si>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</si>
  <si>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</si>
  <si>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</si>
  <si>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</si>
  <si>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</si>
  <si>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</si>
  <si>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</si>
  <si>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</si>
  <si>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</si>
  <si>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</si>
  <si>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</si>
  <si>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</si>
  <si>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</si>
  <si>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</si>
  <si>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</si>
  <si>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</si>
  <si>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</si>
  <si>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</si>
  <si>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</si>
  <si>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</si>
  <si>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</si>
  <si>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</si>
  <si>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</si>
  <si>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</si>
  <si>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</si>
  <si>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</si>
  <si>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</si>
  <si>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</si>
  <si>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</si>
  <si>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</si>
  <si>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</si>
  <si>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</si>
  <si>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</si>
  <si>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</si>
  <si>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</si>
  <si>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</si>
  <si>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</si>
  <si>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</si>
  <si>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</si>
  <si>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</si>
  <si>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</si>
  <si>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</si>
  <si>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</si>
  <si>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</si>
  <si>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</si>
  <si>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</si>
  <si>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</si>
  <si>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</si>
  <si>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</si>
  <si>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</si>
  <si>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</si>
  <si>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</si>
  <si>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</si>
  <si>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</si>
  <si>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</si>
  <si>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</si>
  <si>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</si>
  <si>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</si>
  <si>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</si>
  <si>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</si>
  <si>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</si>
  <si>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</si>
  <si>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</si>
  <si>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</si>
  <si>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</si>
  <si>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</si>
  <si>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</si>
  <si>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</si>
  <si>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</si>
  <si>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</si>
  <si>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</si>
  <si>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</si>
  <si>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</si>
  <si>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</si>
  <si>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</si>
  <si>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</si>
  <si>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</si>
  <si>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</si>
  <si>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</si>
  <si>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</si>
  <si>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</si>
  <si>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</si>
  <si>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</si>
  <si>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</si>
  <si>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</si>
  <si>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</si>
  <si>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</si>
  <si>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</si>
  <si>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</si>
  <si>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</si>
  <si>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</si>
  <si>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</si>
  <si>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</si>
  <si>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</si>
  <si>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</si>
  <si>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</si>
  <si>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</si>
  <si>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</si>
  <si>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</si>
  <si>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</si>
  <si>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</si>
  <si>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</si>
  <si>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</si>
  <si>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</si>
  <si>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</si>
  <si>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</si>
  <si>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</si>
  <si>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</si>
  <si>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</si>
  <si>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</si>
  <si>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</si>
  <si>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</si>
  <si>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</si>
  <si>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</si>
  <si>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</si>
  <si>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</si>
  <si>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</si>
  <si>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</si>
  <si>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</si>
  <si>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</si>
  <si>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</si>
  <si>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</si>
  <si>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</si>
  <si>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</si>
  <si>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</si>
  <si>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</si>
  <si>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</si>
  <si>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</si>
  <si>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</si>
  <si>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</si>
  <si>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</si>
  <si>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</si>
  <si>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</si>
  <si>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</si>
  <si>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</si>
  <si>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</si>
  <si>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</si>
  <si>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</si>
  <si>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</si>
  <si>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</si>
  <si>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</si>
  <si>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</si>
  <si>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</si>
  <si>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</si>
  <si>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</si>
  <si>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</si>
  <si>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</si>
  <si>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</si>
  <si>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</si>
  <si>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</si>
  <si>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</si>
  <si>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</si>
  <si>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</si>
  <si>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</si>
  <si>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</si>
  <si>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</si>
  <si>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</si>
  <si>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</si>
  <si>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</si>
  <si>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</si>
  <si>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</si>
  <si>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</si>
  <si>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</si>
  <si>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</si>
  <si>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</si>
  <si>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</si>
  <si>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</si>
  <si>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</si>
  <si>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</si>
  <si>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</si>
  <si>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</si>
  <si>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</si>
  <si>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</si>
  <si>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</si>
  <si>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</si>
  <si>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</si>
  <si>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</si>
  <si>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</si>
  <si>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</si>
  <si>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</si>
  <si>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</si>
  <si>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</si>
  <si>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</si>
  <si>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</si>
  <si>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</si>
  <si>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</si>
  <si>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</si>
  <si>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</si>
  <si>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</si>
  <si>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</si>
  <si>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</si>
  <si>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</si>
  <si>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</si>
  <si>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</si>
  <si>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</si>
  <si>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</si>
  <si>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</si>
  <si>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</si>
  <si>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</si>
  <si>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</si>
  <si>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</si>
  <si>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</si>
  <si>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</si>
  <si>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</si>
  <si>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</si>
  <si>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</si>
  <si>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</si>
  <si>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</si>
  <si>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</si>
  <si>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</si>
  <si>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</si>
  <si>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</si>
  <si>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</si>
  <si>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</si>
  <si>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</si>
  <si>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</si>
  <si>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</si>
  <si>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</si>
  <si>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</si>
  <si>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</si>
  <si>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</si>
  <si>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</si>
  <si>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</si>
  <si>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</si>
  <si>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</si>
  <si>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</si>
  <si>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</si>
  <si>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</si>
  <si>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</si>
  <si>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</si>
  <si>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</si>
  <si>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</si>
  <si>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</si>
  <si>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</si>
  <si>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</si>
  <si>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</si>
  <si>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</si>
  <si>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</si>
  <si>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</si>
  <si>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</si>
  <si>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</si>
  <si>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</si>
  <si>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</si>
  <si>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</si>
  <si>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</si>
  <si>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</si>
  <si>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</si>
  <si>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</si>
  <si>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</si>
  <si>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</si>
  <si>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</si>
  <si>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</si>
  <si>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</si>
  <si>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</si>
  <si>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</si>
  <si>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</si>
  <si>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</si>
  <si>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</si>
  <si>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</si>
  <si>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</si>
  <si>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</si>
  <si>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</si>
  <si>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</si>
  <si>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</si>
  <si>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</si>
  <si>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</si>
  <si>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</si>
  <si>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</si>
  <si>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</si>
  <si>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</si>
  <si>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</si>
  <si>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</si>
  <si>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</si>
  <si>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</si>
  <si>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</si>
  <si>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</si>
  <si>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</si>
  <si>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</si>
  <si>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</si>
  <si>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</si>
  <si>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</si>
  <si>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</si>
  <si>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</si>
  <si>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</si>
  <si>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</si>
  <si>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</si>
  <si>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</si>
  <si>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</si>
  <si>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</si>
  <si>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</si>
  <si>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</si>
  <si>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</si>
  <si>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</si>
  <si>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</si>
  <si>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</si>
  <si>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</si>
  <si>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</si>
  <si>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</si>
  <si>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</si>
  <si>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</si>
  <si>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</si>
  <si>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</si>
  <si>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</si>
  <si>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</si>
  <si>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</si>
  <si>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</si>
  <si>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</si>
  <si>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</si>
  <si>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</si>
  <si>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</si>
  <si>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</si>
  <si>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</si>
  <si>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</si>
  <si>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</si>
  <si>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</si>
  <si>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</si>
  <si>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</si>
  <si>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</si>
  <si>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</si>
  <si>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</si>
  <si>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</si>
  <si>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</si>
  <si>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</si>
  <si>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</si>
  <si>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</si>
  <si>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</si>
  <si>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</si>
  <si>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</si>
  <si>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</si>
  <si>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</si>
  <si>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</si>
  <si>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</si>
  <si>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</si>
  <si>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</si>
  <si>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</si>
  <si>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</si>
  <si>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</si>
  <si>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</si>
  <si>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</si>
  <si>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</si>
  <si>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</si>
  <si>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</si>
  <si>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</si>
  <si>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</si>
  <si>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</si>
  <si>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</si>
  <si>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</si>
  <si>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</si>
  <si>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</si>
  <si>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</si>
  <si>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</si>
  <si>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</si>
  <si>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</si>
  <si>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</si>
  <si>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</si>
  <si>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</si>
  <si>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</si>
  <si>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</si>
  <si>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</si>
  <si>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</si>
  <si>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</si>
  <si>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</si>
  <si>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</si>
  <si>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</si>
  <si>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</si>
  <si>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</si>
  <si>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</si>
  <si>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</si>
  <si>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</si>
  <si>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</si>
  <si>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</si>
  <si>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</si>
  <si>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</si>
  <si>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</si>
  <si>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</si>
  <si>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</si>
  <si>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</si>
  <si>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</si>
  <si>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</si>
  <si>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</si>
  <si>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</si>
  <si>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</si>
  <si>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</si>
  <si>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</si>
  <si>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</si>
  <si>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</si>
  <si>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</si>
  <si>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</si>
  <si>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</si>
  <si>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</si>
  <si>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</si>
  <si>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</si>
  <si>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</si>
  <si>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</si>
  <si>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</si>
  <si>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</si>
  <si>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</si>
  <si>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</si>
  <si>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</si>
  <si>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</si>
  <si>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</si>
  <si>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</si>
  <si>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</si>
  <si>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</si>
  <si>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</si>
  <si>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</si>
  <si>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</si>
  <si>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</si>
  <si>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</si>
  <si>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</si>
  <si>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</si>
  <si>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</si>
  <si>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</si>
  <si>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</si>
  <si>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</si>
  <si>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</si>
  <si>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</si>
  <si>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</si>
  <si>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</si>
  <si>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</si>
  <si>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</si>
  <si>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</si>
  <si>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</si>
  <si>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</si>
  <si>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</si>
  <si>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</si>
  <si>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</si>
  <si>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</si>
  <si>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</si>
  <si>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</si>
  <si>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</si>
  <si>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</si>
  <si>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</si>
  <si>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</si>
  <si>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</si>
  <si>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</si>
  <si>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</si>
  <si>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</si>
  <si>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</si>
  <si>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</si>
  <si>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</si>
  <si>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</si>
  <si>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</si>
  <si>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</si>
  <si>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</si>
  <si>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</si>
  <si>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</si>
  <si>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</si>
  <si>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</si>
  <si>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</si>
  <si>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</si>
  <si>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</si>
  <si>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</si>
  <si>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</si>
  <si>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</si>
  <si>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</si>
  <si>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</si>
  <si>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</si>
  <si>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</si>
  <si>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</si>
  <si>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</si>
  <si>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</si>
  <si>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</si>
  <si>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</si>
  <si>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</si>
  <si>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</si>
  <si>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</si>
  <si>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</si>
  <si>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</si>
  <si>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</si>
  <si>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</si>
  <si>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</si>
  <si>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</si>
  <si>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</si>
  <si>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</si>
  <si>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</si>
  <si>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</si>
  <si>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</si>
  <si>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</si>
  <si>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</si>
  <si>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</si>
  <si>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</si>
  <si>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</si>
  <si>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</si>
  <si>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</si>
  <si>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</si>
  <si>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</si>
  <si>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</si>
  <si>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</si>
  <si>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</si>
  <si>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</si>
  <si>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</si>
  <si>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</si>
  <si>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</si>
  <si>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</si>
  <si>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</si>
  <si>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</si>
  <si>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</si>
  <si>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</si>
  <si>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</si>
  <si>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</si>
  <si>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</si>
  <si>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</si>
  <si>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</si>
  <si>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</si>
  <si>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</si>
  <si>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</si>
  <si>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</si>
  <si>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</si>
  <si>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</si>
  <si>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</si>
  <si>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</si>
  <si>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</si>
  <si>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</si>
  <si>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</si>
  <si>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</si>
  <si>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</si>
  <si>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</si>
  <si>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</si>
  <si>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</si>
  <si>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</si>
  <si>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</si>
  <si>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</si>
  <si>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</si>
  <si>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</si>
  <si>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</si>
  <si>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</si>
  <si>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</si>
  <si>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</si>
  <si>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</si>
  <si>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</si>
  <si>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</si>
  <si>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</si>
  <si>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</si>
  <si>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</si>
  <si>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</si>
  <si>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</si>
  <si>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</si>
  <si>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</si>
  <si>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</si>
  <si>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</si>
  <si>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</si>
  <si>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</si>
  <si>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</si>
  <si>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</si>
  <si>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</si>
  <si>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</si>
  <si>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</si>
  <si>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</si>
  <si>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</si>
  <si>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</si>
  <si>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</si>
  <si>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</si>
  <si>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</si>
  <si>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</si>
  <si>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</si>
  <si>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</si>
  <si>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</si>
  <si>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</si>
  <si>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</si>
  <si>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</si>
  <si>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</si>
  <si>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</si>
  <si>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</si>
  <si>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</si>
  <si>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</si>
  <si>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</si>
  <si>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</si>
  <si>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</si>
  <si>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</si>
  <si>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</si>
  <si>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</si>
  <si>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</si>
  <si>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</si>
  <si>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</si>
  <si>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</si>
  <si>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</si>
  <si>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</si>
  <si>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</si>
  <si>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</si>
  <si>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</si>
  <si>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</si>
  <si>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</si>
  <si>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</si>
  <si>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</si>
  <si>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</si>
  <si>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</si>
  <si>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</si>
  <si>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</si>
  <si>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</si>
  <si>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</si>
  <si>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</si>
  <si>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</si>
  <si>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</si>
  <si>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</si>
  <si>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</si>
  <si>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</si>
  <si>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</si>
  <si>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</si>
  <si>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</si>
  <si>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</si>
  <si>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</si>
  <si>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</si>
  <si>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</si>
  <si>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</si>
  <si>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</si>
  <si>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</si>
  <si>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</si>
  <si>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</si>
  <si>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</si>
  <si>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</si>
  <si>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</si>
  <si>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</si>
  <si>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</si>
  <si>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</si>
  <si>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</si>
  <si>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</si>
  <si>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</si>
  <si>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</si>
  <si>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</si>
  <si>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</si>
  <si>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</si>
  <si>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</si>
  <si>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</si>
  <si>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</si>
  <si>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</si>
  <si>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</si>
  <si>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</si>
  <si>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</si>
  <si>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</si>
  <si>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</si>
  <si>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</si>
  <si>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</si>
  <si>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</si>
  <si>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</si>
  <si>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</si>
  <si>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</si>
  <si>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</si>
  <si>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</si>
  <si>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</si>
  <si>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</si>
  <si>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</si>
  <si>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</si>
  <si>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</si>
  <si>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</si>
  <si>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</si>
  <si>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</si>
  <si>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</si>
  <si>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</si>
  <si>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</si>
  <si>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</si>
  <si>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</si>
  <si>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</si>
  <si>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</si>
  <si>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</si>
  <si>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</si>
  <si>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</si>
  <si>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</si>
  <si>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</si>
  <si>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</si>
  <si>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</si>
  <si>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</si>
  <si>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</si>
  <si>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</si>
  <si>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</si>
  <si>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</si>
  <si>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</si>
  <si>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</si>
  <si>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</si>
  <si>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</si>
  <si>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</si>
  <si>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</si>
  <si>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</si>
  <si>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</si>
  <si>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</si>
  <si>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</si>
  <si>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</si>
  <si>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</si>
  <si>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</si>
  <si>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</si>
  <si>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</si>
  <si>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</si>
  <si>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</si>
  <si>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</si>
  <si>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</si>
  <si>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</si>
  <si>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</si>
  <si>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</si>
  <si>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</si>
  <si>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</si>
  <si>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</si>
  <si>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</si>
  <si>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</si>
  <si>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</si>
  <si>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</si>
  <si>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</si>
  <si>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</si>
  <si>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</si>
  <si>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</si>
  <si>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</si>
  <si>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</si>
  <si>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</si>
  <si>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</si>
  <si>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</si>
  <si>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</si>
  <si>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</si>
  <si>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</si>
  <si>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</si>
  <si>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</si>
  <si>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</si>
  <si>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</si>
  <si>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</si>
  <si>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</si>
  <si>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</si>
  <si>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</si>
  <si>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</si>
  <si>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</si>
  <si>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</si>
  <si>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</si>
  <si>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</si>
  <si>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</si>
  <si>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</si>
  <si>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</si>
  <si>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</si>
  <si>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</si>
  <si>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</si>
  <si>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</si>
  <si>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</si>
  <si>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</si>
  <si>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</si>
  <si>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</si>
  <si>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</si>
  <si>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</si>
  <si>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</si>
  <si>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</si>
  <si>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</si>
  <si>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</si>
  <si>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</si>
  <si>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</si>
  <si>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</si>
  <si>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</si>
  <si>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</si>
  <si>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</si>
  <si>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</si>
  <si>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</si>
  <si>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</si>
  <si>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</si>
  <si>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</si>
  <si>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</si>
  <si>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</si>
  <si>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</si>
  <si>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</si>
  <si>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</si>
  <si>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</si>
  <si>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</si>
  <si>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</si>
  <si>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</si>
  <si>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</si>
  <si>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</si>
  <si>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</si>
  <si>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</si>
  <si>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</si>
  <si>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</si>
  <si>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</si>
  <si>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</si>
  <si>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</si>
  <si>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</si>
  <si>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</si>
  <si>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</si>
  <si>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</si>
  <si>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</si>
  <si>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</si>
  <si>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</si>
  <si>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</si>
  <si>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</si>
  <si>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</si>
  <si>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</si>
  <si>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</si>
  <si>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</si>
  <si>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</si>
  <si>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</si>
  <si>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</si>
  <si>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</si>
  <si>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</si>
  <si>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</si>
  <si>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</si>
  <si>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</si>
  <si>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</si>
  <si>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</si>
  <si>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</si>
  <si>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</si>
  <si>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</si>
  <si>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</si>
  <si>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</si>
  <si>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</si>
  <si>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</si>
  <si>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</si>
  <si>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</si>
  <si>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</si>
  <si>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</si>
  <si>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</si>
  <si>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</si>
  <si>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</si>
  <si>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</si>
  <si>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</si>
  <si>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</si>
  <si>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</si>
  <si>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</si>
  <si>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</si>
  <si>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</si>
  <si>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</si>
  <si>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</si>
  <si>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</si>
  <si>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</si>
  <si>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</si>
  <si>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</si>
  <si>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</si>
  <si>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</si>
  <si>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</si>
  <si>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</si>
  <si>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</si>
  <si>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</si>
  <si>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</si>
  <si>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</si>
  <si>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</si>
  <si>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</si>
  <si>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</si>
  <si>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</si>
  <si>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</si>
  <si>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</si>
  <si>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</si>
  <si>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</si>
  <si>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</si>
  <si>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</si>
  <si>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</si>
  <si>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</si>
  <si>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</si>
  <si>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</si>
  <si>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</si>
  <si>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</si>
  <si>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</si>
  <si>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</si>
  <si>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</si>
  <si>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</si>
  <si>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</si>
  <si>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</si>
  <si>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</si>
  <si>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</si>
  <si>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</si>
  <si>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</si>
  <si>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</si>
  <si>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</si>
  <si>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</si>
  <si>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</si>
  <si>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</si>
  <si>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</si>
  <si>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</si>
  <si>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</si>
  <si>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</si>
  <si>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</si>
  <si>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</si>
  <si>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</si>
  <si>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</si>
  <si>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</si>
  <si>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</si>
  <si>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</si>
  <si>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</si>
  <si>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</si>
  <si>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</si>
  <si>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</si>
  <si>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</si>
  <si>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</si>
  <si>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</si>
  <si>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</si>
  <si>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</si>
  <si>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</si>
  <si>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</si>
  <si>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</si>
  <si>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</si>
  <si>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</si>
  <si>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</si>
  <si>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</si>
  <si>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</si>
  <si>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</si>
  <si>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</si>
  <si>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</si>
  <si>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</si>
  <si>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</si>
  <si>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</si>
  <si>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</si>
  <si>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</si>
  <si>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</si>
  <si>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</si>
  <si>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</si>
  <si>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</si>
  <si>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</si>
  <si>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</si>
  <si>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</si>
  <si>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</si>
  <si>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</si>
  <si>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</si>
  <si>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</si>
  <si>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</si>
  <si>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</si>
  <si>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</si>
  <si>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</si>
  <si>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</si>
  <si>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</si>
  <si>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</si>
  <si>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</si>
  <si>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</si>
  <si>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</si>
  <si>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</si>
  <si>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</si>
  <si>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</si>
  <si>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</si>
  <si>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</si>
  <si>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</si>
  <si>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</si>
  <si>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</si>
  <si>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</si>
  <si>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</si>
  <si>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</si>
  <si>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</si>
  <si>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</si>
  <si>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</si>
  <si>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</si>
  <si>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</si>
  <si>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</si>
  <si>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</si>
  <si>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</si>
  <si>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</si>
  <si>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</si>
  <si>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</si>
  <si>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</si>
  <si>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</si>
  <si>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</si>
  <si>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</si>
  <si>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</si>
  <si>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</si>
  <si>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</si>
  <si>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</si>
  <si>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</si>
  <si>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</si>
  <si>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</si>
  <si>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</si>
  <si>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</si>
  <si>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</si>
  <si>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</si>
  <si>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</si>
  <si>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</si>
  <si>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</si>
  <si>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</si>
  <si>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</si>
  <si>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</si>
  <si>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</si>
  <si>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</si>
  <si>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</si>
  <si>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</si>
  <si>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</si>
  <si>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</si>
  <si>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</si>
  <si>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</si>
  <si>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</si>
  <si>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</si>
  <si>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</si>
  <si>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</si>
  <si>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</si>
  <si>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</si>
  <si>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</si>
  <si>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</si>
  <si>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</si>
  <si>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</si>
  <si>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</si>
  <si>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</si>
  <si>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</si>
  <si>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</si>
  <si>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</si>
  <si>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</si>
  <si>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</si>
  <si>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</si>
  <si>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</si>
  <si>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</si>
  <si>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</si>
  <si>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</si>
  <si>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</si>
  <si>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</si>
  <si>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</si>
  <si>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</si>
  <si>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</si>
  <si>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</si>
  <si>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</si>
  <si>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</si>
  <si>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</si>
  <si>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</si>
  <si>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</si>
  <si>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</si>
  <si>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</si>
  <si>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</si>
  <si>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</si>
  <si>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</si>
  <si>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</si>
  <si>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</si>
  <si>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</si>
  <si>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</si>
  <si>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</si>
  <si>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</si>
  <si>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</si>
  <si>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</si>
  <si>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</si>
  <si>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</si>
  <si>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</si>
  <si>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</si>
  <si>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</si>
  <si>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</si>
  <si>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</si>
  <si>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</si>
  <si>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</si>
  <si>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</si>
  <si>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</si>
  <si>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</si>
  <si>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</si>
  <si>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</si>
  <si>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</si>
  <si>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</si>
  <si>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</si>
  <si>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</si>
  <si>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</si>
  <si>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</si>
  <si>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</si>
  <si>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</si>
  <si>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</si>
  <si>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</si>
  <si>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</si>
  <si>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</si>
  <si>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</si>
  <si>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</si>
  <si>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</si>
  <si>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</si>
  <si>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</si>
  <si>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</si>
  <si>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</si>
  <si>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</si>
  <si>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</si>
  <si>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</si>
  <si>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</si>
  <si>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</si>
  <si>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</si>
  <si>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</si>
  <si>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</si>
  <si>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</si>
  <si>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</si>
  <si>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</si>
  <si>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</si>
  <si>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</si>
  <si>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</si>
  <si>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</si>
  <si>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</si>
  <si>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</si>
  <si>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</si>
  <si>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</si>
  <si>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</si>
  <si>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</si>
  <si>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</si>
  <si>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</si>
  <si>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</si>
  <si>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</si>
  <si>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</si>
  <si>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</si>
  <si>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</si>
  <si>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</si>
  <si>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</si>
  <si>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</si>
  <si>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</si>
  <si>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</si>
  <si>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</si>
  <si>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</si>
  <si>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</si>
  <si>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</si>
  <si>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</si>
  <si>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</si>
  <si>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</si>
  <si>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</si>
  <si>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</si>
  <si>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</si>
  <si>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</si>
  <si>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</si>
  <si>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</si>
  <si>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</si>
  <si>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</si>
  <si>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</si>
  <si>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</si>
  <si>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</si>
  <si>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</si>
  <si>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</si>
  <si>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</si>
  <si>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</si>
  <si>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</si>
  <si>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</si>
  <si>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</si>
  <si>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</si>
  <si>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</si>
  <si>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</si>
  <si>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</si>
  <si>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</si>
  <si>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</si>
  <si>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</si>
  <si>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</si>
  <si>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</si>
  <si>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</si>
  <si>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</si>
  <si>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</si>
  <si>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</si>
  <si>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</si>
  <si>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</si>
  <si>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</si>
  <si>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</si>
  <si>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</si>
  <si>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</si>
  <si>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</si>
  <si>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</si>
  <si>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</si>
  <si>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</si>
  <si>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</si>
  <si>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</si>
  <si>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</si>
  <si>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</si>
  <si>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</si>
  <si>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</si>
  <si>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</si>
  <si>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</si>
  <si>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</si>
  <si>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</si>
  <si>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</si>
  <si>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</si>
  <si>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</si>
  <si>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</si>
  <si>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</si>
  <si>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</si>
  <si>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</si>
  <si>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</si>
  <si>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</si>
  <si>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</si>
  <si>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</si>
  <si>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</si>
  <si>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</si>
  <si>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</si>
  <si>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</si>
  <si>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</si>
  <si>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</si>
  <si>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</si>
  <si>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</si>
  <si>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</si>
  <si>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</si>
  <si>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</si>
  <si>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</si>
  <si>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</si>
  <si>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</si>
  <si>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</si>
  <si>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</si>
  <si>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</si>
  <si>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</si>
  <si>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</si>
  <si>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</si>
  <si>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</si>
  <si>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</si>
  <si>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</si>
  <si>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</si>
  <si>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</si>
  <si>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</si>
  <si>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</si>
  <si>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</si>
  <si>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</si>
  <si>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</si>
  <si>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</si>
  <si>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</si>
  <si>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</si>
  <si>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</si>
  <si>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</si>
  <si>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</si>
  <si>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</si>
  <si>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</si>
  <si>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</si>
  <si>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</si>
  <si>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</si>
  <si>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</si>
  <si>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</si>
  <si>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</si>
  <si>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</si>
  <si>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</si>
  <si>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</si>
  <si>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</si>
  <si>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</si>
  <si>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</si>
  <si>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</si>
  <si>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</si>
  <si>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</si>
  <si>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</si>
  <si>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</si>
  <si>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</si>
  <si>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</si>
  <si>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</si>
  <si>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</si>
  <si>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</si>
  <si>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</si>
  <si>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</si>
  <si>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</si>
  <si>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</si>
  <si>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</si>
  <si>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</si>
  <si>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</si>
  <si>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</si>
  <si>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</si>
  <si>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</si>
  <si>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</si>
  <si>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</si>
  <si>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</si>
  <si>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</si>
  <si>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</si>
  <si>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</si>
  <si>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</si>
  <si>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</si>
  <si>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</si>
  <si>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</si>
  <si>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</si>
  <si>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</si>
  <si>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</si>
  <si>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</si>
  <si>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</si>
  <si>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</si>
  <si>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</si>
  <si>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</si>
  <si>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</si>
  <si>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</si>
  <si>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</si>
  <si>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</si>
  <si>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</si>
  <si>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</si>
  <si>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</si>
  <si>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</si>
  <si>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</si>
  <si>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</si>
  <si>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</si>
  <si>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</si>
  <si>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</si>
  <si>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</si>
  <si>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</si>
  <si>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</si>
  <si>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</si>
  <si>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</si>
  <si>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</si>
  <si>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</si>
  <si>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</si>
  <si>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</si>
  <si>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</si>
  <si>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</si>
  <si>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</si>
  <si>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</si>
  <si>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</si>
  <si>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</si>
  <si>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</si>
  <si>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</si>
  <si>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</si>
  <si>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</si>
  <si>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</si>
  <si>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</si>
  <si>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</si>
  <si>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</si>
  <si>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</si>
  <si>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</si>
  <si>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</si>
  <si>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</si>
  <si>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</si>
  <si>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</si>
  <si>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</si>
  <si>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</si>
  <si>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</si>
  <si>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</si>
  <si>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</si>
  <si>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</si>
  <si>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</si>
  <si>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</si>
  <si>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</si>
  <si>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</si>
  <si>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</si>
  <si>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</si>
  <si>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</si>
  <si>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</si>
  <si>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</si>
  <si>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</si>
  <si>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</si>
  <si>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</si>
  <si>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</si>
  <si>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</si>
  <si>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</si>
  <si>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</si>
  <si>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</si>
  <si>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</si>
  <si>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</si>
  <si>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</si>
  <si>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</si>
  <si>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</si>
  <si>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</si>
  <si>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</si>
  <si>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</si>
  <si>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</si>
  <si>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</si>
  <si>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</si>
  <si>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</si>
  <si>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</si>
  <si>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</si>
  <si>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</si>
  <si>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</si>
  <si>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</si>
  <si>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</si>
  <si>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</si>
  <si>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</si>
  <si>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</si>
  <si>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</si>
  <si>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</si>
  <si>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</si>
  <si>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</si>
  <si>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</si>
  <si>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</si>
  <si>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</si>
  <si>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</si>
  <si>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</si>
  <si>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</si>
  <si>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</si>
  <si>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</si>
  <si>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</si>
  <si>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</si>
  <si>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</si>
  <si>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</si>
  <si>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</si>
  <si>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</si>
  <si>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</si>
  <si>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</si>
  <si>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</si>
  <si>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</si>
  <si>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</si>
  <si>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</si>
  <si>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</si>
  <si>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</si>
  <si>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</si>
  <si>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</si>
  <si>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</si>
  <si>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</si>
  <si>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</si>
  <si>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</si>
  <si>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</si>
  <si>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</si>
  <si>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</si>
  <si>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</si>
  <si>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</si>
  <si>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</si>
  <si>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</si>
  <si>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</si>
  <si>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</si>
  <si>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</si>
  <si>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</si>
  <si>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</si>
  <si>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</si>
  <si>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</si>
  <si>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</si>
  <si>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</si>
  <si>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</si>
  <si>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</si>
  <si>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</si>
  <si>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</si>
  <si>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</si>
  <si>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</si>
  <si>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</si>
  <si>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</si>
  <si>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</si>
  <si>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</si>
  <si>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</si>
  <si>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</si>
  <si>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</si>
  <si>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</si>
  <si>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</si>
  <si>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</si>
  <si>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</si>
  <si>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</si>
  <si>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</si>
  <si>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</si>
  <si>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</si>
  <si>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</si>
  <si>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</si>
  <si>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</si>
  <si>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</si>
  <si>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</si>
  <si>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</si>
  <si>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</si>
  <si>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</si>
  <si>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</si>
  <si>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</si>
  <si>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</si>
  <si>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</si>
  <si>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</si>
  <si>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</si>
  <si>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</si>
  <si>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</si>
  <si>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</si>
  <si>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</si>
  <si>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</si>
  <si>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</si>
  <si>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</si>
  <si>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</si>
  <si>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</si>
  <si>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</si>
  <si>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</si>
  <si>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</si>
  <si>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</si>
  <si>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</si>
  <si>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</si>
  <si>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</si>
  <si>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</si>
  <si>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</si>
  <si>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</si>
  <si>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</si>
  <si>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</si>
  <si>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</si>
  <si>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</si>
  <si>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</si>
  <si>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</si>
  <si>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</si>
  <si>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</si>
  <si>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</si>
  <si>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</si>
  <si>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</si>
  <si>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</si>
  <si>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</si>
  <si>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</si>
  <si>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</si>
  <si>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</si>
  <si>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</si>
  <si>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</si>
  <si>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</si>
  <si>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</si>
  <si>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</si>
  <si>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</si>
  <si>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</si>
  <si>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</si>
  <si>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</si>
  <si>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</si>
  <si>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</si>
  <si>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</si>
  <si>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</si>
  <si>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</si>
  <si>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</si>
  <si>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</si>
  <si>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</si>
  <si>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</si>
  <si>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</si>
  <si>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</si>
  <si>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</si>
  <si>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</si>
  <si>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</si>
  <si>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</si>
  <si>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</si>
  <si>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</si>
  <si>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</si>
  <si>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</si>
  <si>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</si>
  <si>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</si>
  <si>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</si>
  <si>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</si>
  <si>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</si>
  <si>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</si>
  <si>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</si>
  <si>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</si>
  <si>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</si>
  <si>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</si>
  <si>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</si>
  <si>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</si>
  <si>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</si>
  <si>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</si>
  <si>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</si>
  <si>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</si>
  <si>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</si>
  <si>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</si>
  <si>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</si>
  <si>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</si>
  <si>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</si>
  <si>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</si>
  <si>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</si>
  <si>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</si>
  <si>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</si>
  <si>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</si>
  <si>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</si>
  <si>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</si>
  <si>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</si>
  <si>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</si>
  <si>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</si>
  <si>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</si>
  <si>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</si>
  <si>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</si>
  <si>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</si>
  <si>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</si>
  <si>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</si>
  <si>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</si>
  <si>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</si>
  <si>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</si>
  <si>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</si>
  <si>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</si>
  <si>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</si>
  <si>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</si>
  <si>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</si>
  <si>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</si>
  <si>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</si>
  <si>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</si>
  <si>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</si>
  <si>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</si>
  <si>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</si>
  <si>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</si>
  <si>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</si>
  <si>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</si>
  <si>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</si>
  <si>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</si>
  <si>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</si>
  <si>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</si>
  <si>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</si>
  <si>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</si>
  <si>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</si>
  <si>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</si>
  <si>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</si>
  <si>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</si>
  <si>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</si>
  <si>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</si>
  <si>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</si>
  <si>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</si>
  <si>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</si>
  <si>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</si>
  <si>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</si>
  <si>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</si>
  <si>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</si>
  <si>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</si>
  <si>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</si>
  <si>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</si>
  <si>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</si>
  <si>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</si>
  <si>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</si>
  <si>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</si>
  <si>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</si>
  <si>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</si>
  <si>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</si>
  <si>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</si>
  <si>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</si>
  <si>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</si>
  <si>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</si>
  <si>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</si>
  <si>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</si>
  <si>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</si>
  <si>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</si>
  <si>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</si>
  <si>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</si>
  <si>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</si>
  <si>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</si>
  <si>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</si>
  <si>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</si>
  <si>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</si>
  <si>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</si>
  <si>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</si>
  <si>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</si>
  <si>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</si>
  <si>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</si>
  <si>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</si>
  <si>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</si>
  <si>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</si>
  <si>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</si>
  <si>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</si>
  <si>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</si>
  <si>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</si>
  <si>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</si>
  <si>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</si>
  <si>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</si>
  <si>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</si>
  <si>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</si>
  <si>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</si>
  <si>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</si>
  <si>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</si>
  <si>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</si>
  <si>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</si>
  <si>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</si>
  <si>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</si>
  <si>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</si>
  <si>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</si>
  <si>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</si>
  <si>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</si>
  <si>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</si>
  <si>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</si>
  <si>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</si>
  <si>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</si>
  <si>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</si>
  <si>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</si>
  <si>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</si>
  <si>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</si>
  <si>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</si>
  <si>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</si>
  <si>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</si>
  <si>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</si>
  <si>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</si>
  <si>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</si>
  <si>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</si>
  <si>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</si>
  <si>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</si>
  <si>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</si>
  <si>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</si>
  <si>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</si>
  <si>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</si>
  <si>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</si>
  <si>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</si>
  <si>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</si>
  <si>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</si>
  <si>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</si>
  <si>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</si>
  <si>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</si>
  <si>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</si>
  <si>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</si>
  <si>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</si>
  <si>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</si>
  <si>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</si>
  <si>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</si>
  <si>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</si>
  <si>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</si>
  <si>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</si>
  <si>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</si>
  <si>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</si>
  <si>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</si>
  <si>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</si>
  <si>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</si>
  <si>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</si>
  <si>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</si>
  <si>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</si>
  <si>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</si>
  <si>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</si>
  <si>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</si>
  <si>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</si>
  <si>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</si>
  <si>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</si>
  <si>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</si>
  <si>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</si>
  <si>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</si>
  <si>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</si>
  <si>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</si>
  <si>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</si>
  <si>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</si>
  <si>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</si>
  <si>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</si>
  <si>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</si>
  <si>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</si>
  <si>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</si>
  <si>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</si>
  <si>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</si>
  <si>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</si>
  <si>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</si>
  <si>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</si>
  <si>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</si>
  <si>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</si>
  <si>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</si>
  <si>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</si>
  <si>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</si>
  <si>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</si>
  <si>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</si>
  <si>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</si>
  <si>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</si>
  <si>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</si>
  <si>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</si>
  <si>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</si>
  <si>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</si>
  <si>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</si>
  <si>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</si>
  <si>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</si>
  <si>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</si>
  <si>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</si>
  <si>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</si>
  <si>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</si>
  <si>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</si>
  <si>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</si>
  <si>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</si>
  <si>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</si>
  <si>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</si>
  <si>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</si>
  <si>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</si>
  <si>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</si>
  <si>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</si>
  <si>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</si>
  <si>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</si>
  <si>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</si>
  <si>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</si>
  <si>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</si>
  <si>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</si>
  <si>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</si>
  <si>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</si>
  <si>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</si>
  <si>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</si>
  <si>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</si>
  <si>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</si>
  <si>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</si>
  <si>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</si>
  <si>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</si>
  <si>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</si>
  <si>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</si>
  <si>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</si>
  <si>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</si>
  <si>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</si>
  <si>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</si>
  <si>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</si>
  <si>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</si>
  <si>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</si>
  <si>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</si>
  <si>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</si>
  <si>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</si>
  <si>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</si>
  <si>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</si>
  <si>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</si>
  <si>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</si>
  <si>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</si>
  <si>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</si>
  <si>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</si>
  <si>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</si>
  <si>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</si>
  <si>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</si>
  <si>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</si>
  <si>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</si>
  <si>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</si>
  <si>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</si>
  <si>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</si>
  <si>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</si>
  <si>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</si>
  <si>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</si>
  <si>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</si>
  <si>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</si>
  <si>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</si>
  <si>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</si>
  <si>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</si>
  <si>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</si>
  <si>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</si>
  <si>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</si>
  <si>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</si>
  <si>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</si>
  <si>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</si>
  <si>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</si>
  <si>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</si>
  <si>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</si>
  <si>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</si>
  <si>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</si>
  <si>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</si>
  <si>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</si>
  <si>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</si>
  <si>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</si>
  <si>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</si>
  <si>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</si>
  <si>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</si>
  <si>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</si>
  <si>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</si>
  <si>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</si>
  <si>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</si>
  <si>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</si>
  <si>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</si>
  <si>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</si>
  <si>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</si>
  <si>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</si>
  <si>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</si>
  <si>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</si>
  <si>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</si>
  <si>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</si>
  <si>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</si>
  <si>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</si>
  <si>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</si>
  <si>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</si>
  <si>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</si>
  <si>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</si>
  <si>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</si>
  <si>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</si>
  <si>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</si>
  <si>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</si>
  <si>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</si>
  <si>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</si>
  <si>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</si>
  <si>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</si>
  <si>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</si>
  <si>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</si>
  <si>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</si>
  <si>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</si>
  <si>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</si>
  <si>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</si>
  <si>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</si>
  <si>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</si>
  <si>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</si>
  <si>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</si>
  <si>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</si>
  <si>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</si>
  <si>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</si>
  <si>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</si>
  <si>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</si>
  <si>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</si>
  <si>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</si>
  <si>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</si>
  <si>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</si>
  <si>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</si>
  <si>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</si>
  <si>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</si>
  <si>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</si>
  <si>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</si>
  <si>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</si>
  <si>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</si>
  <si>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</si>
  <si>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</si>
  <si>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</si>
  <si>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</si>
  <si>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</si>
  <si>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</si>
  <si>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</si>
  <si>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</si>
  <si>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</si>
  <si>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</si>
  <si>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</si>
  <si>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</si>
  <si>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</si>
  <si>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</si>
  <si>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</si>
  <si>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</si>
  <si>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</si>
  <si>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</si>
  <si>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</si>
  <si>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</si>
  <si>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</si>
  <si>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</si>
  <si>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</si>
  <si>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</si>
  <si>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</si>
  <si>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</si>
  <si>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</si>
  <si>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</si>
  <si>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</si>
  <si>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</si>
  <si>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</si>
  <si>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</si>
  <si>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</si>
  <si>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</si>
  <si>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</si>
  <si>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</si>
  <si>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</si>
  <si>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</si>
  <si>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</si>
  <si>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</si>
  <si>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</si>
  <si>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</si>
  <si>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</si>
  <si>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</si>
  <si>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</si>
  <si>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</si>
  <si>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</si>
  <si>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</si>
  <si>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</si>
  <si>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</si>
  <si>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</si>
  <si>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</si>
  <si>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</si>
  <si>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</si>
  <si>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</si>
  <si>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</si>
  <si>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</si>
  <si>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</si>
  <si>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</si>
  <si>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</si>
  <si>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</si>
  <si>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</si>
  <si>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</si>
  <si>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</si>
  <si>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</si>
  <si>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</si>
  <si>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</si>
  <si>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</si>
  <si>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</si>
  <si>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</si>
  <si>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</si>
  <si>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</si>
  <si>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</si>
  <si>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</si>
  <si>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</si>
  <si>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</si>
  <si>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</si>
  <si>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</si>
  <si>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</si>
  <si>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</si>
  <si>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</si>
  <si>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</si>
  <si>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</si>
  <si>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</si>
  <si>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</si>
  <si>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</si>
  <si>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</si>
  <si>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</si>
  <si>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</si>
  <si>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</si>
  <si>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</si>
  <si>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</si>
  <si>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</si>
  <si>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</si>
  <si>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</si>
  <si>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</si>
  <si>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</si>
  <si>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</si>
  <si>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</si>
  <si>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</si>
  <si>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</si>
  <si>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</si>
  <si>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</si>
  <si>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</si>
  <si>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</si>
  <si>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</si>
  <si>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</si>
  <si>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</si>
  <si>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</si>
  <si>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</si>
  <si>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</si>
  <si>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</si>
  <si>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</si>
  <si>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</si>
  <si>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</si>
  <si>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</si>
  <si>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</si>
  <si>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</si>
  <si>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</si>
  <si>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</si>
  <si>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</si>
  <si>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</si>
  <si>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</si>
  <si>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</si>
  <si>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</si>
  <si>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</si>
  <si>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</si>
  <si>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</si>
  <si>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</si>
  <si>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</si>
  <si>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</si>
  <si>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</si>
  <si>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</si>
  <si>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</si>
  <si>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</si>
  <si>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</si>
  <si>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</si>
  <si>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</si>
  <si>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</si>
  <si>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</si>
  <si>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</si>
  <si>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</si>
  <si>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</si>
  <si>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</si>
  <si>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</si>
  <si>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</si>
  <si>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</si>
  <si>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</si>
  <si>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</si>
  <si>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</si>
  <si>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</si>
  <si>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</si>
  <si>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</si>
  <si>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</si>
  <si>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</si>
  <si>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</si>
  <si>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</si>
  <si>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</si>
  <si>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</si>
  <si>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</si>
  <si>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</si>
  <si>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</si>
  <si>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</si>
  <si>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</si>
  <si>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</si>
  <si>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</si>
  <si>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</si>
  <si>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</si>
  <si>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</si>
  <si>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</si>
  <si>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</si>
  <si>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</si>
  <si>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</si>
  <si>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</si>
  <si>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</si>
  <si>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</si>
  <si>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</si>
  <si>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</si>
  <si>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</si>
  <si>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</si>
  <si>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</si>
  <si>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</si>
  <si>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</si>
  <si>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</si>
  <si>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</si>
  <si>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</si>
  <si>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</si>
  <si>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</si>
  <si>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</si>
  <si>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</si>
  <si>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</si>
  <si>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</si>
  <si>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</si>
  <si>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</si>
  <si>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</si>
  <si>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</si>
  <si>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</si>
  <si>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</si>
  <si>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</si>
  <si>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</si>
  <si>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</si>
  <si>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</si>
  <si>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</si>
  <si>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</si>
  <si>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</si>
  <si>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</si>
  <si>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</si>
  <si>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</si>
  <si>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</si>
  <si>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</si>
  <si>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</si>
  <si>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</si>
  <si>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</si>
  <si>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</si>
  <si>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</si>
  <si>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</si>
  <si>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</si>
  <si>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</si>
  <si>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</si>
  <si>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</si>
  <si>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</si>
  <si>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</si>
  <si>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</si>
  <si>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</si>
  <si>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</si>
  <si>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</si>
  <si>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</si>
  <si>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</si>
  <si>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</si>
  <si>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</si>
  <si>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</si>
  <si>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</si>
  <si>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</si>
  <si>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</si>
  <si>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</si>
  <si>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</si>
  <si>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</si>
  <si>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</si>
  <si>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</si>
  <si>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</si>
  <si>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</si>
  <si>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</si>
  <si>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</si>
  <si>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</si>
  <si>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</si>
  <si>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</si>
  <si>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</si>
  <si>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</si>
  <si>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</si>
  <si>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</si>
  <si>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</si>
  <si>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</si>
  <si>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</si>
  <si>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</si>
  <si>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</si>
  <si>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</si>
  <si>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</si>
  <si>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</si>
  <si>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</si>
  <si>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</si>
  <si>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</si>
  <si>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</si>
  <si>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</si>
  <si>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</si>
  <si>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</si>
  <si>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</si>
  <si>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</si>
  <si>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</si>
  <si>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</si>
  <si>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</si>
  <si>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</si>
  <si>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</si>
  <si>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</si>
  <si>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</si>
  <si>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</si>
  <si>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</si>
  <si>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</si>
  <si>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</si>
  <si>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</si>
  <si>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</si>
  <si>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</si>
  <si>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</si>
  <si>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</si>
  <si>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</si>
  <si>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</si>
  <si>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</si>
  <si>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</si>
  <si>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</si>
  <si>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</si>
  <si>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</si>
  <si>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</si>
  <si>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</si>
  <si>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</si>
  <si>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</si>
  <si>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</si>
  <si>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</si>
  <si>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</si>
  <si>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</si>
  <si>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</si>
  <si>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</si>
  <si>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</si>
  <si>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</si>
  <si>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</si>
  <si>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</si>
  <si>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</si>
  <si>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</si>
  <si>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</si>
  <si>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</si>
  <si>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</si>
  <si>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</si>
  <si>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</si>
  <si>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</si>
  <si>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</si>
  <si>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</si>
  <si>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</si>
  <si>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</si>
  <si>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</si>
  <si>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</si>
  <si>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</si>
  <si>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</si>
  <si>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</si>
  <si>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</si>
  <si>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</si>
  <si>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</si>
  <si>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</si>
  <si>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</si>
  <si>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</si>
  <si>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</si>
  <si>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</si>
  <si>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</si>
  <si>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</si>
  <si>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</si>
  <si>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</si>
  <si>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</si>
  <si>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</si>
  <si>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</si>
  <si>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</si>
  <si>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</si>
  <si>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</si>
  <si>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</si>
  <si>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</si>
  <si>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</si>
  <si>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</si>
  <si>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</si>
  <si>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</si>
  <si>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</si>
  <si>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</si>
  <si>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</si>
  <si>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</si>
  <si>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</si>
  <si>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</si>
  <si>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</si>
  <si>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</si>
  <si>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</si>
  <si>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</si>
  <si>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</si>
  <si>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</si>
  <si>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</si>
  <si>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</si>
  <si>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</si>
  <si>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</si>
  <si>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</si>
  <si>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</si>
  <si>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</si>
  <si>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</si>
  <si>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</si>
  <si>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</si>
  <si>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</si>
  <si>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</si>
  <si>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</si>
  <si>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</si>
  <si>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</si>
  <si>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</si>
  <si>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</si>
  <si>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</si>
  <si>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</si>
  <si>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</si>
  <si>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</si>
  <si>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</si>
  <si>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</si>
  <si>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</si>
  <si>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</si>
  <si>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</si>
  <si>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</si>
  <si>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</si>
  <si>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</si>
  <si>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</si>
  <si>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</si>
  <si>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</si>
  <si>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</si>
  <si>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</si>
  <si>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</si>
  <si>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</si>
  <si>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</si>
  <si>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</si>
  <si>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</si>
  <si>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</si>
  <si>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</si>
  <si>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</si>
  <si>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</si>
  <si>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</si>
  <si>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</si>
  <si>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</si>
  <si>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</si>
  <si>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</si>
  <si>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</si>
  <si>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</si>
  <si>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</si>
  <si>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</si>
  <si>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</si>
  <si>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</si>
  <si>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</si>
  <si>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</si>
  <si>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</si>
  <si>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</si>
  <si>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</si>
  <si>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</si>
  <si>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</si>
  <si>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</si>
  <si>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</si>
  <si>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</si>
  <si>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</si>
  <si>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</si>
  <si>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</si>
  <si>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</si>
  <si>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</si>
  <si>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</si>
  <si>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</si>
  <si>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</si>
  <si>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</si>
  <si>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</si>
  <si>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</si>
  <si>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</si>
  <si>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</si>
  <si>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</si>
  <si>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</si>
  <si>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</si>
  <si>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</si>
  <si>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</si>
  <si>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</si>
  <si>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</si>
  <si>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</si>
  <si>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</si>
  <si>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</si>
  <si>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</si>
  <si>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</si>
  <si>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</si>
  <si>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</si>
  <si>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</si>
  <si>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</si>
  <si>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</si>
  <si>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</si>
  <si>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</si>
  <si>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</si>
  <si>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</si>
  <si>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</si>
  <si>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</si>
  <si>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</si>
  <si>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</si>
  <si>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</si>
  <si>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</si>
  <si>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</si>
  <si>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</si>
  <si>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</si>
  <si>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</si>
  <si>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</si>
  <si>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</si>
  <si>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</si>
  <si>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</si>
  <si>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</si>
  <si>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</si>
  <si>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</si>
  <si>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</si>
  <si>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</si>
  <si>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</si>
  <si>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</si>
  <si>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</si>
  <si>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</si>
  <si>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</si>
  <si>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</si>
  <si>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</si>
  <si>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</si>
  <si>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</si>
  <si>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</si>
  <si>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</si>
  <si>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</si>
  <si>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</si>
  <si>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</si>
  <si>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</si>
  <si>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</si>
  <si>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</si>
  <si>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</si>
  <si>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</si>
  <si>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</si>
  <si>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</si>
  <si>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</si>
  <si>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</si>
  <si>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</si>
  <si>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</si>
  <si>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</si>
  <si>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</si>
  <si>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</si>
  <si>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</si>
  <si>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</si>
  <si>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</si>
  <si>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</si>
  <si>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</si>
  <si>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</si>
  <si>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</si>
  <si>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</si>
  <si>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</si>
  <si>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</si>
  <si>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</si>
  <si>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</si>
  <si>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</si>
  <si>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</si>
  <si>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</si>
  <si>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</si>
  <si>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</si>
  <si>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</si>
  <si>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</si>
  <si>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</si>
  <si>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</si>
  <si>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</si>
  <si>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</si>
  <si>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</si>
  <si>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</si>
  <si>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</si>
  <si>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</si>
  <si>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</si>
  <si>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</si>
  <si>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</si>
  <si>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</si>
  <si>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</si>
  <si>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</si>
  <si>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</si>
  <si>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</si>
  <si>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</si>
  <si>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</si>
  <si>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</si>
  <si>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</si>
  <si>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</si>
  <si>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</si>
  <si>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</si>
  <si>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</si>
  <si>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</si>
  <si>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</si>
  <si>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</si>
  <si>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</si>
  <si>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</si>
  <si>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</si>
  <si>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</si>
  <si>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</si>
  <si>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</si>
  <si>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</si>
  <si>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</si>
  <si>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</si>
  <si>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</si>
  <si>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</si>
  <si>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</si>
  <si>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</si>
  <si>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</si>
  <si>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</si>
  <si>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</si>
  <si>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</si>
  <si>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</si>
  <si>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</si>
  <si>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</si>
  <si>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</si>
  <si>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</si>
  <si>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</si>
  <si>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</si>
  <si>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</si>
  <si>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</si>
  <si>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</si>
  <si>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</si>
  <si>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</si>
  <si>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</si>
  <si>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</si>
  <si>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</si>
  <si>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</si>
  <si>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</si>
  <si>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</si>
  <si>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</si>
  <si>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</si>
  <si>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</si>
  <si>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</si>
  <si>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</si>
  <si>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</si>
  <si>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</si>
  <si>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</si>
  <si>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</si>
  <si>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</si>
  <si>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</si>
  <si>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</si>
  <si>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</si>
  <si>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</si>
  <si>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</si>
  <si>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</si>
  <si>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</si>
  <si>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</si>
  <si>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</si>
  <si>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</si>
  <si>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</si>
  <si>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</si>
  <si>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</si>
  <si>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</si>
  <si>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</si>
  <si>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</si>
  <si>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</si>
  <si>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</si>
  <si>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</si>
  <si>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</si>
  <si>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</si>
  <si>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</si>
  <si>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</si>
  <si>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</si>
  <si>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</si>
  <si>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</si>
  <si>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</si>
  <si>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</si>
  <si>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</si>
  <si>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</si>
  <si>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</si>
  <si>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</si>
  <si>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</si>
  <si>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</si>
  <si>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</si>
  <si>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</si>
  <si>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</si>
  <si>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</si>
  <si>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</si>
  <si>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</si>
  <si>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</si>
  <si>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</si>
  <si>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</si>
  <si>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</si>
  <si>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</si>
  <si>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</si>
  <si>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</si>
  <si>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</si>
  <si>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</si>
  <si>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</si>
  <si>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</si>
  <si>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</si>
  <si>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</si>
  <si>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</si>
  <si>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</si>
  <si>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</si>
  <si>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</si>
  <si>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</si>
  <si>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</si>
  <si>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</si>
  <si>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</si>
  <si>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</si>
  <si>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</si>
  <si>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</si>
  <si>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</si>
  <si>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</si>
  <si>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</si>
  <si>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</si>
  <si>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</si>
  <si>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</si>
  <si>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</si>
  <si>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</si>
  <si>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</si>
  <si>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</si>
  <si>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</si>
  <si>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</si>
  <si>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</si>
  <si>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</si>
  <si>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</si>
  <si>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</si>
  <si>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</si>
  <si>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</si>
  <si>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</si>
  <si>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</si>
  <si>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</si>
  <si>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</si>
  <si>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</si>
  <si>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</si>
  <si>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</si>
  <si>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</si>
  <si>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</si>
  <si>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</si>
  <si>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</si>
  <si>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</si>
  <si>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</si>
  <si>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</si>
  <si>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</si>
  <si>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</si>
  <si>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</si>
  <si>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</si>
  <si>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</si>
  <si>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</si>
  <si>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</si>
  <si>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</si>
  <si>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</si>
  <si>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</si>
  <si>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</si>
  <si>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</si>
  <si>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</si>
  <si>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</si>
  <si>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</si>
  <si>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</si>
  <si>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</si>
  <si>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</si>
  <si>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</si>
  <si>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</si>
  <si>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</si>
  <si>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</si>
  <si>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</si>
  <si>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</si>
  <si>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</si>
  <si>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</si>
  <si>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</si>
  <si>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</si>
  <si>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</si>
  <si>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</si>
  <si>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</si>
  <si>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</si>
  <si>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</si>
  <si>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</si>
  <si>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</si>
  <si>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</si>
  <si>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</si>
  <si>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</si>
  <si>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</si>
  <si>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</si>
  <si>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</si>
  <si>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</si>
  <si>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</si>
  <si>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</si>
  <si>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</si>
  <si>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</si>
  <si>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</si>
  <si>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</si>
  <si>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</si>
  <si>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</si>
  <si>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</si>
  <si>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</si>
  <si>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</si>
  <si>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</si>
  <si>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</si>
  <si>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</si>
  <si>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</si>
  <si>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</si>
  <si>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</si>
  <si>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</si>
  <si>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</si>
  <si>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</si>
  <si>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</si>
  <si>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</si>
  <si>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</si>
  <si>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</si>
  <si>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</si>
  <si>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</si>
  <si>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</si>
  <si>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</si>
  <si>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</si>
  <si>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</si>
  <si>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</si>
  <si>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</si>
  <si>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</si>
  <si>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</si>
  <si>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</si>
  <si>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</si>
  <si>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</si>
  <si>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</si>
  <si>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</si>
  <si>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</si>
  <si>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</si>
  <si>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</si>
  <si>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</si>
  <si>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</si>
  <si>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</si>
  <si>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</si>
  <si>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</si>
  <si>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</si>
  <si>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</si>
  <si>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</si>
  <si>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</si>
  <si>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</si>
  <si>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</si>
  <si>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</si>
  <si>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</si>
  <si>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</si>
  <si>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</si>
  <si>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</si>
  <si>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</si>
  <si>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</si>
  <si>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</si>
  <si>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</si>
  <si>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</si>
  <si>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</si>
  <si>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</si>
  <si>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</si>
  <si>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</si>
  <si>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</si>
  <si>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</si>
  <si>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</si>
  <si>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</si>
  <si>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</si>
  <si>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</si>
  <si>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</si>
  <si>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</si>
  <si>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</si>
  <si>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</si>
  <si>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</si>
  <si>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</si>
  <si>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</si>
  <si>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</si>
  <si>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</si>
  <si>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</si>
  <si>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</si>
  <si>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</si>
  <si>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</si>
  <si>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</si>
  <si>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</si>
  <si>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</si>
  <si>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</si>
  <si>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</si>
  <si>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</si>
  <si>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</si>
  <si>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</si>
  <si>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</si>
  <si>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</si>
  <si>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</si>
  <si>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</si>
  <si>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</si>
  <si>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</si>
  <si>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</si>
  <si>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</si>
  <si>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</si>
  <si>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</si>
  <si>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</si>
  <si>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</si>
  <si>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</si>
  <si>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</si>
  <si>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</si>
  <si>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</si>
  <si>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</si>
  <si>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</si>
  <si>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</si>
  <si>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</si>
  <si>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</si>
  <si>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</si>
  <si>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</si>
  <si>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</si>
  <si>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</si>
  <si>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</si>
  <si>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</si>
  <si>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</si>
  <si>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</si>
  <si>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</si>
  <si>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</si>
  <si>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</si>
  <si>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</si>
  <si>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</si>
  <si>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</si>
  <si>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</si>
  <si>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</si>
  <si>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</si>
  <si>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</si>
  <si>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</si>
  <si>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</si>
  <si>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</si>
  <si>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</si>
  <si>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</si>
  <si>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</si>
  <si>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</si>
  <si>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</si>
  <si>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</si>
  <si>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</si>
  <si>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</si>
  <si>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</si>
  <si>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</si>
  <si>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</si>
  <si>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</si>
  <si>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</si>
  <si>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</si>
  <si>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</si>
  <si>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</si>
  <si>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</si>
  <si>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</si>
  <si>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</si>
  <si>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</si>
  <si>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</si>
  <si>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</si>
  <si>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</si>
  <si>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</si>
  <si>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</si>
  <si>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</si>
  <si>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</si>
  <si>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</si>
  <si>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</si>
  <si>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</si>
  <si>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</si>
  <si>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</si>
  <si>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</si>
  <si>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</si>
  <si>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</si>
  <si>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</si>
  <si>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</si>
  <si>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</si>
  <si>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</si>
  <si>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</si>
  <si>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</si>
  <si>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</si>
  <si>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</si>
  <si>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</si>
  <si>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</si>
  <si>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</si>
  <si>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</si>
  <si>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</si>
  <si>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</si>
  <si>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</si>
  <si>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</si>
  <si>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</si>
  <si>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</si>
  <si>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</si>
  <si>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</si>
  <si>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</si>
  <si>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</si>
  <si>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</si>
  <si>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</si>
  <si>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</si>
  <si>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</si>
  <si>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</si>
  <si>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</si>
  <si>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</si>
  <si>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</si>
  <si>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</si>
  <si>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</si>
  <si>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</si>
  <si>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</si>
  <si>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</si>
  <si>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</si>
  <si>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</si>
  <si>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</si>
  <si>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</si>
  <si>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</si>
  <si>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</si>
  <si>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</si>
  <si>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</si>
  <si>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</si>
  <si>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</si>
  <si>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</si>
  <si>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</si>
  <si>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</si>
  <si>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</si>
  <si>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</si>
  <si>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</si>
  <si>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</si>
  <si>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</si>
  <si>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</si>
  <si>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</si>
  <si>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</si>
  <si>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</si>
  <si>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</si>
  <si>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</si>
  <si>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</si>
  <si>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</si>
  <si>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</si>
  <si>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</si>
  <si>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</si>
  <si>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</si>
  <si>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</si>
  <si>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</si>
  <si>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</si>
  <si>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</si>
  <si>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</si>
  <si>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</si>
  <si>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</si>
  <si>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</si>
  <si>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</si>
  <si>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</si>
  <si>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</si>
  <si>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</si>
  <si>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</si>
  <si>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</si>
  <si>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</si>
  <si>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</si>
  <si>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</si>
  <si>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</si>
  <si>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</si>
  <si>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</si>
  <si>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</si>
  <si>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</si>
  <si>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</si>
  <si>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</si>
  <si>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</si>
  <si>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</si>
  <si>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</si>
  <si>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</si>
  <si>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</si>
  <si>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</si>
  <si>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</si>
  <si>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</si>
  <si>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</si>
  <si>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</si>
  <si>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</si>
  <si>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</si>
  <si>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</si>
  <si>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</si>
  <si>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</si>
  <si>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</si>
  <si>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</si>
  <si>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</si>
  <si>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</si>
  <si>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</si>
  <si>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</si>
  <si>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</si>
  <si>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</si>
  <si>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</si>
  <si>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</si>
  <si>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</si>
  <si>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</si>
  <si>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</si>
  <si>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</si>
  <si>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</si>
  <si>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</si>
  <si>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</si>
  <si>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</si>
  <si>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</si>
  <si>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</si>
  <si>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</si>
  <si>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</si>
  <si>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</si>
  <si>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</si>
  <si>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</si>
  <si>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</si>
  <si>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</si>
  <si>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</si>
  <si>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</si>
  <si>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</si>
  <si>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</si>
  <si>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</si>
  <si>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</si>
  <si>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</si>
  <si>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</si>
  <si>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</si>
  <si>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</si>
  <si>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</si>
  <si>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</si>
  <si>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</si>
  <si>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</si>
  <si>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</si>
  <si>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</si>
  <si>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</si>
  <si>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</si>
  <si>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</si>
  <si>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</si>
  <si>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</si>
  <si>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</si>
  <si>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</si>
  <si>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</si>
  <si>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</si>
  <si>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</si>
  <si>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</si>
  <si>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</si>
  <si>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</si>
  <si>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</si>
  <si>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</si>
  <si>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</si>
  <si>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</si>
  <si>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</si>
  <si>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</si>
  <si>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</si>
  <si>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</si>
  <si>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</si>
  <si>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</si>
  <si>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</si>
  <si>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</si>
  <si>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</si>
  <si>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</si>
  <si>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</si>
  <si>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</si>
  <si>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</si>
  <si>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</si>
  <si>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</si>
  <si>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</si>
  <si>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</si>
  <si>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</si>
  <si>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</si>
  <si>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</si>
  <si>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</si>
  <si>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</si>
  <si>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</si>
  <si>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</si>
  <si>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</si>
  <si>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</si>
  <si>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</si>
  <si>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</si>
  <si>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</si>
  <si>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</si>
  <si>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</si>
  <si>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</si>
  <si>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</si>
  <si>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</si>
  <si>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</si>
  <si>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</si>
  <si>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</si>
  <si>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</si>
  <si>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</si>
  <si>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</si>
  <si>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</si>
  <si>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</si>
  <si>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</si>
  <si>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</si>
  <si>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</si>
  <si>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</si>
  <si>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</si>
  <si>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</si>
  <si>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</si>
  <si>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</si>
  <si>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</si>
  <si>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</si>
  <si>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</si>
  <si>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</si>
  <si>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</si>
  <si>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</si>
  <si>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</si>
  <si>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</si>
  <si>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</si>
  <si>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</si>
  <si>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</si>
  <si>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</si>
  <si>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</si>
  <si>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</si>
  <si>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</si>
  <si>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</si>
  <si>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</si>
  <si>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</si>
  <si>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</si>
  <si>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</si>
  <si>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</si>
  <si>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</si>
  <si>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</si>
  <si>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</si>
  <si>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</si>
  <si>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</si>
  <si>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</si>
  <si>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</si>
  <si>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</si>
  <si>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</si>
  <si>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</si>
  <si>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</si>
  <si>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</si>
  <si>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</si>
  <si>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</si>
  <si>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</si>
  <si>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</si>
  <si>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</si>
  <si>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</si>
  <si>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</si>
  <si>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</si>
  <si>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</si>
  <si>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</si>
  <si>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</si>
  <si>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</si>
  <si>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</si>
  <si>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</si>
  <si>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</si>
  <si>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</si>
  <si>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</si>
  <si>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</si>
  <si>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</si>
  <si>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</si>
  <si>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</si>
  <si>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</si>
  <si>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</si>
  <si>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</si>
  <si>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</si>
  <si>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</si>
  <si>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</si>
  <si>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</si>
  <si>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</si>
  <si>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</si>
  <si>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</si>
  <si>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</si>
  <si>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</si>
  <si>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</si>
  <si>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</si>
  <si>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</si>
  <si>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</si>
  <si>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</si>
  <si>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</si>
  <si>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</si>
  <si>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</si>
  <si>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</si>
  <si>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</si>
  <si>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</si>
  <si>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</si>
  <si>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</si>
  <si>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</si>
  <si>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</si>
  <si>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</si>
  <si>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</si>
  <si>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</si>
  <si>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</si>
  <si>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</si>
  <si>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</si>
  <si>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</si>
  <si>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</si>
  <si>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</si>
  <si>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</si>
  <si>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</si>
  <si>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</si>
  <si>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</si>
  <si>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</si>
  <si>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</si>
  <si>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</si>
  <si>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</si>
  <si>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</si>
  <si>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</si>
  <si>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</si>
  <si>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</si>
  <si>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</si>
  <si>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</si>
  <si>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</si>
  <si>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</si>
  <si>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</si>
  <si>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</si>
  <si>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</si>
  <si>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</si>
  <si>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</si>
  <si>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</si>
  <si>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</si>
  <si>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</si>
  <si>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</si>
  <si>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</si>
  <si>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</si>
  <si>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</si>
  <si>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</si>
  <si>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</si>
  <si>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</si>
  <si>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</si>
  <si>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</si>
  <si>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</si>
  <si>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</si>
  <si>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</si>
  <si>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</si>
  <si>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</si>
  <si>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</si>
  <si>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</si>
  <si>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</si>
  <si>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</si>
  <si>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</si>
  <si>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</si>
  <si>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</si>
  <si>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</si>
  <si>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</si>
  <si>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</si>
  <si>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</si>
  <si>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</si>
  <si>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</si>
  <si>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</si>
  <si>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</si>
  <si>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</si>
  <si>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</si>
  <si>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</si>
  <si>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</si>
  <si>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</si>
  <si>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</si>
  <si>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</si>
  <si>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</si>
  <si>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</si>
  <si>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</si>
  <si>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</si>
  <si>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</si>
  <si>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</si>
  <si>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</si>
  <si>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</si>
  <si>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</si>
  <si>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</si>
  <si>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</si>
  <si>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</si>
  <si>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</si>
  <si>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</si>
  <si>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</si>
  <si>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</si>
  <si>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</si>
  <si>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</si>
  <si>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</si>
  <si>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</si>
  <si>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</si>
  <si>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</si>
  <si>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</si>
  <si>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</si>
  <si>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</si>
  <si>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</si>
  <si>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</si>
  <si>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</si>
  <si>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</si>
  <si>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</si>
  <si>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</si>
  <si>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</si>
  <si>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</si>
  <si>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</si>
  <si>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</si>
  <si>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</si>
  <si>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</si>
  <si>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</si>
  <si>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</si>
  <si>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</si>
  <si>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</si>
  <si>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</si>
  <si>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</si>
  <si>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</si>
  <si>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</si>
  <si>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</si>
  <si>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</si>
  <si>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</si>
  <si>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</si>
  <si>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</si>
  <si>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</si>
  <si>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</si>
  <si>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</si>
  <si>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</si>
  <si>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</si>
  <si>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</si>
  <si>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</si>
  <si>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</si>
  <si>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</si>
  <si>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</si>
  <si>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</si>
  <si>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</si>
  <si>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</si>
  <si>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</si>
  <si>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</si>
  <si>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</si>
  <si>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</si>
  <si>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</si>
  <si>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</si>
  <si>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</si>
  <si>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</si>
  <si>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</si>
  <si>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</si>
  <si>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</si>
  <si>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</si>
  <si>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</si>
  <si>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</si>
  <si>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</si>
  <si>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</si>
  <si>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</si>
  <si>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</si>
  <si>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</si>
  <si>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</si>
  <si>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</si>
  <si>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</si>
  <si>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</si>
  <si>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</si>
  <si>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</si>
  <si>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</si>
  <si>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</si>
  <si>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</si>
  <si>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</si>
  <si>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</si>
  <si>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</si>
  <si>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</si>
  <si>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</si>
  <si>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</si>
  <si>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</si>
  <si>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</si>
  <si>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</si>
  <si>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</si>
  <si>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</si>
  <si>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</si>
  <si>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</si>
  <si>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</si>
  <si>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</si>
  <si>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</si>
  <si>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</si>
  <si>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</si>
  <si>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</si>
  <si>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</si>
  <si>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</si>
  <si>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</si>
  <si>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</si>
  <si>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</si>
  <si>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</si>
  <si>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</si>
  <si>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</si>
  <si>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</si>
  <si>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</si>
  <si>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</si>
  <si>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</si>
  <si>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</si>
  <si>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</si>
  <si>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</si>
  <si>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</si>
  <si>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</si>
  <si>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</si>
  <si>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</si>
  <si>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</si>
  <si>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</si>
  <si>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</si>
  <si>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</si>
  <si>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</si>
  <si>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</si>
  <si>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</si>
  <si>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</si>
  <si>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</si>
  <si>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</si>
  <si>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</si>
  <si>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</si>
  <si>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</si>
  <si>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</si>
  <si>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</si>
  <si>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</si>
  <si>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</si>
  <si>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</si>
  <si>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</si>
  <si>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</si>
  <si>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</si>
  <si>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</si>
  <si>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</si>
  <si>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</si>
  <si>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</si>
  <si>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</si>
  <si>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</si>
  <si>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</si>
  <si>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</si>
  <si>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</si>
  <si>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</si>
  <si>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</si>
  <si>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</si>
  <si>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</si>
  <si>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</si>
  <si>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</si>
  <si>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</si>
  <si>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</si>
  <si>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</si>
  <si>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</si>
  <si>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</si>
  <si>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</si>
  <si>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</si>
  <si>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</si>
  <si>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</si>
  <si>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</si>
  <si>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</si>
  <si>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</si>
  <si>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</si>
  <si>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</si>
  <si>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</si>
  <si>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</si>
  <si>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</si>
  <si>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</si>
  <si>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</si>
  <si>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</si>
  <si>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</si>
  <si>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</si>
  <si>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</si>
  <si>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</si>
  <si>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</si>
  <si>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</si>
  <si>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</si>
  <si>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</si>
  <si>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</si>
  <si>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</si>
  <si>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</si>
  <si>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</si>
  <si>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</si>
  <si>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</si>
  <si>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</si>
  <si>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</si>
  <si>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</si>
  <si>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</si>
  <si>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</si>
  <si>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</si>
  <si>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</si>
  <si>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</si>
  <si>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</si>
  <si>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</si>
  <si>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</si>
  <si>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</si>
  <si>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</si>
  <si>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</si>
  <si>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</si>
  <si>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</si>
  <si>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</si>
  <si>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</si>
  <si>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</si>
  <si>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</si>
  <si>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</si>
  <si>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</si>
  <si>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</si>
  <si>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</si>
  <si>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</si>
  <si>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</si>
  <si>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</si>
  <si>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</si>
  <si>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</si>
  <si>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</si>
  <si>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</si>
  <si>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</si>
  <si>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</si>
  <si>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</si>
  <si>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</si>
  <si>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</si>
  <si>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</si>
  <si>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</si>
  <si>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</si>
  <si>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</si>
  <si>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</si>
  <si>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</si>
  <si>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</si>
  <si>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</si>
  <si>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</si>
  <si>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</si>
  <si>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</si>
  <si>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</si>
  <si>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</si>
  <si>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</si>
  <si>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</si>
  <si>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</si>
  <si>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</si>
  <si>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</si>
  <si>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</si>
  <si>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</si>
  <si>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</si>
  <si>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</si>
  <si>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</si>
  <si>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</si>
  <si>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</si>
  <si>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</si>
  <si>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</si>
  <si>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</si>
  <si>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</si>
  <si>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</si>
  <si>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</si>
  <si>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</si>
  <si>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</si>
  <si>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</si>
  <si>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</si>
  <si>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</si>
  <si>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</si>
  <si>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</si>
  <si>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</si>
  <si>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</si>
  <si>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</si>
  <si>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</si>
  <si>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</si>
  <si>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</si>
  <si>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</si>
  <si>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</si>
  <si>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</si>
  <si>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</si>
  <si>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</si>
  <si>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</si>
  <si>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</si>
  <si>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</si>
  <si>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</si>
  <si>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</si>
  <si>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</si>
  <si>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</si>
  <si>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</si>
  <si>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</si>
  <si>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</si>
  <si>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</si>
  <si>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</si>
  <si>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</si>
  <si>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</si>
  <si>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</si>
  <si>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</si>
  <si>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</si>
  <si>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</si>
  <si>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</si>
  <si>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</si>
  <si>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</si>
  <si>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</si>
  <si>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</si>
  <si>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</si>
  <si>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</si>
  <si>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</si>
  <si>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</si>
  <si>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</si>
  <si>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</si>
  <si>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</si>
  <si>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</si>
  <si>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</si>
  <si>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</si>
  <si>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</si>
  <si>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</si>
  <si>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</si>
  <si>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</si>
  <si>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</si>
  <si>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</si>
  <si>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</si>
  <si>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</si>
  <si>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</si>
  <si>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</si>
  <si>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</si>
  <si>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</si>
  <si>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</si>
  <si>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</si>
  <si>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</si>
  <si>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</si>
  <si>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</si>
  <si>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</si>
  <si>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</si>
  <si>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</si>
  <si>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</si>
  <si>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</si>
  <si>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</si>
  <si>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film &amp; video</t>
  </si>
  <si>
    <t>Column Labels</t>
  </si>
  <si>
    <t>(All)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</si>
  <si>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</si>
  <si>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</si>
  <si>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</si>
  <si>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</si>
  <si>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</si>
  <si>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</si>
  <si>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</si>
  <si>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</si>
  <si>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</si>
  <si>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</si>
  <si>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</si>
  <si>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</si>
  <si>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</si>
  <si>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</si>
  <si>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</si>
  <si>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</si>
  <si>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</si>
  <si>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</si>
  <si>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</si>
  <si>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</si>
  <si>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</si>
  <si>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</si>
  <si>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</si>
  <si>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</si>
  <si>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</si>
  <si>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</si>
  <si>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</si>
  <si>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</si>
  <si>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</si>
  <si>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</si>
  <si>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</si>
  <si>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</si>
  <si>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</si>
  <si>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</si>
  <si>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</si>
  <si>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</si>
  <si>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</si>
  <si>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</si>
  <si>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</si>
  <si>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</si>
  <si>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</si>
  <si>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</si>
  <si>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</si>
  <si>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</si>
  <si>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</si>
  <si>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</si>
  <si>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</si>
  <si>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</si>
  <si>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</si>
  <si>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</si>
  <si>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</si>
  <si>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</si>
  <si>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</si>
  <si>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</si>
  <si>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</si>
  <si>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</si>
  <si>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</si>
  <si>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</si>
  <si>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</si>
  <si>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</si>
  <si>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</si>
  <si>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</si>
  <si>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</si>
  <si>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</si>
  <si>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</si>
  <si>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</si>
  <si>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of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</si>
  <si>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</si>
  <si>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</si>
  <si>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</si>
  <si>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</si>
  <si>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</si>
  <si>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</si>
  <si>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&lt; 1000</t>
  </si>
  <si>
    <t>1000 to 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</si>
  <si>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</si>
  <si>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</si>
  <si>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</si>
  <si>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</si>
  <si>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</si>
  <si>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</si>
  <si>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</si>
  <si>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</si>
  <si>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</si>
  <si>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r>
      <t xml:space="preserve">50000 </t>
    </r>
    <r>
      <rPr>
        <sz val="11"/>
        <color theme="1"/>
        <rFont val="Calibri"/>
        <family val="2"/>
      </rPr>
      <t xml:space="preserve">≤ </t>
    </r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</si>
  <si>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</si>
  <si>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</si>
  <si>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</si>
  <si>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</si>
  <si>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</si>
  <si>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</si>
  <si>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</si>
  <si>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</si>
  <si>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</si>
  <si>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No. Of Backers</t>
  </si>
  <si>
    <t>Backers_count</t>
  </si>
  <si>
    <t>Outcome</t>
  </si>
  <si>
    <t>No</t>
  </si>
  <si>
    <t>Statistical Parameters</t>
  </si>
  <si>
    <t>Value</t>
  </si>
  <si>
    <t>Mean</t>
  </si>
  <si>
    <t>Median</t>
  </si>
  <si>
    <t>Mode</t>
  </si>
  <si>
    <t>Q1</t>
  </si>
  <si>
    <t>Q3</t>
  </si>
  <si>
    <t>IQT</t>
  </si>
  <si>
    <t>Lower Bound</t>
  </si>
  <si>
    <t>Upper Bound</t>
  </si>
  <si>
    <t>Max</t>
  </si>
  <si>
    <t>Min</t>
  </si>
  <si>
    <t>Std. Dev</t>
  </si>
  <si>
    <t>&lt; 50</t>
  </si>
  <si>
    <t>400 &gt;</t>
  </si>
  <si>
    <t>50 to 99</t>
  </si>
  <si>
    <t>100 to 149</t>
  </si>
  <si>
    <t>150 to 199</t>
  </si>
  <si>
    <t>200 to 249</t>
  </si>
  <si>
    <t>250 to 299</t>
  </si>
  <si>
    <t>300 to 349</t>
  </si>
  <si>
    <t>350 to 399</t>
  </si>
  <si>
    <t>Total</t>
  </si>
  <si>
    <t>Variance</t>
  </si>
  <si>
    <t>Count of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</si>
</sst>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13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70C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[StarterBook_AMB.xlsx]Per_Category!PivotTable4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Campaign</a:t>
            </a:r>
            <a:r>
              <a:rPr lang="en-MY" baseline="0"/>
              <a:t> Outcome per Parent-Category</a:t>
            </a:r>
            <a:endParaRPr lang="en-MY"/>
          </a:p>
        </c:rich>
      </c:tx>
      <c:layout>
        <c:manualLayout>
          <c:xMode val="edge"/>
          <c:yMode val="edge"/>
          <c:x val="0.16400000000000001"/>
          <c:y val="0.146106736657917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D3-4C72-B2A3-545EB95F061A}"/>
            </c:ext>
          </c:extLst>
        </c:ser>
        <c:ser>
          <c:idx val="1"/>
          <c:order val="1"/>
          <c:tx>
            <c:strRef>
              <c:f>Per_Category!$C$3:$C$4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D3-4C72-B2A3-545EB95F061A}"/>
            </c:ext>
          </c:extLst>
        </c:ser>
        <c:ser>
          <c:idx val="2"/>
          <c:order val="2"/>
          <c:tx>
            <c:strRef>
              <c:f>Per_Category!$D$3:$D$4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D3-4C72-B2A3-545EB95F061A}"/>
            </c:ext>
          </c:extLst>
        </c:ser>
        <c:ser>
          <c:idx val="3"/>
          <c:order val="3"/>
          <c:tx>
            <c:strRef>
              <c:f>Per_Category!$E$3:$E$4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Per_Category!$E$5:$E$14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D3-4C72-B2A3-545EB95F06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7826879"/>
        <c:axId val="981603167"/>
      </c:barChart>
      <c:catAx>
        <c:axId val="9578268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603167"/>
        <c:crosses val="autoZero"/>
        <c:auto val="1"/>
        <c:lblAlgn val="ctr"/>
        <c:lblOffset val="100"/>
        <c:noMultiLvlLbl val="0"/>
      </c:catAx>
      <c:valAx>
        <c:axId val="98160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78268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[StarterBook_AMB.xlsx]Per_Sub_Category!PivotTable3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Campaign</a:t>
            </a:r>
            <a:r>
              <a:rPr lang="en-MY" baseline="0"/>
              <a:t> Outcome per Sub-Category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Per_Sub_Category!$B$4:$B$5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Per_Sub_Category!$B$6:$B$47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AF-4D06-A10D-2A52603D0502}"/>
            </c:ext>
          </c:extLst>
        </c:ser>
        <c:ser>
          <c:idx val="1"/>
          <c:order val="1"/>
          <c:tx>
            <c:strRef>
              <c:f>Per_Sub_Category!$C$4:$C$5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Per_Sub_Category!$C$6:$C$47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AF-4D06-A10D-2A52603D0502}"/>
            </c:ext>
          </c:extLst>
        </c:ser>
        <c:ser>
          <c:idx val="2"/>
          <c:order val="2"/>
          <c:tx>
            <c:strRef>
              <c:f>Per_Sub_Category!$D$4:$D$5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Per_Sub_Category!$D$6:$D$47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AF-4D06-A10D-2A52603D0502}"/>
            </c:ext>
          </c:extLst>
        </c:ser>
        <c:ser>
          <c:idx val="3"/>
          <c:order val="3"/>
          <c:tx>
            <c:strRef>
              <c:f>Per_Sub_Category!$E$4:$E$5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Per_Sub_Category!$A$6:$A$47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Per_Sub_Category!$E$6:$E$47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AF-4D06-A10D-2A52603D05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8594479"/>
        <c:axId val="981591935"/>
      </c:barChart>
      <c:catAx>
        <c:axId val="84859447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Sub-Category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591935"/>
        <c:crosses val="autoZero"/>
        <c:auto val="1"/>
        <c:lblAlgn val="ctr"/>
        <c:lblOffset val="100"/>
        <c:noMultiLvlLbl val="0"/>
      </c:catAx>
      <c:valAx>
        <c:axId val="981591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594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[StarterBook_AMB.xlsx]Per_Year_Launched!PivotTable5</c:name>
    <c:fmtId val="5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Per_Year_Launched!$B$4:$B$5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Per_Year_Launched!$A$6:$A$15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Per_Year_Launched!$B$6:$B$15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83C-4180-A45A-13318F56CDA1}"/>
            </c:ext>
          </c:extLst>
        </c:ser>
        <c:ser>
          <c:idx val="1"/>
          <c:order val="1"/>
          <c:tx>
            <c:strRef>
              <c:f>Per_Year_Launched!$C$4:$C$5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Per_Year_Launched!$A$6:$A$15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Per_Year_Launched!$C$6:$C$15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C-4180-A45A-13318F56CDA1}"/>
            </c:ext>
          </c:extLst>
        </c:ser>
        <c:ser>
          <c:idx val="2"/>
          <c:order val="2"/>
          <c:tx>
            <c:strRef>
              <c:f>Per_Year_Launched!$D$4:$D$5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Per_Year_Launched!$A$6:$A$15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Per_Year_Launched!$D$6:$D$15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C-4180-A45A-13318F56CDA1}"/>
            </c:ext>
          </c:extLst>
        </c:ser>
        <c:ser>
          <c:idx val="3"/>
          <c:order val="3"/>
          <c:tx>
            <c:strRef>
              <c:f>Per_Year_Launched!$E$4:$E$5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Per_Year_Launched!$A$6:$A$15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Per_Year_Launched!$E$6:$E$15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83C-4180-A45A-13318F56C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285327"/>
        <c:axId val="1568394511"/>
      </c:lineChart>
      <c:catAx>
        <c:axId val="13562853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394511"/>
        <c:crosses val="autoZero"/>
        <c:auto val="1"/>
        <c:lblAlgn val="ctr"/>
        <c:lblOffset val="100"/>
        <c:noMultiLvlLbl val="0"/>
      </c:catAx>
      <c:valAx>
        <c:axId val="1568394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2853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[StarterBook_AMB.xlsx]Per_Month_Launched!PivotTable7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Per_Month_Launched!$B$4:$B$5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9C-43A3-9CFE-2D70CCD6F77E}"/>
            </c:ext>
          </c:extLst>
        </c:ser>
        <c:ser>
          <c:idx val="1"/>
          <c:order val="1"/>
          <c:tx>
            <c:strRef>
              <c:f>Per_Month_Launched!$C$4:$C$5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9C-43A3-9CFE-2D70CCD6F77E}"/>
            </c:ext>
          </c:extLst>
        </c:ser>
        <c:ser>
          <c:idx val="2"/>
          <c:order val="2"/>
          <c:tx>
            <c:strRef>
              <c:f>Per_Month_Launched!$D$4:$D$5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E9C-43A3-9CFE-2D70CCD6F77E}"/>
            </c:ext>
          </c:extLst>
        </c:ser>
        <c:ser>
          <c:idx val="3"/>
          <c:order val="3"/>
          <c:tx>
            <c:strRef>
              <c:f>Per_Month_Launched!$E$4:$E$5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B6-49F9-AD96-238CE6BDB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5991471"/>
        <c:axId val="990866591"/>
      </c:barChart>
      <c:catAx>
        <c:axId val="775991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0866591"/>
        <c:crosses val="autoZero"/>
        <c:auto val="1"/>
        <c:lblAlgn val="ctr"/>
        <c:lblOffset val="100"/>
        <c:noMultiLvlLbl val="0"/>
      </c:catAx>
      <c:valAx>
        <c:axId val="9908665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991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[StarterBook_AMB.xlsx]Per_Month_Launched!PivotTable7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Outcome Frequency</a:t>
            </a:r>
            <a:r>
              <a:rPr lang="en-MY" baseline="0"/>
              <a:t> Per Month (2009 - 2017)</a:t>
            </a:r>
            <a:endParaRPr lang="en-MY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Per_Month_Launched!$B$4:$B$5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60-4256-BCDF-00FEEDF73BB0}"/>
            </c:ext>
          </c:extLst>
        </c:ser>
        <c:ser>
          <c:idx val="1"/>
          <c:order val="1"/>
          <c:tx>
            <c:strRef>
              <c:f>Per_Month_Launched!$C$4:$C$5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160-4256-BCDF-00FEEDF73BB0}"/>
            </c:ext>
          </c:extLst>
        </c:ser>
        <c:ser>
          <c:idx val="2"/>
          <c:order val="2"/>
          <c:tx>
            <c:strRef>
              <c:f>Per_Month_Launched!$D$4:$D$5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160-4256-BCDF-00FEEDF73BB0}"/>
            </c:ext>
          </c:extLst>
        </c:ser>
        <c:ser>
          <c:idx val="3"/>
          <c:order val="3"/>
          <c:tx>
            <c:strRef>
              <c:f>Per_Month_Launched!$E$4:$E$5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Per_Month_Launched!$A$6:$A$18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Per_Month_Launched!$E$6:$E$18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160-4256-BCDF-00FEEDF73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23537311"/>
        <c:axId val="331884543"/>
      </c:lineChart>
      <c:catAx>
        <c:axId val="15235373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1884543"/>
        <c:crosses val="autoZero"/>
        <c:auto val="1"/>
        <c:lblAlgn val="ctr"/>
        <c:lblOffset val="100"/>
        <c:noMultiLvlLbl val="0"/>
      </c:catAx>
      <c:valAx>
        <c:axId val="331884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Frequency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3537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Percentage Rate of Outcome vs Target</a:t>
            </a:r>
            <a:r>
              <a:rPr lang="en-MY" baseline="0"/>
              <a:t> </a:t>
            </a:r>
            <a:r>
              <a:rPr lang="en-MY"/>
              <a:t>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</c:f>
              <c:strCache>
                <c:ptCount val="1"/>
                <c:pt idx="0">
                  <c:v>Number of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≤ 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0.53426573426573432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CC-418B-AC67-1D9C50880B5A}"/>
            </c:ext>
          </c:extLst>
        </c:ser>
        <c:ser>
          <c:idx val="1"/>
          <c:order val="1"/>
          <c:tx>
            <c:strRef>
              <c:f>Bonus!$C$1</c:f>
              <c:strCache>
                <c:ptCount val="1"/>
                <c:pt idx="0">
                  <c:v>Number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≤ 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0.39440559440559442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CC-418B-AC67-1D9C50880B5A}"/>
            </c:ext>
          </c:extLst>
        </c:ser>
        <c:ser>
          <c:idx val="2"/>
          <c:order val="2"/>
          <c:tx>
            <c:strRef>
              <c:f>Bonus!$D$1</c:f>
              <c:strCache>
                <c:ptCount val="1"/>
                <c:pt idx="0">
                  <c:v>Number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&lt; 1000</c:v>
                </c:pt>
                <c:pt idx="1">
                  <c:v>1000 to 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≤ 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7.1328671328671323E-2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CC-418B-AC67-1D9C50880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78118975"/>
        <c:axId val="1003075839"/>
      </c:lineChart>
      <c:catAx>
        <c:axId val="97811897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Target Goal</a:t>
                </a:r>
                <a:r>
                  <a:rPr lang="en-MY" baseline="0"/>
                  <a:t> ($)</a:t>
                </a:r>
                <a:endParaRPr lang="en-MY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3075839"/>
        <c:crosses val="autoZero"/>
        <c:auto val="1"/>
        <c:lblAlgn val="ctr"/>
        <c:lblOffset val="100"/>
        <c:noMultiLvlLbl val="0"/>
      </c:catAx>
      <c:valAx>
        <c:axId val="10030758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Percentage Rate</a:t>
                </a:r>
              </a:p>
            </c:rich>
          </c:tx>
          <c:layout>
            <c:manualLayout>
              <c:xMode val="edge"/>
              <c:yMode val="edge"/>
              <c:x val="1.3314310892304448E-2"/>
              <c:y val="0.2950815723598715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8118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Histogram of No. Successful Backers</a:t>
            </a:r>
          </a:p>
        </c:rich>
      </c:tx>
      <c:layout>
        <c:manualLayout>
          <c:xMode val="edge"/>
          <c:yMode val="edge"/>
          <c:x val="0.1446473795477011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Bonus_Statistical_Analysis!$F$2:$F$10</c:f>
              <c:strCache>
                <c:ptCount val="9"/>
                <c:pt idx="0">
                  <c:v>&lt; 50</c:v>
                </c:pt>
                <c:pt idx="1">
                  <c:v>50 to 99</c:v>
                </c:pt>
                <c:pt idx="2">
                  <c:v>100 to 149</c:v>
                </c:pt>
                <c:pt idx="3">
                  <c:v>150 to 199</c:v>
                </c:pt>
                <c:pt idx="4">
                  <c:v>200 to 249</c:v>
                </c:pt>
                <c:pt idx="5">
                  <c:v>250 to 299</c:v>
                </c:pt>
                <c:pt idx="6">
                  <c:v>300 to 349</c:v>
                </c:pt>
                <c:pt idx="7">
                  <c:v>350 to 399</c:v>
                </c:pt>
                <c:pt idx="8">
                  <c:v>400 &gt;</c:v>
                </c:pt>
              </c:strCache>
            </c:strRef>
          </c:cat>
          <c:val>
            <c:numRef>
              <c:f>Bonus_Statistical_Analysis!$G$2:$G$10</c:f>
              <c:numCache>
                <c:formatCode>General</c:formatCode>
                <c:ptCount val="9"/>
                <c:pt idx="0">
                  <c:v>924</c:v>
                </c:pt>
                <c:pt idx="1">
                  <c:v>528</c:v>
                </c:pt>
                <c:pt idx="2">
                  <c:v>219</c:v>
                </c:pt>
                <c:pt idx="3">
                  <c:v>126</c:v>
                </c:pt>
                <c:pt idx="4">
                  <c:v>75</c:v>
                </c:pt>
                <c:pt idx="5">
                  <c:v>58</c:v>
                </c:pt>
                <c:pt idx="6">
                  <c:v>41</c:v>
                </c:pt>
                <c:pt idx="7">
                  <c:v>30</c:v>
                </c:pt>
                <c:pt idx="8">
                  <c:v>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37-416A-B6CE-931E4524036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4130607"/>
        <c:axId val="1542611743"/>
      </c:barChart>
      <c:catAx>
        <c:axId val="19413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No. Of Backers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11743"/>
        <c:crosses val="autoZero"/>
        <c:auto val="1"/>
        <c:lblAlgn val="ctr"/>
        <c:lblOffset val="100"/>
        <c:noMultiLvlLbl val="0"/>
      </c:catAx>
      <c:valAx>
        <c:axId val="154261174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Total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413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MY"/>
              <a:t>Histogram of No. Failed Backers</a:t>
            </a:r>
          </a:p>
        </c:rich>
      </c:tx>
      <c:layout>
        <c:manualLayout>
          <c:xMode val="edge"/>
          <c:yMode val="edge"/>
          <c:x val="0.14464737954770113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Bonus_Statistical_Analysis!$F$2:$F$10</c:f>
              <c:strCache>
                <c:ptCount val="9"/>
                <c:pt idx="0">
                  <c:v>&lt; 50</c:v>
                </c:pt>
                <c:pt idx="1">
                  <c:v>50 to 99</c:v>
                </c:pt>
                <c:pt idx="2">
                  <c:v>100 to 149</c:v>
                </c:pt>
                <c:pt idx="3">
                  <c:v>150 to 199</c:v>
                </c:pt>
                <c:pt idx="4">
                  <c:v>200 to 249</c:v>
                </c:pt>
                <c:pt idx="5">
                  <c:v>250 to 299</c:v>
                </c:pt>
                <c:pt idx="6">
                  <c:v>300 to 349</c:v>
                </c:pt>
                <c:pt idx="7">
                  <c:v>350 to 399</c:v>
                </c:pt>
                <c:pt idx="8">
                  <c:v>400 &gt;</c:v>
                </c:pt>
              </c:strCache>
            </c:strRef>
          </c:cat>
          <c:val>
            <c:numRef>
              <c:f>Bonus_Statistical_Analysis!$U$2:$U$10</c:f>
              <c:numCache>
                <c:formatCode>General</c:formatCode>
                <c:ptCount val="9"/>
                <c:pt idx="0">
                  <c:v>1422</c:v>
                </c:pt>
                <c:pt idx="1">
                  <c:v>53</c:v>
                </c:pt>
                <c:pt idx="2">
                  <c:v>26</c:v>
                </c:pt>
                <c:pt idx="3">
                  <c:v>11</c:v>
                </c:pt>
                <c:pt idx="4">
                  <c:v>5</c:v>
                </c:pt>
                <c:pt idx="5">
                  <c:v>2</c:v>
                </c:pt>
                <c:pt idx="6">
                  <c:v>5</c:v>
                </c:pt>
                <c:pt idx="7">
                  <c:v>1</c:v>
                </c:pt>
                <c:pt idx="8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4B-4552-B701-17CDC18012B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194130607"/>
        <c:axId val="1542611743"/>
      </c:barChart>
      <c:catAx>
        <c:axId val="19413060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No. Of Backers Range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2611743"/>
        <c:crosses val="autoZero"/>
        <c:auto val="1"/>
        <c:lblAlgn val="ctr"/>
        <c:lblOffset val="100"/>
        <c:noMultiLvlLbl val="0"/>
      </c:catAx>
      <c:valAx>
        <c:axId val="1542611743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MY"/>
                  <a:t>Total Backers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crossAx val="1941306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[StarterBook_AMB.xlsx]Count_of_Country!PivotTable13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Count_of_Country!$B$3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Count_of_Country!$A$4:$A$25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Count_of_Country!$B$4:$B$25</c:f>
              <c:numCache>
                <c:formatCode>General</c:formatCode>
                <c:ptCount val="21"/>
                <c:pt idx="0">
                  <c:v>6</c:v>
                </c:pt>
                <c:pt idx="1">
                  <c:v>74</c:v>
                </c:pt>
                <c:pt idx="2">
                  <c:v>2</c:v>
                </c:pt>
                <c:pt idx="3">
                  <c:v>146</c:v>
                </c:pt>
                <c:pt idx="4">
                  <c:v>6</c:v>
                </c:pt>
                <c:pt idx="5">
                  <c:v>53</c:v>
                </c:pt>
                <c:pt idx="6">
                  <c:v>14</c:v>
                </c:pt>
                <c:pt idx="7">
                  <c:v>21</c:v>
                </c:pt>
                <c:pt idx="8">
                  <c:v>27</c:v>
                </c:pt>
                <c:pt idx="9">
                  <c:v>604</c:v>
                </c:pt>
                <c:pt idx="10">
                  <c:v>3</c:v>
                </c:pt>
                <c:pt idx="11">
                  <c:v>15</c:v>
                </c:pt>
                <c:pt idx="12">
                  <c:v>29</c:v>
                </c:pt>
                <c:pt idx="13">
                  <c:v>2</c:v>
                </c:pt>
                <c:pt idx="14">
                  <c:v>12</c:v>
                </c:pt>
                <c:pt idx="15">
                  <c:v>21</c:v>
                </c:pt>
                <c:pt idx="16">
                  <c:v>7</c:v>
                </c:pt>
                <c:pt idx="17">
                  <c:v>12</c:v>
                </c:pt>
                <c:pt idx="18">
                  <c:v>21</c:v>
                </c:pt>
                <c:pt idx="19">
                  <c:v>1</c:v>
                </c:pt>
                <c:pt idx="20">
                  <c:v>3038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232-4366-ACD9-4B6C284B1C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12862015"/>
        <c:axId val="1881304063"/>
      </c:barChart>
      <c:catAx>
        <c:axId val="191286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81304063"/>
        <c:crosses val="autoZero"/>
        <c:auto val="1"/>
        <c:lblAlgn val="ctr"/>
        <c:lblOffset val="100"/>
        <c:noMultiLvlLbl val="0"/>
      </c:catAx>
      <c:valAx>
        <c:axId val="18813040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86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Successful Campaign Data Spread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Successful Campaign Data Spread</a:t>
          </a:r>
        </a:p>
      </cx:txPr>
    </cx:title>
    <cx:plotArea>
      <cx:plotAreaRegion>
        <cx:series layoutId="boxWhisker" uniqueId="{00000007-99F0-497E-A765-B9C657E58C62}">
          <cx:tx>
            <cx:txData>
              <cx:f/>
              <cx:v>Successful_Campaign</cx:v>
            </cx:txData>
          </cx:tx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 max="400"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Failed Campaign Data Spread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Failed Campaign Data Spread</a:t>
          </a:r>
        </a:p>
      </cx:txPr>
    </cx:title>
    <cx:plotArea>
      <cx:plotAreaRegion>
        <cx:series layoutId="boxWhisker" uniqueId="{96E0840A-3BE6-4BF4-9DC6-CB857BBC097E}">
          <cx:dataId val="0"/>
          <cx:layoutPr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microsoft.com/office/2014/relationships/chartEx" Target="../charts/chartEx2.xml"/><Relationship Id="rId1" Type="http://schemas.microsoft.com/office/2014/relationships/chartEx" Target="../charts/chartEx1.xml"/><Relationship Id="rId4" Type="http://schemas.openxmlformats.org/officeDocument/2006/relationships/chart" Target="../charts/chart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1</xdr:row>
      <xdr:rowOff>119062</xdr:rowOff>
    </xdr:from>
    <xdr:to>
      <xdr:col>14</xdr:col>
      <xdr:colOff>323850</xdr:colOff>
      <xdr:row>16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DCE381-4102-467F-9ED2-C950083C79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419099</xdr:colOff>
      <xdr:row>2</xdr:row>
      <xdr:rowOff>100011</xdr:rowOff>
    </xdr:from>
    <xdr:to>
      <xdr:col>17</xdr:col>
      <xdr:colOff>371474</xdr:colOff>
      <xdr:row>20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DE1762-13DC-40AE-8906-038613F244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333375</xdr:colOff>
      <xdr:row>1</xdr:row>
      <xdr:rowOff>166687</xdr:rowOff>
    </xdr:from>
    <xdr:to>
      <xdr:col>15</xdr:col>
      <xdr:colOff>28575</xdr:colOff>
      <xdr:row>16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23153A0-61FD-46BE-8982-60561CA9FE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18</xdr:row>
      <xdr:rowOff>71437</xdr:rowOff>
    </xdr:from>
    <xdr:to>
      <xdr:col>14</xdr:col>
      <xdr:colOff>66675</xdr:colOff>
      <xdr:row>32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2A92BE-3290-4A7C-B257-221AE107CC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409575</xdr:colOff>
      <xdr:row>3</xdr:row>
      <xdr:rowOff>33337</xdr:rowOff>
    </xdr:from>
    <xdr:to>
      <xdr:col>14</xdr:col>
      <xdr:colOff>104775</xdr:colOff>
      <xdr:row>17</xdr:row>
      <xdr:rowOff>109537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0A6E17-747E-4EBB-A269-F6CE1F2883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723899</xdr:colOff>
      <xdr:row>13</xdr:row>
      <xdr:rowOff>52386</xdr:rowOff>
    </xdr:from>
    <xdr:to>
      <xdr:col>7</xdr:col>
      <xdr:colOff>552450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FE26AB1-81E4-4BE1-8219-E4AE67CDB5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77103</xdr:colOff>
      <xdr:row>15</xdr:row>
      <xdr:rowOff>63493</xdr:rowOff>
    </xdr:from>
    <xdr:to>
      <xdr:col>12</xdr:col>
      <xdr:colOff>641676</xdr:colOff>
      <xdr:row>29</xdr:row>
      <xdr:rowOff>139693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854D9BC5-F6C3-4D3A-AA6A-7689A2AA508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63453" y="3111493"/>
              <a:ext cx="4565073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19</xdr:col>
      <xdr:colOff>0</xdr:colOff>
      <xdr:row>16</xdr:row>
      <xdr:rowOff>0</xdr:rowOff>
    </xdr:from>
    <xdr:to>
      <xdr:col>26</xdr:col>
      <xdr:colOff>304800</xdr:colOff>
      <xdr:row>30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0D78A2B0-8371-4E10-9834-F53973D2A05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6625" y="323850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MY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459270</xdr:colOff>
      <xdr:row>0</xdr:row>
      <xdr:rowOff>69574</xdr:rowOff>
    </xdr:from>
    <xdr:to>
      <xdr:col>12</xdr:col>
      <xdr:colOff>600075</xdr:colOff>
      <xdr:row>13</xdr:row>
      <xdr:rowOff>145774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9E762959-04D1-4966-BC09-AAFD33BC43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219075</xdr:colOff>
      <xdr:row>1</xdr:row>
      <xdr:rowOff>28575</xdr:rowOff>
    </xdr:from>
    <xdr:to>
      <xdr:col>28</xdr:col>
      <xdr:colOff>93180</xdr:colOff>
      <xdr:row>15</xdr:row>
      <xdr:rowOff>104775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5B10B67-EFA9-4987-9F86-6B67621473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390525</xdr:colOff>
      <xdr:row>3</xdr:row>
      <xdr:rowOff>42862</xdr:rowOff>
    </xdr:from>
    <xdr:to>
      <xdr:col>11</xdr:col>
      <xdr:colOff>85725</xdr:colOff>
      <xdr:row>17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65C289-6101-4413-92EB-B8F9820F33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Makintha Brany" refreshedDate="44265.334305555552" createdVersion="6" refreshedVersion="6" minRefreshableVersion="3" recordCount="4114" xr:uid="{3238A335-C26B-4DB2-A651-EA3691680638}">
  <cacheSource type="worksheet">
    <worksheetSource ref="A1:R4115" sheet="Main_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Makintha Brany" refreshedDate="44265.400174768518" createdVersion="6" refreshedVersion="6" minRefreshableVersion="3" recordCount="4114" xr:uid="{277CA27E-D63A-4A9A-BB08-7E5CF85EF189}">
  <cacheSource type="worksheet">
    <worksheetSource ref="A1:T4115" sheet="Main_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17/5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5/3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17/5/2009"/>
          <s v="Qtr1"/>
          <s v="Qtr2"/>
          <s v="Qtr3"/>
          <s v="Qtr4"/>
          <s v="&gt;15/3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17/5/2009"/>
          <s v="2009"/>
          <s v="2010"/>
          <s v="2011"/>
          <s v="2012"/>
          <s v="2013"/>
          <s v="2014"/>
          <s v="2015"/>
          <s v="2016"/>
          <s v="2017"/>
          <s v="&gt;1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hmad Makintha Brany" refreshedDate="44270.329633796297" createdVersion="6" refreshedVersion="6" minRefreshableVersion="3" recordCount="4114" xr:uid="{60B2243B-B396-4291-8E1E-DF1951B64514}">
  <cacheSource type="worksheet">
    <worksheetSource ref="B1:T4115" sheet="Main_Data"/>
  </cacheSource>
  <cacheFields count="19"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x v="0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</r>
  <r>
    <s v="FannibalFest Fan Convention"/>
    <s v="A Hannibal TV Show Fan Convention and Art Collective"/>
    <n v="10275"/>
    <n v="14653"/>
    <s v="successful"/>
    <x v="0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</r>
  <r>
    <s v="Charlie teaser completion"/>
    <s v="Completion fund for post-production for teaser of British crime/drama tv series about a girl who sells morals for money"/>
    <n v="500"/>
    <n v="525"/>
    <s v="successful"/>
    <x v="1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</r>
  <r>
    <s v="Unsure/Positive: A Dramedy Series About Life with HIV"/>
    <s v="We already produced the *very* beginning of this story. Help us to see it through?"/>
    <n v="10000"/>
    <n v="10390"/>
    <s v="successful"/>
    <x v="0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</r>
  <r>
    <s v="Party Monsters"/>
    <s v="19th centuryâ€™s most notorious literary characters, out of step with the times, find comradery as roommates in modern day Los Angeles."/>
    <n v="44000"/>
    <n v="54116.28"/>
    <s v="successful"/>
    <x v="0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</r>
  <r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x v="0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</r>
  <r>
    <s v="POINT HOPE"/>
    <s v="The story of &quot;Point Hope&quot; will honor, respect, and share the beauty and traditions of the Alaska Natives in Point Hope, AK: the Inupiat"/>
    <n v="8000"/>
    <n v="8519"/>
    <s v="successful"/>
    <x v="0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</r>
  <r>
    <s v="Skin: Film Production By 14 Year Old Aniya Wolfe"/>
    <s v="Secrets bond three unfortunate teens who are facing issues that are common among youth today. And for one, it becomes too much to bear."/>
    <n v="9000"/>
    <n v="9110"/>
    <s v="successful"/>
    <x v="0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</r>
  <r>
    <s v="Sizzling in the Kitchen Flynn Style"/>
    <s v="Help us raise the funds to film our pilot episode!"/>
    <n v="3500"/>
    <n v="3501.52"/>
    <s v="successful"/>
    <x v="0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</r>
  <r>
    <s v="The Academy: Mockumentary Sitcom TV Pilot"/>
    <s v="Capturing everyday life at Falkirk Academy, a fictitious elite private high school where &quot;everyday life&quot; is anything but normal."/>
    <n v="500"/>
    <n v="629.99"/>
    <s v="successful"/>
    <x v="0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</r>
  <r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x v="0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</r>
  <r>
    <s v="2016 TAPR DCC Video on HamRadioNow"/>
    <s v="HamRadioNow will produce YouTube video of the complete 2016 ARRL &amp; TAPR Amateur Radio (Ham Radio) Digital Communications Conference"/>
    <n v="5000"/>
    <n v="6025"/>
    <s v="successful"/>
    <x v="0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</r>
  <r>
    <s v="Spinward Traveller (T.V. Pilot)"/>
    <s v="Spinward Traveller is based on the award winning role-playing game. Launch your imagination into the Traveller universe at Jump 6."/>
    <n v="30000"/>
    <n v="49588"/>
    <s v="successful"/>
    <x v="0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</r>
  <r>
    <s v="Can't Go Home"/>
    <s v="A travel series hosted by touring musicians that profiles a different American city in each episode."/>
    <n v="3500"/>
    <n v="5599"/>
    <s v="successful"/>
    <x v="0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</r>
  <r>
    <s v="3010 | Sci-fi Series"/>
    <s v="A highly charged post apocalyptic sci fi series that pulls no punches!"/>
    <n v="6000"/>
    <n v="6056"/>
    <s v="successful"/>
    <x v="2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</r>
  <r>
    <s v="Cien&amp;Cia"/>
    <s v="Cien&amp;Cia es un proyecto transmedia para televisiÃ³n; la finalidad de la venta de camisetas es financiar el reality (Factual)."/>
    <n v="2000"/>
    <n v="2132"/>
    <s v="successful"/>
    <x v="3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</r>
  <r>
    <s v="ArtMoose TV Series"/>
    <s v="We want to create a Sizzle Reel to pitch a Reality TV Series to TV Executive starring artists Art Moose will use new artists each week."/>
    <n v="12000"/>
    <n v="12029"/>
    <s v="successful"/>
    <x v="0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</r>
  <r>
    <s v="Humble Pie"/>
    <s v="Uplifting English sitcom, a love letter to youthful exuberance that proves once and for all that none of us are ready for real life."/>
    <n v="1500"/>
    <n v="1510"/>
    <s v="successful"/>
    <x v="1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</r>
  <r>
    <s v="Indian As Apple Pie TV"/>
    <s v="The Indian cooking show you crave: complete with cooking, travel to India, and loads of spicy inspiration with Anupy."/>
    <n v="30000"/>
    <n v="31896.33"/>
    <s v="successful"/>
    <x v="0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</r>
  <r>
    <s v="Brouhaha (an Original Sitcom)"/>
    <s v="Brouhaha chronicles the adventures of aspiring comedian and prolific hedonist Jenny Carmichael as she works at a clickbait website."/>
    <n v="850"/>
    <n v="1235"/>
    <s v="successful"/>
    <x v="0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</r>
  <r>
    <s v="Finding Kylie Hard Read Fund"/>
    <s v="Help us reach our goal &amp; pay the drama dept that is performing the hard read, which is set for October 2015."/>
    <n v="2000"/>
    <n v="2004"/>
    <s v="successful"/>
    <x v="0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</r>
  <r>
    <s v="Life of an Ingredient: The Pilot Episode"/>
    <s v="â€œLIFE of an INGREDIENT,&quot; a series that tells the story of the greatest chef &amp; farm collaborators in todayâ€™s marketplace."/>
    <n v="18500"/>
    <n v="20190"/>
    <s v="successful"/>
    <x v="0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</r>
  <r>
    <s v="CREATURES OF HABIT!"/>
    <s v="Meet Gary, and Troy: Two unlikely friends that investigate &quot;strange phenomenon&quot;."/>
    <n v="350"/>
    <n v="410"/>
    <s v="successful"/>
    <x v="0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</r>
  <r>
    <s v="Bad Boy of Beauty and Bride Crashers!"/>
    <s v="Lois and Berlin are the Lucy and Ricky of reality. You will go on  journey to reinvent beauty from the inside out. Be the star !"/>
    <n v="2000"/>
    <n v="2370"/>
    <s v="successful"/>
    <x v="0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</r>
  <r>
    <s v="Bring STL Up Late to TV"/>
    <s v="STL Up Late is a weekly late night comedy talk show for St. Louis television."/>
    <n v="35000"/>
    <n v="38082.69"/>
    <s v="successful"/>
    <x v="0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</r>
  <r>
    <s v="RAM- An independent writer's breakthrough tv production"/>
    <s v="A dram-com television series revolved around memory and the hardships and revelations that come with its early turning point."/>
    <n v="600"/>
    <n v="800"/>
    <s v="successful"/>
    <x v="0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</r>
  <r>
    <s v="You, Me &amp; Sicily:  Part I Editing"/>
    <s v="Highlighting Sicily's points of light: its extraordinary people. Editing phase is now underway!!!"/>
    <n v="1250"/>
    <n v="1940"/>
    <s v="successful"/>
    <x v="0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</r>
  <r>
    <s v="B-Rabbit TV Comedy Pilot"/>
    <s v="B-Rabbit is a hilarious depiction of immigrating to New Zealand and the life you desperately tried to leave behind."/>
    <n v="20000"/>
    <n v="22345"/>
    <s v="successful"/>
    <x v="4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</r>
  <r>
    <s v="John Earle Dog Training Concept Development Reel"/>
    <s v="John and Brian are on a quest to change people's lives and rehabilitate dogs."/>
    <n v="12000"/>
    <n v="12042"/>
    <s v="successful"/>
    <x v="0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</r>
  <r>
    <s v="The JOB Prelude."/>
    <s v="Genuine, no cliche Cop dramedy. Stories based on Adam's time as a Constable. What really goes on? Think you know the Police? Find out."/>
    <n v="3000"/>
    <n v="3700"/>
    <s v="successful"/>
    <x v="1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</r>
  <r>
    <s v="Introverts Web Series"/>
    <s v="Comedy series about three introverted roommates coping with single life, secret resentments, and loudmouthed extroverts."/>
    <n v="4000"/>
    <n v="4051.99"/>
    <s v="successful"/>
    <x v="0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</r>
  <r>
    <s v="The Alan Katz Show"/>
    <s v="After a two-year hiatus, The Alan Katz Show is coming back! But it can't unless we can get a 16gb flash drive valued at $12.71!"/>
    <n v="13"/>
    <n v="13"/>
    <s v="successful"/>
    <x v="0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</r>
  <r>
    <s v="Over &amp; Out"/>
    <s v="Approaching a milestone birthday, Gail abandons her group of yuppie stay-at-home mom friends for the vibrant and rowdy gay community."/>
    <n v="28450"/>
    <n v="28520"/>
    <s v="successful"/>
    <x v="0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</r>
  <r>
    <s v="Imaginary Problems"/>
    <s v="3 best friends balance their work, personal and private lives while finding time for their imaginary friends (who are 3 puppets)."/>
    <n v="5250"/>
    <n v="5360"/>
    <s v="successful"/>
    <x v="0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</r>
  <r>
    <s v="#Josh: T.V. Show Sizzle Reel"/>
    <s v="A digitally dependent Josh, is forced to coexist with his promiscuous problematic cousin Wes, and face his fears of a human connection"/>
    <n v="2600"/>
    <n v="3392"/>
    <s v="successful"/>
    <x v="0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</r>
  <r>
    <s v="Why Adam? A TV show about the science behind everyday life!"/>
    <s v="Why Adam? is an independent TV show that explores concepts of basic science in everyday life."/>
    <n v="1000"/>
    <n v="1665"/>
    <s v="successful"/>
    <x v="0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</r>
  <r>
    <s v="THE LISTENING BOX"/>
    <s v="A modern day priest makes an unusual discovery, setting off a chain of events."/>
    <n v="6000"/>
    <n v="8529"/>
    <s v="successful"/>
    <x v="0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</r>
  <r>
    <s v="The Journey"/>
    <s v="Take an unscripted, real-time journey with Greg Aiello to the planet's wildest and most iconic places on this adventure travel TV show."/>
    <n v="22000"/>
    <n v="40357"/>
    <s v="successful"/>
    <x v="0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</r>
  <r>
    <s v="Brewz Brothers TV"/>
    <s v="A television show about three brothers from Chicago on a mission to discover and highlight the best breweries in America."/>
    <n v="2500"/>
    <n v="2751"/>
    <s v="successful"/>
    <x v="0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</r>
  <r>
    <s v="Deep Cuts - Series"/>
    <s v="Mystery-Drama Series. Following a shocking event, residents of a remote woodland community learn that some wounds never heal..."/>
    <n v="25000"/>
    <n v="32745"/>
    <s v="successful"/>
    <x v="1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</r>
  <r>
    <s v="Regal Fare Season One"/>
    <s v="There is a cooking show in production that needs your help, a show about using local ingredients to create simple and elegant meals."/>
    <n v="2000"/>
    <n v="2027"/>
    <s v="successful"/>
    <x v="0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</r>
  <r>
    <s v="Up on High Ground TV series"/>
    <s v="A TV series that takes place in a high school setting with religions,morals,&amp; ethics as a guiding message for students &amp; their families"/>
    <n v="2000"/>
    <n v="2000"/>
    <s v="successful"/>
    <x v="0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</r>
  <r>
    <s v="BROS TV Pilot (Iraq)"/>
    <s v="A show that explores the universal hospitality and shenanigans of BRO cultures in the most forbidden and unfamiliar places on earth!"/>
    <n v="14000"/>
    <n v="19860"/>
    <s v="successful"/>
    <x v="0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</r>
  <r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x v="0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</r>
  <r>
    <s v="BIG WHISKEY TV Show"/>
    <s v="The Creator of the hit FOX show THE BOURBON LOUNGE brings you BIG WHISKEY. A new travel show exploring whiskey like you've never seen."/>
    <n v="2000"/>
    <n v="2000"/>
    <s v="successful"/>
    <x v="0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</r>
  <r>
    <s v="The Art of the Lift"/>
    <s v="The Art of the Lift is a crime drama that follows an expert crew of pick-pockets and their attempt at breaking in a new recruit."/>
    <n v="5000"/>
    <n v="6000"/>
    <s v="successful"/>
    <x v="0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</r>
  <r>
    <s v="New equipment for Joy's World!"/>
    <s v="The legendary community TV programme Joy's World is in dire need of new equipment! We are hoping you can help."/>
    <n v="8400"/>
    <n v="8750"/>
    <s v="successful"/>
    <x v="2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</r>
  <r>
    <s v="Jane Don't Date - TV pilot (sitcom)"/>
    <s v="Cursed with attracting odd men, an independent woman takes on the Chicago dating scene again with the help of her offbeat friends."/>
    <n v="5000"/>
    <n v="5380.55"/>
    <s v="successful"/>
    <x v="0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</r>
  <r>
    <s v="'Noir' A New Independant Tech-Noir TV Pilot"/>
    <s v="With future neo-London as a backdrop to this new independent TV pilot, we investigate the bad and the corrupt that rule London."/>
    <n v="2000"/>
    <n v="2159"/>
    <s v="successful"/>
    <x v="1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</r>
  <r>
    <s v="Driving Jersey - Season Five"/>
    <s v="Driving Jersey is real people telling real stories."/>
    <n v="12000"/>
    <n v="12000"/>
    <s v="successful"/>
    <x v="0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</r>
  <r>
    <s v="The Love Lounge"/>
    <s v="A brand new dating show which helps one lucky lady find her Mr Right with difficult decisions to make along the way."/>
    <n v="600"/>
    <n v="600"/>
    <s v="successful"/>
    <x v="1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</r>
  <r>
    <s v="SKY CITY HAYA"/>
    <s v="Please help us reach stretch goals of 16k, 26k, 41k for the soundtrack, extended scenes &amp; story development for our sci-fi TV series!"/>
    <n v="11000"/>
    <n v="14082"/>
    <s v="successful"/>
    <x v="0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</r>
  <r>
    <s v="Kode Orange - New TV Series"/>
    <s v="Kode Orange is an original television series that follows the lives of two police officers who join a special unit in high-crime LA"/>
    <n v="10000"/>
    <n v="11621"/>
    <s v="successful"/>
    <x v="0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</r>
  <r>
    <s v="Rolling out Vegan Mashup's Season 2"/>
    <s v="Delicious TV's Vegan Mashup launching season two on public television"/>
    <n v="3000"/>
    <n v="3289"/>
    <s v="successful"/>
    <x v="0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</r>
  <r>
    <s v="&quot;Stand-In&quot; Television Pilot"/>
    <s v="TV stand-in Elizabeth was diagnosed BRCA+ as her mother was succumbing to cancer. This pilot navigates evolving modern female identity."/>
    <n v="10000"/>
    <n v="10100"/>
    <s v="successful"/>
    <x v="0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</r>
  <r>
    <s v="Di FAMILY"/>
    <s v="A story of an Italian family who tried it the right way but realized things work better if they do it &quot;their&quot; way. Weekly Series PILOT"/>
    <n v="8600"/>
    <n v="11090"/>
    <s v="successful"/>
    <x v="0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</r>
  <r>
    <s v="Voxwomen Cycling Show"/>
    <s v="We want to see more women's cycling on TV - and we need your help to make it happen!"/>
    <n v="8000"/>
    <n v="8581"/>
    <s v="successful"/>
    <x v="1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</r>
  <r>
    <s v="Our Gay Group - Quality Online Programming For the Gay Man"/>
    <s v="An entertainment network built with a focus of uniting our community with quality, relevant live and scripted entertainment."/>
    <n v="15000"/>
    <n v="15285"/>
    <s v="successful"/>
    <x v="0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</r>
  <r>
    <s v="Gloaming"/>
    <s v="Alex thought he knew how the world worked. You live, you die and it's over. He was very, very wrong."/>
    <n v="10000"/>
    <n v="10291"/>
    <s v="successful"/>
    <x v="0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</r>
  <r>
    <s v="&quot;Momentum&quot; - The Series"/>
    <s v="An electronic music producer stuck in his blue collar life has overnight success thrown at him when his music leaks on the internet."/>
    <n v="20000"/>
    <n v="20025.14"/>
    <s v="successful"/>
    <x v="0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</r>
  <r>
    <s v="Ever Since - Short Film"/>
    <s v="Set in a beautiful but desolate world, we see how loneliness can lead to friendship in unconventional ways."/>
    <n v="4500"/>
    <n v="4648.33"/>
    <s v="successful"/>
    <x v="1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</r>
  <r>
    <s v="SPLITTING THE SYNAPSE"/>
    <s v="An exploration of the shadows that follow us from our past, the darkness that lives inside us and the ability to find our own freedom"/>
    <n v="5000"/>
    <n v="7415"/>
    <s v="successful"/>
    <x v="0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</r>
  <r>
    <s v="SPECIMEN 0625c - Sci-Fi Thriller"/>
    <s v="A man is forced to repeatedly crawl through a mysterious maze not knowing who captured him or why, but he is determined to find out."/>
    <n v="3000"/>
    <n v="4642"/>
    <s v="successful"/>
    <x v="0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</r>
  <r>
    <s v="The Attic"/>
    <s v="The Attic is my first short film.  Please help me with post production and distribution so that I can let it out into the world"/>
    <n v="2000"/>
    <n v="2270.37"/>
    <s v="successful"/>
    <x v="0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</r>
  <r>
    <s v="Millennial, The Movie"/>
    <s v="At the dawn of the New Millennium, a group of teenagers battle the Y2K bug to save humanity from boredom. The 2nd film by and/or."/>
    <n v="1200"/>
    <n v="2080"/>
    <s v="successful"/>
    <x v="0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</r>
  <r>
    <s v="Hello World - Post Production Funds"/>
    <s v="Help finish the short film Hello World. The story of an android in the broken home of a father &amp; son."/>
    <n v="7000"/>
    <n v="7527"/>
    <s v="successful"/>
    <x v="5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</r>
  <r>
    <s v="A Stagnant Fever: Short Film"/>
    <s v="A dark comedy set in the '60s about clinical depression and one night stands."/>
    <n v="2000"/>
    <n v="2372"/>
    <s v="successful"/>
    <x v="0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</r>
  <r>
    <s v="You are a Priest Forever"/>
    <s v="The Ordination Mass of five Dominicans friars to the priesthood at the historic Saint Dominicâ€™s Church in Washington DC."/>
    <n v="2000"/>
    <n v="2325"/>
    <s v="successful"/>
    <x v="0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</r>
  <r>
    <s v="King Eider: Short Film"/>
    <s v="Black Comedy by final year students at Leeds University. _x000a_'Bird watching, tea, seaside and murder. Just your average British holiday.'"/>
    <n v="600"/>
    <n v="763"/>
    <s v="successful"/>
    <x v="1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</r>
  <r>
    <s v="More Than A Drive"/>
    <s v="A breakthrough cinematic experience about more than just the carsâ€¦the people, lifestyle, enthusiasm, party, and the Leavenworth Drive."/>
    <n v="10000"/>
    <n v="11094.23"/>
    <s v="successful"/>
    <x v="0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</r>
  <r>
    <s v="Scraps"/>
    <s v="Maggie barely survives a deranged baptism by her mother only to be born again to a string of foster parents. Things can always be worse"/>
    <n v="500"/>
    <n v="636"/>
    <s v="successful"/>
    <x v="0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</r>
  <r>
    <s v="Diggin Deep to help find &quot;A Man, Buried&quot;"/>
    <s v="A comedic tale about the duality of man set in a trailer park needs your help with sound design and getting it into film festivals"/>
    <n v="1800"/>
    <n v="2231"/>
    <s v="successful"/>
    <x v="0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</r>
  <r>
    <s v="Trickle"/>
    <s v="A young man forced to live back home after an automobile accident leaves him to rediscover what it means to be a part of his family."/>
    <n v="2200"/>
    <n v="2385"/>
    <s v="successful"/>
    <x v="0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</r>
  <r>
    <s v="Project Z-6463 - a 3D short movie by Chris Eller"/>
    <s v="A scientist on the brink of a discovery that will revolutionize society sees her work destroyed in an experiment gone horribly wrong."/>
    <n v="900"/>
    <n v="900"/>
    <s v="successful"/>
    <x v="0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</r>
  <r>
    <s v="L'oiseau la nuit - Court-mÃ©trage"/>
    <s v="La nuit est devenue le lieu de la terreur. Alors qu'un couvre-feu est imposÃ©, une petite fille est enlevÃ©e par un rapace nocturne."/>
    <n v="500"/>
    <n v="564.66"/>
    <s v="successful"/>
    <x v="6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</r>
  <r>
    <s v="&quot;DAD&quot; - A USC Short Film"/>
    <s v="A teenager named Charlie discovers something new about himself while coping with the loss of his father."/>
    <n v="3500"/>
    <n v="4040"/>
    <s v="successful"/>
    <x v="0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</r>
  <r>
    <s v="Star Wars: Insidious"/>
    <s v="Karn A'Mor has awoken bloodied on a distant battlefield with no memory of his past! JOIN THE RESISTANCE and find out more..."/>
    <n v="300"/>
    <n v="460"/>
    <s v="successful"/>
    <x v="0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</r>
  <r>
    <s v="Jonah and the Crab"/>
    <s v="A short film about a boy searching for companionship in a hermit crab he finds on the beach."/>
    <n v="400"/>
    <n v="1570"/>
    <s v="successful"/>
    <x v="0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</r>
  <r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x v="6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</r>
  <r>
    <s v="Japanese/International Short Film &quot;Mtn.&quot;"/>
    <s v="A short film about life, achieving your dreams, and overcoming hardship. We all have our mountain to climb."/>
    <n v="1300"/>
    <n v="1651"/>
    <s v="successful"/>
    <x v="1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</r>
  <r>
    <s v="Swingers Anonymous"/>
    <s v="What would you do if you ended up at a swingers party with two dead bodies and $20,000 in drug money?"/>
    <n v="12000"/>
    <n v="12870"/>
    <s v="successful"/>
    <x v="0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</r>
  <r>
    <s v="Carrying Place: A film of Maine hauntings"/>
    <s v="An elderly woman in rural Maine is haunted by figures seeking a sacrifice, but there are more forces at work than mere ghosts."/>
    <n v="750"/>
    <n v="1485"/>
    <s v="successful"/>
    <x v="0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</r>
  <r>
    <s v="&quot;T IS FOR TANTRUM&quot; - HORROR/COMEDY"/>
    <s v="A short film about the tragically hilarious events that occur when a fearful and panicky 6-year old boy loses his first baby tooth."/>
    <n v="4000"/>
    <n v="4000.5"/>
    <s v="successful"/>
    <x v="0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</r>
  <r>
    <s v="Sleep Lovers - By Daniel Modeste"/>
    <s v="Isaac, creator of the DreamMaker3000, finds love in his dreams with Mei his boss's wife who lives on the other side of the planet."/>
    <n v="200"/>
    <n v="205"/>
    <s v="successful"/>
    <x v="1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</r>
  <r>
    <s v="Redemption - Short Film"/>
    <s v="&quot;A sociopath crosses paths with the person he must confront about his wife's murder, it might be himself&quot;"/>
    <n v="500"/>
    <n v="500"/>
    <s v="successful"/>
    <x v="0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</r>
  <r>
    <s v="In Her Voice: short film"/>
    <s v="A short film by Melissa Woodrow &amp; Mark Janiak about seeking forgiveness, embracing the past and memories with a loved one."/>
    <n v="1200"/>
    <n v="1506"/>
    <s v="successful"/>
    <x v="0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</r>
  <r>
    <s v="SECOND CHANCE - DEUXIÃˆME CHANCE"/>
    <s v="Two women, two destinies connected by a letter. _x000a_Between Paris and Skopje a poetic outstanding story of true courage, love and hope."/>
    <n v="6000"/>
    <n v="6388"/>
    <s v="successful"/>
    <x v="6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</r>
  <r>
    <s v="Village Films Summer Project Fund (TK 2)"/>
    <s v="A father without work uses his daughter to con sympathy from strangers... sound familiar?  Help us make this film!"/>
    <n v="2500"/>
    <n v="2615"/>
    <s v="successful"/>
    <x v="0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</r>
  <r>
    <s v="The Recursion Theorem (Short Film)"/>
    <s v="Imprisoned in an unfamiliar reality with strange new rules, Dan Everett struggles to find meaning and reason in this sci-fi noir short."/>
    <n v="3500"/>
    <n v="3600"/>
    <s v="successful"/>
    <x v="0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</r>
  <r>
    <s v="The Southwest Chronicles"/>
    <s v="A chronicle of four very different stories concerning racism to the power of love, all set in the beauty of the Southwest."/>
    <n v="6000"/>
    <n v="6904"/>
    <s v="successful"/>
    <x v="0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</r>
  <r>
    <s v="Help Get the Short Film Interior Design into Film Festivals!"/>
    <s v="We're looking for funding to help submit a short film to film festivals."/>
    <n v="500"/>
    <n v="502"/>
    <s v="successful"/>
    <x v="0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</r>
  <r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x v="0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</r>
  <r>
    <s v="Euphoria"/>
    <s v="Euphoria is an adventure film that follows adrenaline filled athletes on their hunt for the sublime while balancing family and careers."/>
    <n v="5000"/>
    <n v="5260"/>
    <s v="successful"/>
    <x v="5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</r>
  <r>
    <s v="&quot;Someday Everyday&quot; Short Film"/>
    <s v="Someday Everyday is a short drama that navigates through the past and present of a young man's life, through his struggles and triumphs"/>
    <n v="1000"/>
    <n v="1106"/>
    <s v="successful"/>
    <x v="0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</r>
  <r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x v="1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</r>
  <r>
    <s v="Gotham Knight Terrors: Comedic Batman Short"/>
    <s v="The Batman's Rogues Gallery assembles for a meeting. Scarecrow's fear gas accidently goes off and fears of the villains start to arise."/>
    <n v="350"/>
    <n v="460"/>
    <s v="successful"/>
    <x v="0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</r>
  <r>
    <s v="Ice Hockey"/>
    <s v="Danny is a defenseman for his high school hockey team. This is a day in his life: school, hockey, girls and his next-door neighbor, Ken Daneyko."/>
    <n v="1500"/>
    <n v="1720"/>
    <s v="successful"/>
    <x v="0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</r>
  <r>
    <s v="Innsmouth at 9000 ft. A Short Horror Film Project"/>
    <s v="Innsmouth at 9000 ft. is a Short Film Project in the Spirit of H.P. Lovecraft, and created by Denver based visual artist  Jesse Farley."/>
    <n v="400"/>
    <n v="425"/>
    <s v="successful"/>
    <x v="0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</r>
  <r>
    <s v="CUT OUT"/>
    <s v="&quot;Cut Out&quot; tells the story of a young woman who befriends a neighborhood teen and finds herself involved with gang violence."/>
    <n v="3200"/>
    <n v="3400"/>
    <s v="successful"/>
    <x v="0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</r>
  <r>
    <s v="BEAT: An Original Short Film"/>
    <s v="A feminist tale of two girls finally giving a &quot;Nice Guy&quot; what he truly deserves. Also, dancing!"/>
    <n v="1500"/>
    <n v="1590.29"/>
    <s v="successful"/>
    <x v="0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</r>
  <r>
    <s v="Two Sisters"/>
    <s v="Two sisters share a fragile relationship. When their mother dies and they inherit the family house, old problems rise to the surface."/>
    <n v="5000"/>
    <n v="5000"/>
    <s v="successful"/>
    <x v="0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</r>
  <r>
    <s v="In Their Turn : A MFA Thesis Film"/>
    <s v="The spatiotemporal boundaries between a manâ€™s life, and that of his father dissolve. A reflection on experience, image, and memory."/>
    <n v="3500"/>
    <n v="3500"/>
    <s v="successful"/>
    <x v="0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</r>
  <r>
    <s v="Dear God No!"/>
    <s v="A gang of outlaw bikers pull a home invasion on a disgraced Anthropologist hiding a secret locked in his cabin basement."/>
    <n v="6000"/>
    <n v="7665"/>
    <s v="successful"/>
    <x v="0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</r>
  <r>
    <s v="I'M TWENTY SOMETHING"/>
    <s v="Three friends in their twenties are trying to do the impossible - have fun on a casual Friday night."/>
    <n v="1300"/>
    <n v="1367"/>
    <s v="successful"/>
    <x v="1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</r>
  <r>
    <s v="Good 'Ol Trumpet"/>
    <s v="UCF short film about an old man, his love for music, and his misplaced trumpet.  "/>
    <n v="500"/>
    <n v="600"/>
    <s v="successful"/>
    <x v="0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</r>
  <r>
    <s v="Single Parent Date Night-A Comedic Short Film"/>
    <s v="Single Parent Date Night is a comedic short film about two single parents trying to reentering the dating pool."/>
    <n v="2200"/>
    <n v="2363"/>
    <s v="successful"/>
    <x v="0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</r>
  <r>
    <s v="LOST WEEKEND"/>
    <s v="A Boy. A Girl. A Car. A Serial Killer."/>
    <n v="5000"/>
    <n v="5025"/>
    <s v="successful"/>
    <x v="0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</r>
  <r>
    <s v="PRETTY LITTLE VICTIM - A Short Film by Paul Jones"/>
    <s v="PRETTY LITTLE VICTIM is a short film from the expanding community of independent Alaskan filmmakers, to be shot in Anchorage, AK"/>
    <n v="7500"/>
    <n v="7685"/>
    <s v="successful"/>
    <x v="0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</r>
  <r>
    <s v="GLASS: A Love Story"/>
    <s v="When a man can't find love, his Google GLASS does the searching for him. A short film shot with Google Glass."/>
    <n v="1500"/>
    <n v="3700"/>
    <s v="successful"/>
    <x v="0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</r>
  <r>
    <s v="Dapper Dan - &quot;Fly As I Wanna&quot; Music Video"/>
    <s v="This video may be bigger than you and it may be bigger than me but, itâ€™s not bigger than you and me! Can you dig it?"/>
    <n v="1000"/>
    <n v="2195"/>
    <s v="successful"/>
    <x v="0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</r>
  <r>
    <s v="Earlids"/>
    <s v="Lee, an awkward teenager with sound-blocking earlids, must confront his self-isolation after a girl moves in next door."/>
    <n v="1300"/>
    <n v="1700"/>
    <s v="successful"/>
    <x v="0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</r>
  <r>
    <s v="Judi Dench is Cool in Person"/>
    <s v="Two actors, one bookie and a very bad day.  Judi Dench is Cool in Person is fast, funny and only a little bit nasty."/>
    <n v="3500"/>
    <n v="5410"/>
    <s v="successful"/>
    <x v="2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</r>
  <r>
    <s v="MITOSIS | a short film"/>
    <s v="Only one choice can stop Anthony Oswald from fulfilling his destiny and saving millions of lives, and itâ€™s not his decision to make."/>
    <n v="5000"/>
    <n v="5200"/>
    <s v="successful"/>
    <x v="0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</r>
  <r>
    <s v="&quot;The First Day&quot; by Julia Othmer- Music Video"/>
    <s v="A living memorial for all those dealing with trauma, grief and loss."/>
    <n v="5000"/>
    <n v="7050"/>
    <s v="successful"/>
    <x v="0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</r>
  <r>
    <s v="l'esprit d'escalier-a senior film"/>
    <s v="This film explores the complicated nature that exists in all human relationships. A mother and a daughter seek to find happiness."/>
    <n v="3000"/>
    <n v="3100"/>
    <s v="successful"/>
    <x v="0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</r>
  <r>
    <s v="The World's Greatest Lover"/>
    <s v="Never judge a book (or a lover) by their cover."/>
    <n v="450"/>
    <n v="632"/>
    <s v="successful"/>
    <x v="0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</r>
  <r>
    <s v="Villanelle"/>
    <s v="Villanelle is a feature film that blends elements of classic, hardboiled Film Noir, with classic Horror and tells a great story to boot"/>
    <n v="3500"/>
    <n v="3978"/>
    <s v="successful"/>
    <x v="0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</r>
  <r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x v="0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</r>
  <r>
    <s v="DENOUNCED - A Short Film"/>
    <s v="When a ruthless hit-man is 'denounced' from the mafia, his old enemies declare war."/>
    <n v="5000"/>
    <n v="5651.58"/>
    <s v="successful"/>
    <x v="0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</r>
  <r>
    <s v="Inspire CANCER survivors to tell their STORIES"/>
    <s v="This short film will inspire young adult cancer survivors to share with others the wisdom they have gained from their cancer journey."/>
    <n v="3250"/>
    <n v="3398.1"/>
    <s v="successful"/>
    <x v="0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</r>
  <r>
    <s v="Time Live: A short film (Canceled)"/>
    <s v="Now, you can chat with people from the history, by our sport cam with the time machine. However, the girl had some trouble to use it."/>
    <n v="70000"/>
    <n v="10"/>
    <s v="canceled"/>
    <x v="7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</r>
  <r>
    <s v="MICRO-MISSION"/>
    <s v="NAVY SEALS sent on a Area 51 Top-Secret rescue mission where they are shrunken and injected into an ET body, the immune system mutated."/>
    <n v="3000"/>
    <n v="1"/>
    <s v="canceled"/>
    <x v="0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</r>
  <r>
    <s v="The Time Jumper (Canceled)"/>
    <s v="My ambition for this knows no bounds.  Seeing Sephoria in a live-action is a dream of mine."/>
    <n v="100000000"/>
    <n v="0"/>
    <s v="canceled"/>
    <x v="0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</r>
  <r>
    <s v="Sentient - The Web Series (Canceled)"/>
    <s v="A group of scientists stumble upon an extraterrestrial virus that is self aware. They must stop it's spread in order to save humanity."/>
    <n v="55000"/>
    <n v="151"/>
    <s v="canceled"/>
    <x v="0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</r>
  <r>
    <s v="Blank Bodies - Post Production (Canceled)"/>
    <s v="An artificial man and woman discover love under the unsuspecting eyes of the four renowned artists who created them."/>
    <n v="4000"/>
    <n v="0"/>
    <s v="canceled"/>
    <x v="0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</r>
  <r>
    <s v="Star Wars Fan Film (Canceled)"/>
    <s v="Due to my little sister finally having recovered from her surgery we can finally make our movie if we can get even a little help to pay"/>
    <n v="500"/>
    <n v="70"/>
    <s v="canceled"/>
    <x v="5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</r>
  <r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x v="0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</r>
  <r>
    <s v="Human Evolution (Canceled)"/>
    <s v="An ambitious Sci-Fi/Action film that will have a big-budget feel with stunning visuals &amp; stunts starring a casting of up and comers."/>
    <n v="8000"/>
    <n v="190"/>
    <s v="canceled"/>
    <x v="0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</r>
  <r>
    <s v="Ralphi3 (Canceled)"/>
    <s v="A Science Fiction film filled with entertainment and Excitement"/>
    <n v="100000"/>
    <n v="1867"/>
    <s v="canceled"/>
    <x v="0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</r>
  <r>
    <s v="JUSTICE LEAGUE ORIGINS (Canceled)"/>
    <s v="HEY!!! I'm David House, and I am currently working on a film called Justice League Origins!!! non-profit based on DC Comics Characters."/>
    <n v="20000"/>
    <n v="0"/>
    <s v="canceled"/>
    <x v="0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</r>
  <r>
    <s v="Blue in the Green (Canceled)"/>
    <s v="A journey down the rabbit hole into the dark future. A mix of reality and dreams of a world dependant on an oppressed by technology."/>
    <n v="600"/>
    <n v="0"/>
    <s v="canceled"/>
    <x v="1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</r>
  <r>
    <s v="I (Canceled)"/>
    <s v="I"/>
    <n v="1200"/>
    <n v="0"/>
    <s v="canceled"/>
    <x v="0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</r>
  <r>
    <s v="The Message (Canceled)"/>
    <s v="An anime inspired sci-fi action short set in Tokyo, Japan by VFX veterans, Gerald Abraham, Kim Tran and sound engineer, Jeremy Corby."/>
    <n v="80000"/>
    <n v="7655"/>
    <s v="canceled"/>
    <x v="0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</r>
  <r>
    <s v="Demon Women from outer space (Canceled)"/>
    <s v="Invasion from outer space sights, to weird to imagine destruction too monstrous to escape"/>
    <n v="71764"/>
    <n v="0"/>
    <s v="canceled"/>
    <x v="0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</r>
  <r>
    <s v="MARLEY'S GHOST (AMBASSADORS OF STEAM) (Canceled)"/>
    <s v="steampunk  remake of &quot;a Christmas carol&quot;"/>
    <n v="5000"/>
    <n v="0"/>
    <s v="canceled"/>
    <x v="0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</r>
  <r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x v="0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</r>
  <r>
    <s v="MICRO-MISSION (Canceled)"/>
    <s v="NAVY SEALS sent on a Area 51 Top-Secret rescue mission where they are shrunken and injected into an ET body, the immune system mutated."/>
    <n v="3000"/>
    <n v="0"/>
    <s v="canceled"/>
    <x v="0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</r>
  <r>
    <s v="Predator : Repentance (Canceled)"/>
    <s v="An unofficial sequel to the independent 2015 fan film Predator: Dark ages. Set in 2141 we follow the crew of the cargoship Centurion"/>
    <n v="55000"/>
    <n v="0"/>
    <s v="canceled"/>
    <x v="8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</r>
  <r>
    <s v="Thr33 Days Dead: The Sequ3l (Canceled)"/>
    <s v="This movie will be the S3qu3l to Thr33 Days Dead, which premiered on SyFy and was the focus of SyFy's &quot;Town of the Living Dead&quot;."/>
    <n v="150000"/>
    <n v="4712"/>
    <s v="canceled"/>
    <x v="0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</r>
  <r>
    <s v="Roman Dead (Canceled)"/>
    <s v="When  Rome is infected with a zombie plague, Lucius Agrippa and a small group fights for survival"/>
    <n v="500"/>
    <n v="500"/>
    <s v="canceled"/>
    <x v="0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</r>
  <r>
    <s v="Rome of the Dead (Canceled)"/>
    <s v="A Gladiator fights for his freedom to be reunited with his Family, he's one fight away, when Rome is infected with a Zombie Virus"/>
    <n v="200000"/>
    <n v="0"/>
    <s v="canceled"/>
    <x v="0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</r>
  <r>
    <s v="Catherine Kimbridge Chronicles - Live-Action SciFi TV Series"/>
    <s v="Join us creating a Science Fiction TV Series based upon the popular novels -The Catherine Kimbridge Chronicles."/>
    <n v="12000"/>
    <n v="1293"/>
    <s v="canceled"/>
    <x v="0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</r>
  <r>
    <s v="SAMANTHA  SHADOW (Canceled)"/>
    <s v="A science fiction series about a women trying to stave off a mysterious appearance of monsters from getting out of a dark alley."/>
    <n v="3000"/>
    <n v="10"/>
    <s v="canceled"/>
    <x v="0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</r>
  <r>
    <s v="CATTLE - AN AWESOME SCI-FI SHORT (Canceled)"/>
    <s v="A young woman learns she is one of few women left bred like cattle in order to control a deadly disease and the world populace"/>
    <n v="5500"/>
    <n v="0"/>
    <s v="canceled"/>
    <x v="2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</r>
  <r>
    <s v="The Great Fear - Post Production Funds (Canceled)"/>
    <s v="A film about a collapsing food industry, a lonely farmer and a lonely botanist needs your help to finish post-production!"/>
    <n v="7500"/>
    <n v="2070"/>
    <s v="canceled"/>
    <x v="5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</r>
  <r>
    <s v="Threshold (Canceled)"/>
    <s v="Film-Makers Ricky Comuniello &amp; Ian Weeks are at it again - for the 1st time. We need your support for a modern Sci-Fiction short film"/>
    <n v="4500"/>
    <n v="338"/>
    <s v="canceled"/>
    <x v="0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</r>
  <r>
    <s v="#CalExit...War of 2020 (Canceled)"/>
    <s v="California and the west have declared their refusal to support the election of a staunch conservative president. Will it be Civil War?"/>
    <n v="20000"/>
    <n v="115"/>
    <s v="canceled"/>
    <x v="0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</r>
  <r>
    <s v="Consumed (Static Air) (Canceled)"/>
    <s v="Film makers catch live footage beyond their wildest dreams."/>
    <n v="7000"/>
    <n v="0"/>
    <s v="canceled"/>
    <x v="1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</r>
  <r>
    <s v="Space Gangstars (Canceled)"/>
    <s v="An aspiring pilot decides to take his Dad's ship for a joyride, and learns it was the biggest mistake of his life in this Sci-Fi comedy"/>
    <n v="50000"/>
    <n v="40"/>
    <s v="canceled"/>
    <x v="0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</r>
  <r>
    <s v="Dichotomy (Canceled)"/>
    <s v="A provocatively mind-bending sci-fi thriller, this short film project examines opposites and the balance of the universe. #Dichotomy"/>
    <n v="10000"/>
    <n v="92"/>
    <s v="canceled"/>
    <x v="0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</r>
  <r>
    <s v="Star Trek First Frontier (Canceled)"/>
    <s v="The untold story of Captain Robert April and the first launching of the starship U.S.S. Enterprise,  NCC-1701"/>
    <n v="130000"/>
    <n v="30112"/>
    <s v="canceled"/>
    <x v="0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</r>
  <r>
    <s v="THE ASCENDENCE SHIFT Feature Film (Canceled)"/>
    <s v="The age of a race to the finish between the higher &amp; lower dimensional realms, A fight for consciousness &amp; freedom,THE NEW HUMAN"/>
    <n v="250000"/>
    <n v="140"/>
    <s v="canceled"/>
    <x v="2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</r>
  <r>
    <s v="The Great Dark (Canceled)"/>
    <s v="The Great Dark is a journey through the unimaginable...and un foreseeable..."/>
    <n v="380000"/>
    <n v="30"/>
    <s v="canceled"/>
    <x v="0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</r>
  <r>
    <s v="Awakening (Canceled)"/>
    <s v="What would you do if you face something beyond your understanding? If someone you loved disappeared without a trace?"/>
    <n v="50000"/>
    <n v="359"/>
    <s v="canceled"/>
    <x v="0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</r>
  <r>
    <s v="Quantum Alterations: Sci-fi, Stop Motion &amp; Fantasy Fan Film"/>
    <s v="Fiction Becomes Reality in this non-profit science fiction, stop motion, and fantasy fan film."/>
    <n v="1500"/>
    <n v="40"/>
    <s v="canceled"/>
    <x v="0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</r>
  <r>
    <s v="The Last Armada (Canceled)"/>
    <s v="While a shadow of peace was on the horizon,humankind was being threatened by its past.Whispers of threat was being heard from the North"/>
    <n v="1350000"/>
    <n v="81"/>
    <s v="canceled"/>
    <x v="0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</r>
  <r>
    <s v="Mosaics (Canceled)"/>
    <s v="A short science-fiction film about an underground network of human-animal hybrids &amp; their struggle with oppression &amp; marginalization."/>
    <n v="35000"/>
    <n v="1785"/>
    <s v="canceled"/>
    <x v="5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</r>
  <r>
    <s v="Forever Man (short film) (Canceled)"/>
    <s v="Man's cryogenic chamber and his soulmate's time travel from the distant future allows them to meet in the middle."/>
    <n v="2995"/>
    <n v="8"/>
    <s v="canceled"/>
    <x v="0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</r>
  <r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x v="0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</r>
  <r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x v="0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</r>
  <r>
    <s v="Con Todo mi Corazon: With all of my Heart."/>
    <s v="The title might seem cheesy, but my father says that to my mother every time they say I love you.     This story is dedicated to them."/>
    <n v="5000"/>
    <n v="0"/>
    <s v="failed"/>
    <x v="0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</r>
  <r>
    <s v="Midway: The Turning Point"/>
    <s v="Step 1 (script editing) to produce a dramatic film about the air/sea battle of WWII that turned the tide of victory for the US."/>
    <n v="50000"/>
    <n v="5"/>
    <s v="failed"/>
    <x v="0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</r>
  <r>
    <s v="See It My Way"/>
    <s v="This film follows a young man who has had only a troubled family life. He turns to all the wrong things and life falls apart."/>
    <n v="2800"/>
    <n v="435"/>
    <s v="failed"/>
    <x v="0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</r>
  <r>
    <s v="UNDIVIDED (Working Title)"/>
    <s v="Over 2.5 million Black men registered for the draft in World War II. _x000a_This will be the most comprehensive portrayal EVER of US. THEN."/>
    <n v="2000000"/>
    <n v="0"/>
    <s v="failed"/>
    <x v="0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</r>
  <r>
    <s v="Angelix"/>
    <s v="Two cousins are caught up in the private war between warrior class angels and demons. You may be caught up too and not realize it yet."/>
    <n v="120000"/>
    <n v="640"/>
    <s v="failed"/>
    <x v="0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</r>
  <r>
    <s v="NET"/>
    <s v="A teacher. A boy. The beach and a heatwave that drove them all insane."/>
    <n v="17000"/>
    <n v="0"/>
    <s v="failed"/>
    <x v="1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</r>
  <r>
    <s v="Pressure"/>
    <s v="A young teen makes a bad decision after joining gang and the film expresses his choices that led him to that point."/>
    <n v="5000"/>
    <n v="3000"/>
    <s v="failed"/>
    <x v="0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</r>
  <r>
    <s v="Past"/>
    <s v="A young man experiences a tragedy and has the opportunity to go back and learn from his mistakes and find out his true self."/>
    <n v="110000"/>
    <n v="11"/>
    <s v="failed"/>
    <x v="0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</r>
  <r>
    <s v="Moving On"/>
    <s v="A homeless Gulf War 2 vet, and Congressional Medal of Honor recipient fights for his sanity on the mean streets of Albuquerque."/>
    <n v="8000"/>
    <n v="325"/>
    <s v="failed"/>
    <x v="0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</r>
  <r>
    <s v="Family"/>
    <s v="Family is a short film about a father and son and two brothers who were separated by the Korean war and finally reunite after 60 years."/>
    <n v="2500"/>
    <n v="560"/>
    <s v="failed"/>
    <x v="1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</r>
  <r>
    <s v="Letters to Daniel"/>
    <s v="Amy &amp; Missy survive Amy's bipolar disorder and go on to become award winning &amp; bestselling authors, screenwriters &amp; filmmakers"/>
    <n v="10000"/>
    <n v="325"/>
    <s v="failed"/>
    <x v="0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</r>
  <r>
    <s v="IRL: Gamers Unite"/>
    <s v="Team Mayhem, a local small town gang of gamers who are enlisted   to save the world from the new great evil known as Prowler."/>
    <n v="50000"/>
    <n v="1"/>
    <s v="failed"/>
    <x v="0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</r>
  <r>
    <s v="The Blind Dolphin Story"/>
    <s v="A short film on the rarest mammal and the second most endangered freshwater river dolphin, in Pakistan."/>
    <n v="95000"/>
    <n v="0"/>
    <s v="failed"/>
    <x v="0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</r>
  <r>
    <s v="7 Sins"/>
    <s v="This is a film inspired by Quentin Tarantino, I want to make a film thats entertaining yet gritty. 7 Sins is in pre-production."/>
    <n v="1110"/>
    <n v="0"/>
    <s v="failed"/>
    <x v="1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</r>
  <r>
    <s v="I Am Forgotten"/>
    <s v="An international short film project. It is about loneliness, wich is caused by the current compulsion to check your Facebook every day."/>
    <n v="6000"/>
    <n v="0"/>
    <s v="failed"/>
    <x v="9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</r>
  <r>
    <s v="Gooseberry Fool - Feature Film"/>
    <s v="To heal her scars Olivia must take a journey back to her roots, where an unresolved conflict stands between her and musical success."/>
    <n v="20000"/>
    <n v="1297"/>
    <s v="failed"/>
    <x v="1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</r>
  <r>
    <s v="Silent Monster"/>
    <s v="I'm seeking funding to finish my short film, Silent Monster, to bring awareness to teenage bullying as well as teenage violence."/>
    <n v="1500"/>
    <n v="0"/>
    <s v="failed"/>
    <x v="0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</r>
  <r>
    <s v="The Good Samaritan"/>
    <s v="I'm making a modern day version of the bible story &quot; The Good Samaritan&quot;"/>
    <n v="450"/>
    <n v="180"/>
    <s v="failed"/>
    <x v="0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</r>
  <r>
    <s v="El viaje de LucÃ­a"/>
    <s v="El viaje de LucÃ­a es un largometraje de ficciÃ³n con temÃ¡tica sobre el cÃ¡ncer infantil."/>
    <n v="500000"/>
    <n v="0"/>
    <s v="failed"/>
    <x v="3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</r>
  <r>
    <s v="Sustain: A Film About Survival"/>
    <s v="A feature-length film about how three people survive in a diseased world."/>
    <n v="1000"/>
    <n v="200"/>
    <s v="failed"/>
    <x v="0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</r>
  <r>
    <s v="The Rest of Us Mini-Series"/>
    <s v="The Rest of Us follows a survivor of an outbreak that nearly destroyed the earth as he travels to find some form of humanity."/>
    <n v="1200"/>
    <n v="401"/>
    <s v="failed"/>
    <x v="1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</r>
  <r>
    <s v="Immemorial"/>
    <s v="Christina has been suffering with flash backs and some very disturbing nightmares and realises that it is more than just nightmares."/>
    <n v="3423"/>
    <n v="722"/>
    <s v="failed"/>
    <x v="1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</r>
  <r>
    <s v="ABU Pakistani Independent Feature Film"/>
    <s v="I'm Faraz, and I am raising money for my feature film called ABU. This one is for our parents, and our responsibilities towards them."/>
    <n v="1000"/>
    <n v="0"/>
    <s v="failed"/>
    <x v="0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</r>
  <r>
    <s v="Three Little Words"/>
    <s v="Don't kill me until I meet my Dad"/>
    <n v="12500"/>
    <n v="4482"/>
    <s v="failed"/>
    <x v="1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</r>
  <r>
    <s v="Lana - Short film"/>
    <s v="&quot;Lana&quot; is an horror/dramatic short film, written by myself, about a young woman fighting the darkness in her, but it might be too late."/>
    <n v="1500"/>
    <n v="51"/>
    <s v="failed"/>
    <x v="5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</r>
  <r>
    <s v="BLANK Short Movie"/>
    <s v="Love has no boundaries!"/>
    <n v="40000"/>
    <n v="2200"/>
    <s v="failed"/>
    <x v="10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</r>
  <r>
    <s v="Feature Film: The Wolfes"/>
    <s v="My film is about a boy who discovers the truth about his fathers dissapearance through the dark secrets of his mothers past."/>
    <n v="5000"/>
    <n v="0"/>
    <s v="failed"/>
    <x v="0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</r>
  <r>
    <s v="The Imbalanced Heart of a Symmetric Mind (film)"/>
    <s v="A young man suffering from a severe case of OCD embarks on a road trip to find peace of mind."/>
    <n v="5000"/>
    <n v="800"/>
    <s v="failed"/>
    <x v="0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</r>
  <r>
    <s v="Mariano (A Screenplay)"/>
    <s v="Mariano Messini, an aspiring musician, indebted to the mafia must put his life on the line to escape their grasp and pursue his dream."/>
    <n v="1500"/>
    <n v="0"/>
    <s v="failed"/>
    <x v="0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</r>
  <r>
    <s v="A GOOD MAN'S DECISION"/>
    <s v="Jack Barlow's wife and daughter shot in cold blood at a gun confiscation station in Texas, he sets out to save his family &amp; neighbors."/>
    <n v="500000"/>
    <n v="345"/>
    <s v="failed"/>
    <x v="0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</r>
  <r>
    <s v="REGIONRAT, the movie"/>
    <s v="Because hope can be a 4 letter word"/>
    <n v="12000"/>
    <n v="50"/>
    <s v="failed"/>
    <x v="0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</r>
  <r>
    <s v="Trillion: Feature Film"/>
    <s v="A young boy passionate about Astronomy and Chemistry tracks down an astroid that scientists said would never hit earth."/>
    <n v="5000"/>
    <n v="250"/>
    <s v="failed"/>
    <x v="2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</r>
  <r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x v="0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</r>
  <r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x v="1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</r>
  <r>
    <s v="Desperation Short Film"/>
    <s v="Northern Irish Original Short Film based on the desperation of love and survival and taking a risk that may change everything."/>
    <n v="2500"/>
    <n v="3"/>
    <s v="failed"/>
    <x v="1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</r>
  <r>
    <s v="37 U.S. Navy Sailors Murdered, an American story"/>
    <s v="A film project based on my auto-biography, a military conflict with no media attention, this story depicts war and its aftermath."/>
    <n v="2000000"/>
    <n v="0"/>
    <s v="failed"/>
    <x v="0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</r>
  <r>
    <s v="Thunder Under Control"/>
    <s v="A moving short film about a retired female boxer who develops a relationship with a young journalist who idolises her"/>
    <n v="3500"/>
    <n v="1465"/>
    <s v="failed"/>
    <x v="1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</r>
  <r>
    <s v="Cole - A Short Film."/>
    <s v="â€œAfter a terrifying ordeal, a young woman is left in a depressive state and abandoned to cope with a distressing account of revengeâ€"/>
    <n v="2500"/>
    <n v="262"/>
    <s v="failed"/>
    <x v="1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</r>
  <r>
    <s v="Nine Lives"/>
    <s v="Nine Lives is a story of one woman's survival of EIGHT near deaths and her love for one man as an influence to fight for the NINTH."/>
    <n v="25000"/>
    <n v="279"/>
    <s v="failed"/>
    <x v="0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</r>
  <r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x v="0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</r>
  <r>
    <s v="The Crossing Shore"/>
    <s v="A film dedicated to an AAF Pilot's struggle to survive behind enemy lines during WWII."/>
    <n v="6000"/>
    <n v="1571.55"/>
    <s v="failed"/>
    <x v="0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</r>
  <r>
    <s v="Life of Change"/>
    <s v="Everyone has a choice. Can two college students get past their differences to save the life of a man whom they've never met before?"/>
    <n v="650"/>
    <n v="380"/>
    <s v="failed"/>
    <x v="0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</r>
  <r>
    <s v="Modern Gangsters"/>
    <s v="new web series created by jonney terry"/>
    <n v="6000"/>
    <n v="0"/>
    <s v="failed"/>
    <x v="0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</r>
  <r>
    <s v="TheM"/>
    <s v="We are aiming to make a Web Series based on Youth Culture and the misrepresentation of socially stereotyped people."/>
    <n v="2500"/>
    <n v="746"/>
    <s v="failed"/>
    <x v="1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</r>
  <r>
    <s v="WHERE IS DANIEL? The feature film"/>
    <s v="A feature film based on the true story of Bruce and Denise Morcombe and their battle for justice for their missing son Daniel."/>
    <n v="300000"/>
    <n v="152165"/>
    <s v="failed"/>
    <x v="2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</r>
  <r>
    <s v="KISS ME GOODBYE - A REFRESHING VOICE IN INDIE FILMMAKING"/>
    <s v="A martyr faces execution at the hands of the State, while enduring the horrors and alienation of a new world order."/>
    <n v="8000"/>
    <n v="1300"/>
    <s v="failed"/>
    <x v="0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</r>
  <r>
    <s v="Blood Bond Movie Development"/>
    <s v="A love story featuring adoption,struggle,dysfunction,grace, healing, and restoration."/>
    <n v="12700"/>
    <n v="0"/>
    <s v="failed"/>
    <x v="0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</r>
  <r>
    <s v="M39 - Action film / Drama"/>
    <s v="To avoid bankruptcy, Vincent, a passionate young entrepreneur embarks  on an illicit affair in order to save his dream business."/>
    <n v="14000"/>
    <n v="2130"/>
    <s v="failed"/>
    <x v="5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</r>
  <r>
    <s v="OLIVIA"/>
    <s v="A young woman's journey from Africa to Australia where she finds heaven on earth, love and tragedy. Within her tragedy she saves lives."/>
    <n v="50000"/>
    <n v="0"/>
    <s v="failed"/>
    <x v="2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</r>
  <r>
    <s v="&quot;A Brighter Day&quot;"/>
    <s v="&quot;A Brighter Day&quot; is the first episode of a television series about an ex-hustler that becomes a school teacher to help at risk youth."/>
    <n v="25000"/>
    <n v="0"/>
    <s v="failed"/>
    <x v="0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</r>
  <r>
    <s v="Like Son, Like Father"/>
    <s v="A tender short film about a young man who needs advice from  someone he had no intention of ever meeting, his biological father."/>
    <n v="12000"/>
    <n v="3030"/>
    <s v="failed"/>
    <x v="0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</r>
  <r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x v="0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</r>
  <r>
    <s v="The Ecstasy of Vengeance - Feature Length Film"/>
    <s v="This film is a fictional crime drama following the events of a heist that ended in bloodshed."/>
    <n v="6300"/>
    <n v="1"/>
    <s v="failed"/>
    <x v="0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</r>
  <r>
    <s v="Hart Blvd. A feature film by Andrew Greve"/>
    <s v="A family dramedy about a grandfather  and grandson who are both on their path to redemption."/>
    <n v="50000"/>
    <n v="20"/>
    <s v="failed"/>
    <x v="0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</r>
  <r>
    <s v="The Man Who Loved Dinosaurs. Based on a true story."/>
    <s v="A screenplay based upon the true story of a man with Asperger Syndrome who falls through the cracks of the criminal justice system."/>
    <n v="12500"/>
    <n v="1"/>
    <s v="failed"/>
    <x v="0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</r>
  <r>
    <s v="Invisible Scars"/>
    <s v="A short drama based on a true events. Story of a British Soldier who comes back home suffering from Post Traumatic Stress Disorder."/>
    <n v="4400"/>
    <n v="10"/>
    <s v="failed"/>
    <x v="1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</r>
  <r>
    <s v="Another Brick In The Wall - Feature Film"/>
    <s v="A nostalgic film about the unorthodox teacher we all wish we had, the girl we all fell for, and the friend we didn't expect to make."/>
    <n v="50000"/>
    <n v="27849.22"/>
    <s v="failed"/>
    <x v="0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</r>
  <r>
    <s v="Bitch"/>
    <s v="A roadmovie by paw"/>
    <n v="100000"/>
    <n v="11943"/>
    <s v="failed"/>
    <x v="11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</r>
  <r>
    <s v="Charmaine (Daughter of Charlotte)"/>
    <s v="A sassy talking spider named Charmaine, joins forces with an abused young boy.  She stages off bullies and help fight an abusive father"/>
    <n v="5000"/>
    <n v="100"/>
    <s v="failed"/>
    <x v="0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</r>
  <r>
    <s v="True Colors"/>
    <s v="An hour-long pilot about a group of suburban LGBT teens coming of age in the early 90's."/>
    <n v="50000"/>
    <n v="8815"/>
    <s v="failed"/>
    <x v="0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</r>
  <r>
    <s v="LA VIE"/>
    <s v="A Freelancer abandons everything to chase after his dream of being &quot;great&quot; escape to Bangkok and return to his home-world."/>
    <n v="50000"/>
    <n v="360"/>
    <s v="failed"/>
    <x v="0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</r>
  <r>
    <s v="Archetypes"/>
    <s v="Film about Schizophrenia with Surreal Twists!"/>
    <n v="50000"/>
    <n v="0"/>
    <s v="failed"/>
    <x v="0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</r>
  <r>
    <s v="SICKNESS 2014 Build Killian's Bike"/>
    <s v="Killian leader of an outlaw bike gang doesnâ€™t have a bike yet and here is your chance to help design and build his machine."/>
    <n v="1000"/>
    <n v="130"/>
    <s v="failed"/>
    <x v="0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</r>
  <r>
    <s v="The Pass"/>
    <s v="An old man, a U.S Marine Corps veteran remembers his combat experience in the battle of Toktong Pass 1950, during the Korean War."/>
    <n v="1500000"/>
    <n v="0"/>
    <s v="failed"/>
    <x v="0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</r>
  <r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x v="2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</r>
  <r>
    <s v="Backpage Shawty"/>
    <s v="I'm creating a &quot;Lifetime&quot; type drama film about a girl who uses backpage for money, but trying to turn her life around."/>
    <n v="200"/>
    <n v="0"/>
    <s v="failed"/>
    <x v="0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</r>
  <r>
    <s v="MAGGIE Film"/>
    <s v="A TRUE STORY OF DOMESTIC VILOLENCE THAT SEEKS TO OFFER THE VIEWER OUTLEST OF SUPPORT."/>
    <n v="29000"/>
    <n v="250"/>
    <s v="failed"/>
    <x v="1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</r>
  <r>
    <s v="The Chance of Freedom Short Film"/>
    <s v="Imagine your life is full is nothing but pain and darkness. One day, you had the chance to be free from it all. Would you take it?"/>
    <n v="28000"/>
    <n v="0"/>
    <s v="failed"/>
    <x v="0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</r>
  <r>
    <s v="Facets of a Geek life"/>
    <s v="I am making a film from one one of my books called facets of a Geek life."/>
    <n v="8000"/>
    <n v="0"/>
    <s v="failed"/>
    <x v="1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</r>
  <r>
    <s v="The Perfect Plan"/>
    <s v="I teenage girl that wants to go around the system. She does all she can to cheat and finds herself in a bad position when she messesup"/>
    <n v="3000"/>
    <n v="0"/>
    <s v="failed"/>
    <x v="12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</r>
  <r>
    <s v="In Love There's War"/>
    <s v="In Love There's War is a spicy web series that will have viewers at the edge of their seats as deception and hidden secrecies unravel."/>
    <n v="15000"/>
    <n v="60"/>
    <s v="failed"/>
    <x v="0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</r>
  <r>
    <s v="FAREWELL TO FREEDOM a modern day western by Anita Waggoner"/>
    <s v="Farewell to Freedom the screenplay portrays  a vulnerable divorce'  who falls for a hard-luck cowboy she meets in Las Vegas."/>
    <n v="1500000"/>
    <n v="0"/>
    <s v="failed"/>
    <x v="0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</r>
  <r>
    <s v="#noblurredlines"/>
    <s v="A high-impact, high-quality resource to address, for young people and youth-related professionals, the issue of sexual consent."/>
    <n v="4000"/>
    <n v="110"/>
    <s v="failed"/>
    <x v="1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</r>
  <r>
    <s v="Area 4 - The Film"/>
    <s v="â€œArea 4â€ revolves around Frank Hammond, a counselor at a high school, who discovers the scandals that took place."/>
    <n v="350000"/>
    <n v="0"/>
    <s v="failed"/>
    <x v="0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</r>
  <r>
    <s v="The Interviewer (Charity Movie)"/>
    <s v="The Interviewer is a dramatic short film about second chances. If a murderer can get a second chance then uneducated children can too."/>
    <n v="1000"/>
    <n v="401"/>
    <s v="failed"/>
    <x v="0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</r>
  <r>
    <s v="Film about help homeless child to live a better life."/>
    <s v="Taking people on a deep emotional trip with a story about sometimes those who have less, give more."/>
    <n v="10000"/>
    <n v="0"/>
    <s v="failed"/>
    <x v="0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</r>
  <r>
    <s v="NYPD Internal Affairs bureau (IAB)(pilot) tv drama"/>
    <s v="Real cases from IAB investigations. Good cops taking down the bad cops. Police misconduct, obsessive force, drug trafficking etc."/>
    <n v="150000"/>
    <n v="0"/>
    <s v="failed"/>
    <x v="0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</r>
  <r>
    <s v="Making The Choice"/>
    <s v="Making The Choice is a christian short film series."/>
    <n v="15000"/>
    <n v="50"/>
    <s v="failed"/>
    <x v="0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</r>
  <r>
    <s v="Within The Threshold"/>
    <s v="A film to stop society from judging others and get along. Life is not about discrimination! Donate for this Thrilling Drama Series!!!!"/>
    <n v="26000"/>
    <n v="0"/>
    <s v="failed"/>
    <x v="0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</r>
  <r>
    <s v="Filthy - Short Film"/>
    <s v="Lovers Clint and Eli convey their conflicting perspectives of guilt and remorse while in the desolate Australian bush."/>
    <n v="1000"/>
    <n v="250"/>
    <s v="failed"/>
    <x v="2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</r>
  <r>
    <s v="Hackers in Uganda: A Documentary"/>
    <s v="&quot;Hackers in Uganda&quot; is the story of a group of humanitarian computer hackers providing technological education and services in Uganda."/>
    <n v="15000"/>
    <n v="16145.12"/>
    <s v="successful"/>
    <x v="0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</r>
  <r>
    <s v="&quot;LESLIE&quot;"/>
    <s v="&quot;LESLIE&quot; explores the unapologetic life of Leslie Cochran, the thong-clad homeless man turned cultural icon in the heart of Texas."/>
    <n v="36400"/>
    <n v="41000"/>
    <s v="successful"/>
    <x v="0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</r>
  <r>
    <s v="Hardwater"/>
    <s v="An unprecedented feature-length documentary film about Maine's tribal, oft-misunderstood ice fishing sub-culture."/>
    <n v="13000"/>
    <n v="14750"/>
    <s v="successful"/>
    <x v="0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</r>
  <r>
    <s v="Following Boruch"/>
    <s v="A Hasidic man reaches a turning point in his recovery from mental illness and addiction, and is determined to start a new life."/>
    <n v="25000"/>
    <n v="25648"/>
    <s v="successful"/>
    <x v="0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</r>
  <r>
    <d v="2008-11-04T00:00:00"/>
    <s v="A transmedia-project to amass a library of footage shot the day Obama was elected, for (1) a feature documentary, (2) an interactive web history"/>
    <n v="3500"/>
    <n v="3981.5"/>
    <s v="successful"/>
    <x v="0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</r>
  <r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x v="0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</r>
  <r>
    <s v="LEAVING ATLANTA THE FILM"/>
    <s v="From 1979 to 1981 twenty-nine Black children in Atlanta were murdered and the others terrified. This is our story..."/>
    <n v="5000"/>
    <n v="15273"/>
    <s v="successful"/>
    <x v="0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</r>
  <r>
    <s v="Deja-Vu: Dissecting Memory on Camera"/>
    <s v="A young neuroscientist attempts to reconnect with his ailing father by obsessively studying old family footage._x000a_"/>
    <n v="5000"/>
    <n v="6705"/>
    <s v="successful"/>
    <x v="0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</r>
  <r>
    <s v="Far Out Isn't Far Enough: The Tomi Ungerer Story"/>
    <s v="FAR OUT ISN'T FAR ENOUGH depicts one man's wild, lifelong adventure of testing societal boundaries through his use of subversive art."/>
    <n v="85000"/>
    <n v="86133"/>
    <s v="successful"/>
    <x v="0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</r>
  <r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x v="0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</r>
  <r>
    <s v="BOONE- THE DOCUMENTARY"/>
    <s v="Three young farmers risk land and friendship to stand up to the USDA. An experiential film about living a life of self reliance."/>
    <n v="30000"/>
    <n v="31675"/>
    <s v="successful"/>
    <x v="0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</r>
  <r>
    <s v="The Way Back to Yarasquin: A Coffee Pilgrimage"/>
    <s v="Remarkably devoted, Mayra is single-handedly sourcing small farm, single-origin coffee from her rural village in Honduras."/>
    <n v="3500"/>
    <n v="4395"/>
    <s v="successful"/>
    <x v="0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</r>
  <r>
    <s v="Good Grief: Making CARTOON COLLEGE - a documentary about comics"/>
    <s v="The definitive story of indie comics and the foremost institution of higher learning for those who draw them."/>
    <n v="5000"/>
    <n v="9228"/>
    <s v="successful"/>
    <x v="0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</r>
  <r>
    <s v="Leon Claxton's HARLEM IN HAVANA"/>
    <s v="A so-called â€œJig Showâ€ innovates music and theatre and gives birth to entertainment icons that would one day write American pop culture"/>
    <n v="1500"/>
    <n v="1511"/>
    <s v="successful"/>
    <x v="0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</r>
  <r>
    <s v="&quot;I Clown You&quot; Documentary"/>
    <s v="&quot;I Clown You&quot; is a documentary about Israeli medical clowns and clowning as an art of challenging the norm."/>
    <n v="24000"/>
    <n v="28067.34"/>
    <s v="successful"/>
    <x v="0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</r>
  <r>
    <s v="xoxosms: a documentary about love in the 21st century"/>
    <s v="xoxosms is a documentary about first love, long distance and Skype."/>
    <n v="8000"/>
    <n v="8538.66"/>
    <s v="successful"/>
    <x v="0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</r>
  <r>
    <s v="POW WOW: Share the arts community of Hawaii"/>
    <s v="Help share the art and community of Pow Wow, a contemporary art movement in Hawaii, with the rest of the world. #powwowhawaii"/>
    <n v="13000"/>
    <n v="18083"/>
    <s v="successful"/>
    <x v="0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</r>
  <r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x v="0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</r>
  <r>
    <s v="HOW TO START A REVOLUTION a new documentary film"/>
    <s v="This film reveals the story of the modern revolution, the power of people to change their world and the man behind it all, Gene Sharp."/>
    <n v="30000"/>
    <n v="57342"/>
    <s v="successful"/>
    <x v="0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</r>
  <r>
    <s v="The Colossus Of Destiny - A Melvins Tale"/>
    <s v="A tale about a band who have journeyed through time, dodging hype and mediocrity, and still managed to survive even stronger than ever."/>
    <n v="75000"/>
    <n v="98953.42"/>
    <s v="successful"/>
    <x v="0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</r>
  <r>
    <s v="Escaramuza: Riding from the Heart (a feature documentary)"/>
    <s v="In the traditional world of Mexican Rodeo, a team of first-generation California girls does it their way."/>
    <n v="10000"/>
    <n v="10640"/>
    <s v="successful"/>
    <x v="0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</r>
  <r>
    <s v="Empires: The Film"/>
    <s v="Empires explores the impact of networks on histories and philosophies of political thought."/>
    <n v="20000"/>
    <n v="21480"/>
    <s v="successful"/>
    <x v="0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</r>
  <r>
    <s v="The Last Cosmonaut"/>
    <s v="He can never die. He will live forever. He is the last cosmonaut, and this is his story."/>
    <n v="2500"/>
    <n v="6000"/>
    <s v="successful"/>
    <x v="0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</r>
  <r>
    <s v="AMERICAN WINTER: A Documentary Film"/>
    <s v="We need $75,000 to finish this film on families struggling in the worst_x000a_economy in 80 years, while facing huge cuts to social services."/>
    <n v="25000"/>
    <n v="29520.27"/>
    <s v="successful"/>
    <x v="0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</r>
  <r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x v="0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</r>
  <r>
    <s v="The Garden Summer"/>
    <s v="A documentary: a summer garden and communities of local food exchange. The integration of old and new, beauty and function, growth and sustainability."/>
    <n v="5000"/>
    <n v="5555"/>
    <s v="successful"/>
    <x v="0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</r>
  <r>
    <s v="The Eventful Life of Al Hawkes"/>
    <s v="The Eventful Life of Al Hawkes is a documentary film about New England country music, told through the story of a Maine record label and its founder."/>
    <n v="1000"/>
    <n v="1455"/>
    <s v="successful"/>
    <x v="0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</r>
  <r>
    <s v="Uncharted Amazon"/>
    <s v="A visually stunning, feature length film chronicling life's challenges in the remote depths of the Amazon rainforest."/>
    <n v="9850"/>
    <n v="12965.44"/>
    <s v="successful"/>
    <x v="1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</r>
  <r>
    <s v="La Tierra de los Adioses"/>
    <s v="Help us finish a documentary about four teens coming-of-age in a small, rural Mexican town that has suffered 50% migration to the U.S."/>
    <n v="5000"/>
    <n v="5570"/>
    <s v="successful"/>
    <x v="0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</r>
  <r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x v="2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</r>
  <r>
    <s v="rock on: inside the archive of an unlikely rock photographer"/>
    <s v="Journey behind the lens of the legendary Jini Dellaccio, one of the first women rock â€˜nâ€™ roll photographers."/>
    <n v="2300"/>
    <n v="3510"/>
    <s v="successful"/>
    <x v="0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</r>
  <r>
    <s v="The Mathare Project"/>
    <s v="A documentary shot over 12 years about the hopes and dreams of five orphans struggling to reach adulthood in Kenya's Mathare slum."/>
    <n v="30000"/>
    <n v="31404"/>
    <s v="successful"/>
    <x v="0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</r>
  <r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x v="0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</r>
  <r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x v="0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</r>
  <r>
    <s v="In Search of Nabad (Documentary Film)"/>
    <s v="An intimate documentary sharing the powerful voices of Seattle's Somali refugees and their search for peace in their new home."/>
    <n v="4000"/>
    <n v="6240"/>
    <s v="successful"/>
    <x v="0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</r>
  <r>
    <s v="Finding the Funk"/>
    <s v="A journey through the origins and influence of funk music from James Brown to D'Angelo we are FINDING THE FUNK!"/>
    <n v="20000"/>
    <n v="21679"/>
    <s v="successful"/>
    <x v="0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</r>
  <r>
    <s v="Abalimi"/>
    <s v="A film about Xhosa women in townships of South Africa micro-farming to fight extreme poverty, gain health, and create food security."/>
    <n v="4000"/>
    <n v="5904"/>
    <s v="successful"/>
    <x v="0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</r>
  <r>
    <s v="Pressing On: The Letterpress Film"/>
    <s v="A documentary about the survival of letterpress and the remarkable printers who preserve the history and knowledge of the craft."/>
    <n v="65000"/>
    <n v="71748"/>
    <s v="successful"/>
    <x v="0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</r>
  <r>
    <s v="The Babushkas of Chernobyl"/>
    <s v="An unlikely story of spirit, defiance and beauty from the most contaminated place on Earth"/>
    <n v="27000"/>
    <n v="40594"/>
    <s v="successful"/>
    <x v="0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</r>
  <r>
    <s v="Instructions on Parting"/>
    <s v="This documentary film is an intimate portrait of love and loss that observes family and nature undergoing the cycle of birth to death."/>
    <n v="17000"/>
    <n v="26744.11"/>
    <s v="successful"/>
    <x v="0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</r>
  <r>
    <s v="Korengal Theatrical Release"/>
    <s v="My latest film Korengal, takes us back to the same valley with the same troops as in my Academy AwardÂ® nominated film Restrepo."/>
    <n v="75000"/>
    <n v="117108"/>
    <s v="successful"/>
    <x v="0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</r>
  <r>
    <s v="Do It Again: One Man's Quest to Reunite the Kinks"/>
    <s v="Last May, I created my mission: To reunite the brilliant but (in my opinion) under-appreciated band, the Kinks. I decided to make..."/>
    <n v="5500"/>
    <n v="6632.32"/>
    <s v="successful"/>
    <x v="0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</r>
  <r>
    <s v="Greenlight the PATROL BASE JAKER Movie"/>
    <s v="See US Marines make counter-insurgency work in Helmand Province--the Taliban's stronghold in Afghanistan."/>
    <n v="45000"/>
    <n v="45535"/>
    <s v="successful"/>
    <x v="0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</r>
  <r>
    <s v="SOLE SURVIVOR"/>
    <s v="What is the impact of survivorship on the human condition?"/>
    <n v="18000"/>
    <n v="20569.05"/>
    <s v="successful"/>
    <x v="0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</r>
  <r>
    <s v="Wisconsin Rising"/>
    <s v="A film documenting WI Gov.Scott Walker's attack on working families and how it is reanimating the American labor movement."/>
    <n v="40000"/>
    <n v="41850.46"/>
    <s v="successful"/>
    <x v="0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</r>
  <r>
    <s v="The Phantom Tollbooth: Beyond Expectations - Final Push"/>
    <s v="A documentary about the classic children's book, its creators, and the lasting impact over half a century and beyond."/>
    <n v="14000"/>
    <n v="32035.51"/>
    <s v="successful"/>
    <x v="0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</r>
  <r>
    <s v="George Tice: Seeing Beyond the Moment"/>
    <s v="A documentary film on the life of legendary photographer George Tice by Peter Bosco, Bruce Wodder and Douglas Underdahl."/>
    <n v="15000"/>
    <n v="16373"/>
    <s v="successful"/>
    <x v="0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</r>
  <r>
    <s v="In Country: A Documentary Film (POSTPRODUCTION)"/>
    <s v="War is hell. Why would anyone want to spend their weekends there?"/>
    <n v="15000"/>
    <n v="26445"/>
    <s v="successful"/>
    <x v="0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</r>
  <r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x v="0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</r>
  <r>
    <s v="Audience Unlock: &quot;The UK Gold&quot;"/>
    <s v="A campaign to unlock an award winning film that exposes for the first time the modern British Empire ... and it's terrible cost."/>
    <n v="15000"/>
    <n v="15723"/>
    <s v="successful"/>
    <x v="1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</r>
  <r>
    <s v="INTOTHEWOODS.TV â€“ Music Media from the Pacific Northwest"/>
    <s v="Help INTOTHEWOODS.TV purchase audio and video gear, lighting and BACK UP HARD DRIVES"/>
    <n v="4500"/>
    <n v="4800.8"/>
    <s v="successful"/>
    <x v="0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</r>
  <r>
    <s v="Zoe Goes Running - The Film: Running The Tour De France"/>
    <s v="ZoÃ« Romano will be the first person to RUN the route of the Tour de France. I will join her to document that adventure."/>
    <n v="5000"/>
    <n v="6001"/>
    <s v="successful"/>
    <x v="0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</r>
  <r>
    <s v="The Undocumented"/>
    <s v="THE UNDOCUMENTED is a 90 cinema verite documentary that exposes a little known consequence of current U. S. immigration policy."/>
    <n v="75000"/>
    <n v="76130.2"/>
    <s v="successful"/>
    <x v="0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</r>
  <r>
    <s v="NELL SHIPMAN:GIRL FROM GOD'S COUNTRY FILM"/>
    <s v="The untold story of the first action-adventure heroine who left Hollywood with 70 abused animal actors to make  her films in Idaho"/>
    <n v="26000"/>
    <n v="26360"/>
    <s v="successful"/>
    <x v="0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</r>
  <r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x v="0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</r>
  <r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x v="0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</r>
  <r>
    <s v="Bel Borba Is Here!"/>
    <s v="Bel Borba is Here is a feature film about the most inspiring Brazilian artist you've never heard of... until now."/>
    <n v="25000"/>
    <n v="29681.55"/>
    <s v="successful"/>
    <x v="0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</r>
  <r>
    <s v="Who Owns Yoga?"/>
    <s v="Who Owns Yoga? is a feature length documentary film that explores the changing nature of yoga in the modern world."/>
    <n v="20000"/>
    <n v="20128"/>
    <s v="successful"/>
    <x v="0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</r>
  <r>
    <s v="DisHonesty - A Documentary Feature Film"/>
    <s v="The truth is, we all lie - and by &quot;we,&quot; we mean everyone!"/>
    <n v="126000"/>
    <n v="137254.84"/>
    <s v="successful"/>
    <x v="0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</r>
  <r>
    <s v="ReMade: The Rebirth of the Maker Movement"/>
    <s v="We are currently filming a documentary called ReMade that explores the state and direction of the DIY and Hackerspace movement in America."/>
    <n v="10000"/>
    <n v="17895.25"/>
    <s v="successful"/>
    <x v="0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</r>
  <r>
    <s v="The Bus "/>
    <s v="THE BUS is a feature-length documentary film celebrating one of the most iconic and beloved vehicles ever produced, the Volkswagen Bus."/>
    <n v="25000"/>
    <n v="25430.66"/>
    <s v="successful"/>
    <x v="0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</r>
  <r>
    <s v="WORLD FAIR"/>
    <s v="A film about personal memory, amateur cinematography, and visions of the future at the 1939 New York World's Fair."/>
    <n v="13000"/>
    <n v="15435.55"/>
    <s v="successful"/>
    <x v="0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</r>
  <r>
    <s v="(UN)CUT"/>
    <s v="(UN)CUT explores circumcisionâ€™s medical, sexual &amp; religious complexities against the backdrop of San Franciscoâ€™s latest ban controversy"/>
    <n v="10000"/>
    <n v="10046"/>
    <s v="successful"/>
    <x v="0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</r>
  <r>
    <s v="The Forest for the Trees"/>
    <s v="The story of Jadab Payeng, an Indian man who single handedly planted nearly 1400 acres of forest to save his island, Majuli."/>
    <n v="3000"/>
    <n v="4124"/>
    <s v="successful"/>
    <x v="0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</r>
  <r>
    <s v="Beyond Iconic: Distribution for film on Dennis Stock"/>
    <s v="A portrait of a life fully realized and a look at what it takes to make great photography."/>
    <n v="3400"/>
    <n v="7876"/>
    <s v="successful"/>
    <x v="0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</r>
  <r>
    <s v="My Friend Mott-ly"/>
    <s v="A documentary that I am making about the difficult, but inspiring, life of a late friend of mine."/>
    <n v="7500"/>
    <n v="9775"/>
    <s v="successful"/>
    <x v="0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</r>
  <r>
    <s v="Escape/Artist: The Jason Escape Documentary"/>
    <s v="A feature-length documentary on the life of Boston escape artist Jason Escape."/>
    <n v="1000"/>
    <n v="2929"/>
    <s v="successful"/>
    <x v="0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</r>
  <r>
    <s v="Grammar Revolution"/>
    <s v="Why is grammar important?"/>
    <n v="22000"/>
    <n v="24490"/>
    <s v="successful"/>
    <x v="0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</r>
  <r>
    <s v="Before Us - a Feature Length Documentary about Adoption"/>
    <s v="A documentary about discovering my two older sisters who were born on a CA commune in the 60's and placed for adoption."/>
    <n v="12000"/>
    <n v="12668"/>
    <s v="successful"/>
    <x v="0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</r>
  <r>
    <s v="SOLE SURVIVOR FILM - Finishing Funds"/>
    <s v="A first glimpse into the lives of sole survivors of commercial plane crashes as they struggle to understand their perplexing fate."/>
    <n v="18000"/>
    <n v="21410"/>
    <s v="successful"/>
    <x v="0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</r>
  <r>
    <s v="Feels Like Coming Home Tour"/>
    <s v="30 day tour to release a compilation CD with 16 original songs about hometowns.  Webisodes and documentary to follow."/>
    <n v="1000"/>
    <n v="1041.29"/>
    <s v="successful"/>
    <x v="0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</r>
  <r>
    <s v="The Sticking Place Interactive Documentary"/>
    <s v="An imaginative interactive documentary about Leah Callahan, a freestyle wrestler and Olympic hopeful."/>
    <n v="20000"/>
    <n v="20820.330000000002"/>
    <s v="successful"/>
    <x v="0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</r>
  <r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x v="0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</r>
  <r>
    <s v="DEVIL MAY CARE"/>
    <s v="Most people have heard Bob Dorough's music over the past 50 years without knowing it. Until now. A story for every artist who refuses to give up."/>
    <n v="17000"/>
    <n v="17805"/>
    <s v="successful"/>
    <x v="0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</r>
  <r>
    <s v="Making Mail: A Documentary"/>
    <s v="A documentary about artists who embrace the antiquated postal service and use it to send beautiful pieces of mail art across the globe."/>
    <n v="1000"/>
    <n v="3851.5"/>
    <s v="successful"/>
    <x v="0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</r>
  <r>
    <s v="Arias With A Twist: The Docufantasy"/>
    <s v="A documentary that explores  the magical collaboration between performance artist Joey Arias and puppeteer Basil Twist."/>
    <n v="25000"/>
    <n v="25312"/>
    <s v="successful"/>
    <x v="0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</r>
  <r>
    <s v="THE SECRET TRIAL 5 - GRASSROOTS CROSS-CANADA TOUR"/>
    <s v="Award winning documentary The Secret Trial 5 needs your help for a Cross-Canada Tour!"/>
    <n v="15000"/>
    <n v="17066"/>
    <s v="successful"/>
    <x v="5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</r>
  <r>
    <s v="Good Men, Bad Men, and a Few Rowdy Ladies"/>
    <s v="The story of a cowboy town with a prison problem, and the colorful characters who call it home."/>
    <n v="30000"/>
    <n v="30241"/>
    <s v="successful"/>
    <x v="0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</r>
  <r>
    <s v="Friend Request: Accepted"/>
    <s v="Photographer, Ty Morin, pays a visit to every single one of his Facebook friends to take their portrait...all 788 of them."/>
    <n v="5000"/>
    <n v="14166"/>
    <s v="successful"/>
    <x v="0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</r>
  <r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x v="0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</r>
  <r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x v="1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</r>
  <r>
    <s v="An Impossible Project"/>
    <s v="The more digital the world, the more analog our dreams._x000a_A feature documentary shot on 35mm film."/>
    <n v="35000"/>
    <n v="35932"/>
    <s v="successful"/>
    <x v="12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</r>
  <r>
    <s v="Last of the Big Tuskers"/>
    <s v="A documentary film about the largest elephants on earth and what is being done to ensure their survival."/>
    <n v="25000"/>
    <n v="26978"/>
    <s v="successful"/>
    <x v="0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</r>
  <r>
    <s v="White Ravens: A feature-length documentary film"/>
    <s v="A documentary focusing on the Haida Nation's resurgence in the wake of colonization and Canada's Indian Residential Schools."/>
    <n v="5400"/>
    <n v="6646"/>
    <s v="successful"/>
    <x v="0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</r>
  <r>
    <s v="KEEP MOVING FORWARD - Documentary Film"/>
    <s v="A documentary about a Vietnam veteran who finds peace from his PTSD through Disney, rather than medication."/>
    <n v="8500"/>
    <n v="8636"/>
    <s v="successful"/>
    <x v="0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</r>
  <r>
    <s v="NETIZENS - a documentary about women and online harassment"/>
    <s v="NETIZENS follows targets of online harassment as they confront digital abuse and strive for equality and justice online."/>
    <n v="50000"/>
    <n v="52198"/>
    <s v="successful"/>
    <x v="0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</r>
  <r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x v="0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</r>
  <r>
    <s v="Finding Beauty In the Rubble"/>
    <s v="A short film documenting the inspirational life of Mrs. Fukuoka, a tsunami survivor helping to bring hope back to her community."/>
    <n v="4000"/>
    <n v="5456"/>
    <s v="successful"/>
    <x v="0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</r>
  <r>
    <s v="Edgar Allan Poe: Buried Alive"/>
    <s v="A documentary that tells the real story of the misunderstood author, and explores the iconic status he still commands today."/>
    <n v="75000"/>
    <n v="77710.8"/>
    <s v="successful"/>
    <x v="0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</r>
  <r>
    <s v="Struggle &amp; Hope - Documentary Film Music Soundtrack"/>
    <s v="Our documentary about Oklahoma's all-black towns needs a soundtrack that is authentic. Help us make it happen."/>
    <n v="10000"/>
    <n v="10550"/>
    <s v="successful"/>
    <x v="0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</r>
  <r>
    <s v="The Power of Place"/>
    <s v="A film project that will compel decision makers to conserve iconic NH landscapes at risk due to an electricity transmission project."/>
    <n v="35000"/>
    <n v="35640"/>
    <s v="successful"/>
    <x v="0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</r>
  <r>
    <s v="Living On Soul: The Family Daptone"/>
    <s v="A hybrid music documentary/concert film featuring Sharon Jones, Charles Bradley and the rest of the Daptone Records family."/>
    <n v="40000"/>
    <n v="42642"/>
    <s v="successful"/>
    <x v="0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</r>
  <r>
    <s v="Changing of the Gods"/>
    <s v="A groundbreaking new film by Kenny Ausubel &amp; Louie Schwartzberg, featuring John Cleese, based on the work of Richard Tarnas."/>
    <n v="100000"/>
    <n v="113015"/>
    <s v="successful"/>
    <x v="0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</r>
  <r>
    <s v="CUBAN FOOD STORIES - A Feature Documentary"/>
    <s v="Enter a unique world of flavors, passion, resourcefulness and breathtaking locations. Join us on this unprecedented journey!"/>
    <n v="40000"/>
    <n v="50091"/>
    <s v="successful"/>
    <x v="0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</r>
  <r>
    <s v="The Little Girl with the Big Voice"/>
    <s v="An unapologetic portrait of the iconic, pioneering entertainer Mary Small whose voice comforted millions through the Depression &amp; WWII"/>
    <n v="10000"/>
    <n v="10119"/>
    <s v="successful"/>
    <x v="0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</r>
  <r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x v="0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</r>
  <r>
    <s v="Celluloid Wizards in the Video Wasteland"/>
    <s v="An epic documentary about the dramatic rise and fall of Empire Pictures, the most ambitious B-movie studio of the 1980â€™s."/>
    <n v="25000"/>
    <n v="29209.78"/>
    <s v="successful"/>
    <x v="0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</r>
  <r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x v="0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</r>
  <r>
    <s v="Queer Genius"/>
    <s v="&quot;Queer Genius&quot; explores the lives of four visionary queer artists: Eileen Myles, Barbara Hammer, Jibz Cameron and Shannon Funchess"/>
    <n v="15000"/>
    <n v="16520.04"/>
    <s v="successful"/>
    <x v="0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</r>
  <r>
    <s v="A Man, A Plan, A Palindrome (Feature)"/>
    <s v="A documentary film following the world's greatest palindromists leading up to the 2017 World Palindrome Championship."/>
    <n v="6000"/>
    <n v="6485"/>
    <s v="successful"/>
    <x v="0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</r>
  <r>
    <s v="Somaliland: The Abaarso Story"/>
    <s v="Feature-length documentary about five Somali Muslim students pursuing dreams of education in America"/>
    <n v="35000"/>
    <n v="43758"/>
    <s v="successful"/>
    <x v="0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</r>
  <r>
    <s v="Video of Connections: A Mural"/>
    <s v="Documentary: Creation of large-scale outdoor mural by young artists. Time lapse. From blank concrete wall to colorful, visual story."/>
    <n v="3500"/>
    <n v="3735"/>
    <s v="successful"/>
    <x v="0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</r>
  <r>
    <s v="BREAKING A MONSTER a film about the band Unlocking The Truth"/>
    <s v="BREAKING A MONSTER needs your help to play in THEATERS!"/>
    <n v="55000"/>
    <n v="55201.52"/>
    <s v="successful"/>
    <x v="0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</r>
  <r>
    <s v="Royalty Free: The Music of Kevin MacLeod"/>
    <s v="A documentary on a composer who releases his music for free and ended up in millions of videos, thousands of films, &amp; many odd places."/>
    <n v="30000"/>
    <n v="30608.59"/>
    <s v="successful"/>
    <x v="0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</r>
  <r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x v="0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</r>
  <r>
    <s v="Red Wolf Revival: An Uncertain Tomorrow"/>
    <s v="With the fate of the red wolves at stake, we explore if they can still survive in their last wild home in North Carolina."/>
    <n v="14500"/>
    <n v="17875"/>
    <s v="successful"/>
    <x v="0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</r>
  <r>
    <s v="THE ABILITY EXCHANGE - a documentary"/>
    <s v="Engineering students and adults with cerebral palsy learn to communicate, connect and cultivate their abilities by making movies."/>
    <n v="10000"/>
    <n v="17028.88"/>
    <s v="successful"/>
    <x v="0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</r>
  <r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x v="0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</r>
  <r>
    <s v="Priced Out: Gentrification beyond black and white"/>
    <s v="Documentary about the complexities and contradictions of gentrification as one woman grapples with life after &quot;the Ghetto.&quot;"/>
    <n v="10000"/>
    <n v="10300"/>
    <s v="successful"/>
    <x v="0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</r>
  <r>
    <s v="Strangers To Peace: A Documentary"/>
    <s v="After 52 years of war, FARC guerrilla soldiers rejoin Colombian society to forge new lives of peace."/>
    <n v="11260"/>
    <n v="12007.18"/>
    <s v="successful"/>
    <x v="0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</r>
  <r>
    <s v="Mr. Chibbs (Documentary about NBA great Kenny Anderson)"/>
    <s v="NBA All-Star Kenny Anderson's mid-life crisis prompts him to examine his past, as he searches for relevancy in his future."/>
    <n v="25000"/>
    <n v="28690"/>
    <s v="successful"/>
    <x v="0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</r>
  <r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x v="3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</r>
  <r>
    <s v="Art Therapy: The Movie - The Final Push"/>
    <s v="An epic journey around the world, exploring the power of the human spirit and how art can be used to inspire a lifetime."/>
    <n v="10000"/>
    <n v="11656"/>
    <s v="successful"/>
    <x v="0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</r>
  <r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x v="0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</r>
  <r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x v="0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</r>
  <r>
    <s v="REZA ABDOH -Theatre Visionary"/>
    <s v="A documentary film about the late REZA ABDOH and his performance company DAR A LUZ."/>
    <n v="35000"/>
    <n v="40690"/>
    <s v="successful"/>
    <x v="0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</r>
  <r>
    <s v="43 and 80"/>
    <s v="A documentary about halibut conservation and how it impacts communities of Southeast Alaska."/>
    <n v="7500"/>
    <n v="7701.93"/>
    <s v="successful"/>
    <x v="0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</r>
  <r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x v="0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</r>
  <r>
    <s v="Nobody Knows Anything (except William Goldman)"/>
    <s v="Screenwriter. Novelist. Playwright. The inside story of famed writer William Goldman. As only he can tell it."/>
    <n v="50000"/>
    <n v="51544"/>
    <s v="successful"/>
    <x v="0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</r>
  <r>
    <s v="Us, Naked: Trixie &amp; Monkey â€” World Premiere"/>
    <s v="Circus burlesque innovators, Trixie and Monkey seek to balance love and life while pursuing new creative heights."/>
    <n v="24200"/>
    <n v="25375"/>
    <s v="successful"/>
    <x v="0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</r>
  <r>
    <s v="Faith: A Documentary"/>
    <s v="A brave woman takes her wife and son from New York to visit her hometown in Kenya, where she was persecuted for being a lesbian."/>
    <n v="12000"/>
    <n v="12165"/>
    <s v="successful"/>
    <x v="0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</r>
  <r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x v="0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</r>
  <r>
    <s v="THE RIDGE: TEN FOR THIRTY"/>
    <s v="A SHORT FILM celebrating ONE RACE: the Bridger Ridge Run. TEN RUNNERS: the movie-stars. THIRTY YEARS: running wild in the mountains."/>
    <n v="9665"/>
    <n v="12000"/>
    <s v="successful"/>
    <x v="0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</r>
  <r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x v="0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</r>
  <r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x v="0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</r>
  <r>
    <s v="A QUEER COUNTRY"/>
    <s v="Please help us finish this documentary about how Tel Aviv in Israel became a gay friendly liberal hub in a religious state"/>
    <n v="15000"/>
    <n v="15596"/>
    <s v="successful"/>
    <x v="1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</r>
  <r>
    <s v="A BUSHMAN ODYSSEY"/>
    <s v="One Bushman familyâ€™s struggle to survive genocide, dispossession and post-apartheid freedom in South Africa."/>
    <n v="38000"/>
    <n v="38500"/>
    <s v="successful"/>
    <x v="0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</r>
  <r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x v="0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</r>
  <r>
    <s v="Swimming with Byron: A Documentary Film"/>
    <s v="Were the Romantics the first backpackers? This film follows them and explores the huge part geography played in their lives and works."/>
    <n v="12500"/>
    <n v="13014"/>
    <s v="successful"/>
    <x v="0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</r>
  <r>
    <s v="Alpine Zone"/>
    <s v="A documentary of one woman's attempt at solo hiking 2,000 miles, in an effort to understand herself and societal expectations."/>
    <n v="6500"/>
    <n v="7160.12"/>
    <s v="successful"/>
    <x v="0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</r>
  <r>
    <s v="Hola Mohalla: Festival of Soldier Saints"/>
    <s v="An exploration of what Sikhism is, through the journey of eight pilgrims at Hola Mohalla, a religious festival in Anandpur Sahib, India"/>
    <n v="25000"/>
    <n v="30505"/>
    <s v="successful"/>
    <x v="0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</r>
  <r>
    <s v="Unbranded"/>
    <s v="3,000 Miles. 18 Wild Horses. 6 Months. 5 States. 4 men. A documentary about Conservation, Exploration, and Wild Mustangs."/>
    <n v="150000"/>
    <n v="171253"/>
    <s v="successful"/>
    <x v="0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</r>
  <r>
    <s v="Wild Equus"/>
    <s v="A short documentary exploring the uses of 'Natural Horsemanship' across Europe"/>
    <n v="300"/>
    <n v="376"/>
    <s v="successful"/>
    <x v="1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</r>
  <r>
    <s v="The Boing Heard 'Round the World"/>
    <s v="A feature documentary about UPA Pictures, the little studio that changed the course of animation around the world"/>
    <n v="7500"/>
    <n v="8000"/>
    <s v="successful"/>
    <x v="0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</r>
  <r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x v="0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</r>
  <r>
    <s v="Project Reconnect: WHERE WE ARE NOW"/>
    <s v="As the videocam &quot;Enrique de Malaca&quot; circumnavigates the globe, it captures stories of friends who have set foot on other lands."/>
    <n v="500"/>
    <n v="600"/>
    <s v="successful"/>
    <x v="0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</r>
  <r>
    <s v="Quintessential: The Journey"/>
    <s v="A film about the cosmetics industry. Everything you need to know about the ingredients being used and what alternatives are out there."/>
    <n v="2450"/>
    <n v="2596"/>
    <s v="successful"/>
    <x v="1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</r>
  <r>
    <s v="PIN UP! THE MOVIE The documentary with vintage style"/>
    <s v="Dangerous. Sexy. All-American Girl. You know the look. Now meet the women who are making retro style modern."/>
    <n v="12000"/>
    <n v="13728"/>
    <s v="successful"/>
    <x v="0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</r>
  <r>
    <s v="Where is Home?"/>
    <s v="Ugandan Filmmaker and Activist Kamoga Hassan's new documentary follows Ugandan LGBT asylum seekers asking the question &quot;Where is home?&quot;"/>
    <n v="3000"/>
    <n v="3353"/>
    <s v="successful"/>
    <x v="5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</r>
  <r>
    <s v="The Unknowns"/>
    <s v="The U.S. Army has granted us permission to film a documentary at America's most sacred shrine: The Tomb of the Unknown Soldier."/>
    <n v="15000"/>
    <n v="17412"/>
    <s v="successful"/>
    <x v="0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</r>
  <r>
    <s v="Steamboat Springs Van Clan"/>
    <s v="The Steamboat Van Clan is a group of three young ski competitors following their dreams and documenting their adventures along the way."/>
    <n v="4000"/>
    <n v="5660"/>
    <s v="successful"/>
    <x v="0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</r>
  <r>
    <s v="Clearwater"/>
    <s v="Set in the ancient waters of the Puget Sound, Clearwater is a universal story about the need to adapt to change."/>
    <n v="25000"/>
    <n v="26182.5"/>
    <s v="successful"/>
    <x v="0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</r>
  <r>
    <s v="99% Declaration Mini-Doc"/>
    <s v="I went to Philadelphia to find out if The 99% Declaration could take the ideas of OccupyWallSt. and make change from within the system."/>
    <n v="600"/>
    <n v="1535"/>
    <s v="successful"/>
    <x v="0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</r>
  <r>
    <s v="Tornado Pursuit: 2014 Storm Chasing Web Series"/>
    <s v="An independent documentary web series about storm chasing in tornado alley that features the chase team TornadoRaiders.com"/>
    <n v="999"/>
    <n v="2065"/>
    <s v="successful"/>
    <x v="0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</r>
  <r>
    <s v="Nurse Mare Foals: Born to Die"/>
    <s v="This documentary is about Last Chance Corral in Athens, Ohio and their heroic work saving nurse mare foals from imminent death."/>
    <n v="20000"/>
    <n v="22421"/>
    <s v="successful"/>
    <x v="0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</r>
  <r>
    <s v="Luke and Jedi"/>
    <s v="A documentary following the incredible story of a brave little boy and his service dog, fighting Type 1 Diabetes one day at a time."/>
    <n v="25000"/>
    <n v="26495.5"/>
    <s v="successful"/>
    <x v="0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</r>
  <r>
    <s v="Submarine: Diving Away From Adulthood"/>
    <s v="Eight friends reunite to achieve their childhood dream of designing, constructing, and launching a homemade submarine."/>
    <n v="600"/>
    <n v="601"/>
    <s v="successful"/>
    <x v="0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</r>
  <r>
    <s v="On the Back of a Tiger"/>
    <s v="The workings of life revised: Pioneering scientists &amp; health-seekers challenge our understanding of disease, aging and consciousness."/>
    <n v="38000"/>
    <n v="81316"/>
    <s v="successful"/>
    <x v="0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</r>
  <r>
    <s v="Another Man's Treasure documentary"/>
    <s v="A documentary film featuring the World's Largest Rummage Sale and rumination on the Power and Pleasures of Possessions."/>
    <n v="5000"/>
    <n v="6308"/>
    <s v="successful"/>
    <x v="0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</r>
  <r>
    <s v="The Food Cure"/>
    <s v="What difference can food really make? A documentary film about six people who make the radical choice to face cancer with their plates."/>
    <n v="68000"/>
    <n v="123444.12"/>
    <s v="successful"/>
    <x v="0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</r>
  <r>
    <s v="Built by UCF: St. Vincent and the Grenadines Chapter"/>
    <s v="Join UCF as they dive into the creative and community outreach for the families in St. Vincent and the Grenadines."/>
    <n v="1000"/>
    <n v="1000"/>
    <s v="successful"/>
    <x v="0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</r>
  <r>
    <s v="Science, Sex and the Ladies"/>
    <s v="Too many women feel confused about their orgasm and shame about their desire. This movie aims to change that."/>
    <n v="20000"/>
    <n v="20122"/>
    <s v="successful"/>
    <x v="0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</r>
  <r>
    <s v="More than Gold: The Rhino Rescue Project"/>
    <s v="Rhinos are the most endangered large animal in the world today, and an epic, global battle is being waged to ensure their survival."/>
    <n v="18500"/>
    <n v="18667"/>
    <s v="successful"/>
    <x v="0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</r>
  <r>
    <s v="THE PENGUIN COUNTERS Documentary Film"/>
    <s v="This is a story thatâ€™s never been told, about tackling climate change one penguin at a timeâ€¦"/>
    <n v="50000"/>
    <n v="55223"/>
    <s v="successful"/>
    <x v="0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</r>
  <r>
    <s v="Light in Taranto (Luce di Taranto) feature-length film"/>
    <s v="A sweeping portrait of daily life in Taranto in an effort to raise awareness and preserve its cultural and architectural heritage."/>
    <n v="4700"/>
    <n v="5259"/>
    <s v="successful"/>
    <x v="3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</r>
  <r>
    <s v="The Peace Agency Documentary Kickstarter Campaign!"/>
    <s v="When the war ends, a woman's fight begins. Bringing to life the most untapped resources in peace making between faiths."/>
    <n v="10000"/>
    <n v="10804.45"/>
    <s v="successful"/>
    <x v="0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</r>
  <r>
    <s v="No Act of Ours Film"/>
    <s v="Loyalty and morality are questioned as we follow the struggles of Penn State students in wake of the child sexual abuse scandal."/>
    <n v="15000"/>
    <n v="16000"/>
    <s v="successful"/>
    <x v="0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</r>
  <r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x v="0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</r>
  <r>
    <s v="Picking Up the Pieces: Child Holocaust Survivors Rebuild"/>
    <s v="My film tells the stories of Jewish Child Holocaust Survivors and how they rebuilt their lives. STRETCH GOALS ADDED!"/>
    <n v="7500"/>
    <n v="9387"/>
    <s v="successful"/>
    <x v="0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</r>
  <r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x v="1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</r>
  <r>
    <s v="From Two Sticks - the fight against hunger and malnutrition"/>
    <s v="A documentary film on a sustainable, grassroots effort to fight malnutrition in Indonesia.  And it's organic!"/>
    <n v="10000"/>
    <n v="11230.25"/>
    <s v="successful"/>
    <x v="0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</r>
  <r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x v="0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</r>
  <r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x v="0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</r>
  <r>
    <s v="MONDO BANANA"/>
    <s v="A documentary adventure about bananas - and people. Your round-trip ticket into the heart of banana-cultures!!"/>
    <n v="5000"/>
    <n v="5263"/>
    <s v="successful"/>
    <x v="0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</r>
  <r>
    <s v="The Last One: Unfolding the AIDS MEMORIAL QUILT"/>
    <s v="A feature length documentary, exploring the many lives memorialized by the iconic AIDS Memorial Quilt."/>
    <n v="35000"/>
    <n v="36082"/>
    <s v="successful"/>
    <x v="0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</r>
  <r>
    <s v="The Healing Effect Movie"/>
    <s v="Come, join our movie movement.  A new documentary about the healing power of food."/>
    <n v="2820"/>
    <n v="3036"/>
    <s v="successful"/>
    <x v="0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</r>
  <r>
    <s v="The Desert River Bends"/>
    <s v="The Desert River Bends is a short documentary following the alternative lifestyles of three middle-age river guides in Moab UT."/>
    <n v="2800"/>
    <n v="3015.73"/>
    <s v="successful"/>
    <x v="0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</r>
  <r>
    <s v="Haymarket Documentary"/>
    <s v="The story of the 1886 Haymarket Riot explored through the history of the Haymarket Police Memorial Statue."/>
    <n v="2000"/>
    <n v="2031"/>
    <s v="successful"/>
    <x v="0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</r>
  <r>
    <s v="Reverence: A Documentary Short on Branded Yarmulkes"/>
    <s v="A documentary exploring the phenomenon of custom and branded yarmulkes in Jewish-American communities."/>
    <n v="6000"/>
    <n v="6086.26"/>
    <s v="successful"/>
    <x v="0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</r>
  <r>
    <s v="The Lost Generation"/>
    <s v="I am working on a project that explores the relationship between education to work for youth within the European Union."/>
    <n v="500"/>
    <n v="684"/>
    <s v="successful"/>
    <x v="1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</r>
  <r>
    <s v="January's Story - A One Of A Kind Transgender Woman"/>
    <s v="January was a mentor, advocate, and friend.  Her life tragically came to an end in September 2012.  This film is her story."/>
    <n v="1000"/>
    <n v="1283"/>
    <s v="successful"/>
    <x v="5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</r>
  <r>
    <s v="GO FAR: The Christopher Rush Story (4)"/>
    <s v="An inspirational feature-length documentary that will help those with disabilities achieve their goals despite the obstacles."/>
    <n v="30000"/>
    <n v="30315"/>
    <s v="successful"/>
    <x v="0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</r>
  <r>
    <s v="Southern Oregon VS. LNG"/>
    <s v="A short film about property rights, salmon, and ratepayers in the controversy over exporting natural gas through southern Oregon"/>
    <n v="2500"/>
    <n v="3171"/>
    <s v="successful"/>
    <x v="0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</r>
  <r>
    <s v="Through the Fire: Rebuilding Somalia"/>
    <s v="A journey to discover how Somalis are rebuilding their shattered nation, with a focus on the role that women are playing."/>
    <n v="12800"/>
    <n v="13451"/>
    <s v="successful"/>
    <x v="0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</r>
  <r>
    <s v="thisisstuttering: A Documentary"/>
    <s v="thisisstuttering is a found-footage doc that has already changed lives. It is completely done; we need your help to get it out there."/>
    <n v="18500"/>
    <n v="19028"/>
    <s v="successful"/>
    <x v="0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</r>
  <r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x v="5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</r>
  <r>
    <s v="Fire in the Heart of the City"/>
    <s v="35,000 pounds of food to a city. Highlighting the &quot;Convoy New Britain&quot; event from birth to beyond."/>
    <n v="1000"/>
    <n v="1202.17"/>
    <s v="successful"/>
    <x v="0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</r>
  <r>
    <s v="Cycle of Life"/>
    <s v="An unexpected kidney donor acts on faith in order to rescue a fellow cyclist from his failing body. The true story of Pete and Kelly."/>
    <n v="10500"/>
    <n v="10526"/>
    <s v="successful"/>
    <x v="0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</r>
  <r>
    <s v="Swim for the Reef"/>
    <s v="A Texas grandfather's extraordinary quest to protect the coral reefs and his challenge to humanity to take care of the things we love."/>
    <n v="22400"/>
    <n v="22542"/>
    <s v="successful"/>
    <x v="0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</r>
  <r>
    <s v="BEYOND LOCAL"/>
    <s v="Beyond Local is a personal journey through an art-centric and musically talented community that fosters creativity."/>
    <n v="8000"/>
    <n v="8035"/>
    <s v="successful"/>
    <x v="0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</r>
  <r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x v="0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</r>
  <r>
    <s v="The monster Inside"/>
    <s v="An artistic project that will act as my final animation project and first feature film written, directed, animated, and produced by me"/>
    <n v="15000"/>
    <n v="301"/>
    <s v="failed"/>
    <x v="0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</r>
  <r>
    <s v="Catsville High the Movie (Anti-Bullying) Teaser Trailer"/>
    <s v="Screen writers look to create animated trailer about Anti-Bullying and seek to produce an on-going series that addresses teen issues."/>
    <n v="40000"/>
    <n v="430"/>
    <s v="failed"/>
    <x v="0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</r>
  <r>
    <s v="The Dark Brotherhood  (from the makers of COPS: Skyrim)"/>
    <s v="from the makers of COPS: Skyrim comes the Dark Brotherhood. a dramatic series created with Skyrim machinima."/>
    <n v="20000"/>
    <n v="153"/>
    <s v="failed"/>
    <x v="0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</r>
  <r>
    <s v="Drowning -Short animated Film"/>
    <s v="A short film about a gay teenage boy who is bullied to the point where he is willing to commit suicide. Only he can save himself."/>
    <n v="3000"/>
    <n v="203.9"/>
    <s v="failed"/>
    <x v="0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</r>
  <r>
    <s v="Patch Bo - Organic toons"/>
    <s v="Support new organic, gluten free cartoon! You'll enjoy this funny story about fruits &amp; vegies and will be able to see new episodes!"/>
    <n v="50000"/>
    <n v="6"/>
    <s v="failed"/>
    <x v="0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</r>
  <r>
    <s v="Dewey Does 110 Animation"/>
    <s v="The first ever, Dewey Does 110 animation, teaches kids good values, how to succeed in life and maintaining a 110% state-of-mind."/>
    <n v="10000"/>
    <n v="133"/>
    <s v="failed"/>
    <x v="0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</r>
  <r>
    <s v="Hard Times Charles Video Book"/>
    <s v="Iâ€™m raising funds to produce a professional Hard Times Charles animated video book, including hiring animators and voice-over talent."/>
    <n v="6500"/>
    <n v="0"/>
    <s v="failed"/>
    <x v="0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</r>
  <r>
    <s v="Little Clay Bible - Zacchaeus"/>
    <s v="Fresh, fun, entertaining Bible stories on YouTube, stop-motion style."/>
    <n v="12000"/>
    <n v="676"/>
    <s v="failed"/>
    <x v="0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</r>
  <r>
    <s v="THE FUTURE"/>
    <s v="THE FUTURE is a short animated film created entirely by autistic and developmentally disabled artists from the L.A.N.D. program in Brooklyn, New York."/>
    <n v="5000"/>
    <n v="0"/>
    <s v="failed"/>
    <x v="0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</r>
  <r>
    <s v="&quot;I'll Take You Back&quot; Animated Music Video"/>
    <s v="Freddy Flint is creating an animated music video to the new &quot;Buttonpusher&quot; single, &quot;I'll Take You Back&quot;"/>
    <n v="1000"/>
    <n v="24"/>
    <s v="failed"/>
    <x v="0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</r>
  <r>
    <s v="Bump in the road short stop motion animation"/>
    <s v="A short stop motion animated film of a man on his way home when strange goings on start to happen on his journey."/>
    <n v="3000"/>
    <n v="415"/>
    <s v="failed"/>
    <x v="1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</r>
  <r>
    <s v="The Zombie Next Door"/>
    <s v="A teenage zombie named Jeff and his mad scientist mother adapt to life in the town of Serendipity, where the supernatural occurs daily."/>
    <n v="6000"/>
    <n v="570"/>
    <s v="failed"/>
    <x v="0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</r>
  <r>
    <s v="Le Legend of le Dragon Slayers"/>
    <s v="A 3D Animation._x000a_3 Main characters: Josh, Jessie, and Rosa._x000a_Genre: Action/eerie/adventure/suspense_x000a_Setting: Desert ruins/Deep Dungeon"/>
    <n v="3000"/>
    <n v="0"/>
    <s v="failed"/>
    <x v="0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</r>
  <r>
    <s v="Trumpy and Viola take to the Big Apple"/>
    <s v="A campaign to share their love on the silver screen and make possible a street musicianâ€™s dream to play them at the same time."/>
    <n v="2500"/>
    <n v="125"/>
    <s v="failed"/>
    <x v="0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</r>
  <r>
    <s v="Planet Earth Superheroes"/>
    <s v="Be a part of the Planet Earth Superheroes legacy by supporting the project. Mike and friends gain powers to save endangered animals."/>
    <n v="110000"/>
    <n v="3"/>
    <s v="failed"/>
    <x v="0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</r>
  <r>
    <s v="Blinky"/>
    <s v="Blinky is the story of a naÃ¯ve simpleton who suddenly finds himself struggling to adapt to changes within his environment."/>
    <n v="1000"/>
    <n v="0"/>
    <s v="failed"/>
    <x v="0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</r>
  <r>
    <s v="&quot;Johny and Jasper&quot; educational series"/>
    <s v="This is an educational adventure series for kids about a baby owl and an alien. Physics, science, adventures, drama and joy!"/>
    <n v="7000"/>
    <n v="0"/>
    <s v="failed"/>
    <x v="5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</r>
  <r>
    <s v="In Game: The Animated Series"/>
    <s v="As Smyton pushes himself to become respected, he unlocks secrets about himself and the world around him."/>
    <n v="20000"/>
    <n v="1876"/>
    <s v="failed"/>
    <x v="0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</r>
  <r>
    <s v="Starting a cartoon series"/>
    <s v="Hi everyone, I'm trying to begin a cartoon series. It's a show about space bounty hunters and their adventures as they travel around."/>
    <n v="450"/>
    <n v="0"/>
    <s v="failed"/>
    <x v="0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</r>
  <r>
    <s v="Consumed"/>
    <s v="A stop-motion animation made by a one girl team, with a camera, creativity, and a lot of determination."/>
    <n v="5000"/>
    <n v="5"/>
    <s v="failed"/>
    <x v="0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</r>
  <r>
    <s v="Wolf Squad Lego Stop Motion"/>
    <s v="A group of specialist clones called Wolf Squad are the only clones left after order 66 and are searching the galaxy for survivors!"/>
    <n v="400"/>
    <n v="0"/>
    <s v="failed"/>
    <x v="1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</r>
  <r>
    <s v="The Paranormal Idiot"/>
    <s v="Doomsday is here"/>
    <n v="17000"/>
    <n v="6691"/>
    <s v="failed"/>
    <x v="0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</r>
  <r>
    <s v="Bad Teddy Studios"/>
    <s v="We love cartoons!! We want to make more but it costs money to so. Be apart of your daily dose of WTF!?! Pledge now!!"/>
    <n v="10000"/>
    <n v="10"/>
    <s v="failed"/>
    <x v="5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</r>
  <r>
    <s v="Discovering the Other Woman"/>
    <s v="An upcoming animated web sitcom series centered around dealing with life, love, and relationships."/>
    <n v="1000"/>
    <n v="50"/>
    <s v="failed"/>
    <x v="0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</r>
  <r>
    <s v="Shutupsystems.com Innapropriate Cartoon and Comics Dvd set"/>
    <s v="We're ready to officially launch our website with a collectable dvd and comic package. Three shows and a double comic."/>
    <n v="60000"/>
    <n v="2"/>
    <s v="failed"/>
    <x v="0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</r>
  <r>
    <s v="DisChord"/>
    <s v="A faith based animated short. (The same guy who said a picture is worth a thousand words also said a cartoon is worth two thousand.)"/>
    <n v="10500"/>
    <n v="766"/>
    <s v="failed"/>
    <x v="0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</r>
  <r>
    <s v="Fat Rich Bastards Animated videos"/>
    <s v="10 tracks have been professionally recorded by CGI supergroup, The Fat Rich Bastards. Funding required for 10 animated music videos."/>
    <n v="30000"/>
    <n v="5"/>
    <s v="failed"/>
    <x v="1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</r>
  <r>
    <s v="The Last Mice"/>
    <s v="Max is a pessimistic mouse, always fantasizing about the end of the world. In The Last Mice, Max's fantasy becomes a real nightmare."/>
    <n v="2500"/>
    <n v="82.01"/>
    <s v="failed"/>
    <x v="0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</r>
  <r>
    <s v="Shell &amp; Paddy"/>
    <s v="Shell &amp; Paddy is a 2D animation cartoon with 4 minutes of slapstick surreal humour staring two animal characters in weird, wacky world."/>
    <n v="2000"/>
    <n v="45"/>
    <s v="failed"/>
    <x v="1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</r>
  <r>
    <s v="DreamAfrica"/>
    <s v="Why do the moon and stars receive their light from the sun? Africa has a story to tell. Ananse and Kweku appear in this great folktale."/>
    <n v="50000"/>
    <n v="396"/>
    <s v="failed"/>
    <x v="0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</r>
  <r>
    <s v="The Gangbangers"/>
    <s v="This comedy follows two devils who discover a magical boombox to become musicians after an 80s rapture enchants earth with fairy-tales."/>
    <n v="20000"/>
    <n v="0"/>
    <s v="failed"/>
    <x v="0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</r>
  <r>
    <s v="Lost in the Shadows"/>
    <s v="A man must find his way out of the depths of the shadows by using the aid of a little girl."/>
    <n v="750"/>
    <n v="480"/>
    <s v="failed"/>
    <x v="0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</r>
  <r>
    <s v="Jamboni Brothers Pizza Pilot"/>
    <s v="A 7 minute broadcast-quality web pilot (in 3D animation) of Jamboni Brothers Pizza {the ultimate goal being a cartoon TV series}."/>
    <n v="94875"/>
    <n v="26"/>
    <s v="failed"/>
    <x v="0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</r>
  <r>
    <s v="Super Hi-Speed Road Strikers"/>
    <s v="Itâ€™s an Action/Adventure Anime for The Yuusha Brave series, G1 Transformer, and the Fast and the Furious Fans!"/>
    <n v="10000"/>
    <n v="82"/>
    <s v="failed"/>
    <x v="0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</r>
  <r>
    <s v="The FunBunch Cartoon!!!"/>
    <s v="Goal The FunBunch characters animated on TV: Fun entertainment for kids just like other authors before us (ex.Arthur,Clifford,Dr Seuss)"/>
    <n v="65000"/>
    <n v="45"/>
    <s v="failed"/>
    <x v="0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</r>
  <r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x v="0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</r>
  <r>
    <s v="phenix heart 3D animation"/>
    <s v="from my photo work, pyro techniques, aqua technitque and more , i will take the pricipale personnage to the lost land of phenix where ."/>
    <n v="20000"/>
    <n v="0"/>
    <s v="failed"/>
    <x v="5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</r>
  <r>
    <s v="DE_dust2: Hacker's Wrath"/>
    <s v="An animated parody of the game, Counter-Strike. The sequel to the very popular Counter-Strike: DE_dust2. Hacker is back!"/>
    <n v="10000"/>
    <n v="821"/>
    <s v="failed"/>
    <x v="1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</r>
  <r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x v="0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</r>
  <r>
    <s v="Darwin's Kiss"/>
    <s v="An animated web series about biological evolution gone haywire."/>
    <n v="8500"/>
    <n v="25"/>
    <s v="failed"/>
    <x v="0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</r>
  <r>
    <s v="Machinima film project : Open 24/7"/>
    <s v="A machinima based film, displaying the effects of todays financial crisis the world faces, and the explossive consequences it carries."/>
    <n v="550"/>
    <n v="0"/>
    <s v="failed"/>
    <x v="1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</r>
  <r>
    <s v="THE FORGOTTEN LAND"/>
    <s v="A prince who becomes a slave, suffers of amnesia far away from his land. Slowly he recovers memory and returns where all started."/>
    <n v="100000"/>
    <n v="0"/>
    <s v="failed"/>
    <x v="0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</r>
  <r>
    <s v="Tuskegee Redtails"/>
    <s v="Depicts the contribution the Tuskegee airmen made in certain historical events that helped turn the tide in World War II."/>
    <n v="55000"/>
    <n v="1250"/>
    <s v="failed"/>
    <x v="0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</r>
  <r>
    <s v="PokÃ©Movie - A PokÃ©monâ„¢ school project"/>
    <s v="We are three students that want to make a short PokÃ©mon movie as a school project!"/>
    <n v="1010"/>
    <n v="1"/>
    <s v="failed"/>
    <x v="12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</r>
  <r>
    <s v="&quot;Amp&quot; A Story About a Robot"/>
    <s v="&quot;Amp&quot; is a short film about a robot with needs."/>
    <n v="512"/>
    <n v="138"/>
    <s v="failed"/>
    <x v="0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</r>
  <r>
    <s v="The Legend Of The Crimson Knight"/>
    <s v="(Working storyboard for animated project) A multi-generational Knight that wages war on criminals and corrupt governments"/>
    <n v="10000"/>
    <n v="76"/>
    <s v="failed"/>
    <x v="0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</r>
  <r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x v="0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</r>
  <r>
    <s v="Storyville: Return of the Vodou Queen"/>
    <s v="After the devastation of a massive Hurricane, main character that has strong's ties to the city returns to find everything in ruins. As"/>
    <n v="7500"/>
    <n v="0"/>
    <s v="failed"/>
    <x v="0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</r>
  <r>
    <s v="Dreamland PERSONALISED Animated Shorts Film"/>
    <s v="Create a personalised animation film using your child's name and photo."/>
    <n v="6000"/>
    <n v="0"/>
    <s v="failed"/>
    <x v="1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</r>
  <r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x v="0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</r>
  <r>
    <s v="Red Origins"/>
    <s v="Three kids try to stop Mazi Mbe's plan to restore Africa to its original state where Tricksters &amp; Spirits ruled_x000a_and Juju was law."/>
    <n v="55000"/>
    <n v="6541"/>
    <s v="failed"/>
    <x v="0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</r>
  <r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x v="0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</r>
  <r>
    <s v="QUANTUM KIDZ - 3D animated pilot - THE ULTIMATE GOAL"/>
    <s v="Quantum Kidz follows a young girlâ€™s journey becoming a superhero and dealing with alien threats against the Earth!"/>
    <n v="30000"/>
    <n v="861"/>
    <s v="failed"/>
    <x v="0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</r>
  <r>
    <s v="TAO Mr. Fantastic!!"/>
    <s v="Time travel the light Mr. Fantastic!  Spin the dimensions toward other continuums and worlds.  Hold onto your panties."/>
    <n v="3300"/>
    <n v="1"/>
    <s v="failed"/>
    <x v="0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</r>
  <r>
    <s v="Tropiki-Meet the Tikis animated/cartoon series-Monkey Tiki"/>
    <s v="Tropiki-Meet the Tikis-childrens animated/cartoon series.Fun  cartoon shorts with quirky humor and a positive uplifting message"/>
    <n v="2000"/>
    <n v="0"/>
    <s v="failed"/>
    <x v="0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</r>
  <r>
    <s v="Sight Word Music Videos"/>
    <s v="Animated Music Videos that teach kids how to read."/>
    <n v="220000"/>
    <n v="4906.59"/>
    <s v="failed"/>
    <x v="0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</r>
  <r>
    <s v="Hymn of Unity"/>
    <s v="A Comedy-drama animation revolving around a man who finds a problematic pair of headphones that literally take over his whole life."/>
    <n v="1500"/>
    <n v="0"/>
    <s v="failed"/>
    <x v="0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</r>
  <r>
    <s v="BABY HUEY IN A FEATURE FILM /  &quot;LUCKY DUCK&quot;"/>
    <s v="this is an animated full length film of an old classic with new life to it. That gigantic and naive duckling we all love  ."/>
    <n v="10000"/>
    <n v="0"/>
    <s v="failed"/>
    <x v="0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</r>
  <r>
    <s v="Harvard Math 55A and Stanford Math 51H Animated!"/>
    <s v="ANIMATING the most INFAMOUS Math Courses in America and TRANSLATING them for the mathematical underdog!"/>
    <n v="15000"/>
    <n v="4884"/>
    <s v="failed"/>
    <x v="0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</r>
  <r>
    <s v="The CafÃ©"/>
    <s v="To court his muse, an artist must first outsmart her dog.  A short animated film collaboration by Dana and Terrence Masson."/>
    <n v="40000"/>
    <n v="7764"/>
    <s v="failed"/>
    <x v="0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</r>
  <r>
    <s v="ERA"/>
    <s v="The year is 2043. Test subject David Beck has been augmented with psychokinetic abilities. He uses his newfound gifts to thwart evil."/>
    <n v="30000"/>
    <n v="1830"/>
    <s v="failed"/>
    <x v="0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</r>
  <r>
    <s v="Animated Stand-up Routines Shenanigans"/>
    <s v="Help me quit my day job and also create animated Stand-up routines from local up and coming comedians."/>
    <n v="10000"/>
    <n v="10"/>
    <s v="failed"/>
    <x v="0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</r>
  <r>
    <s v="Misri Bunch: Names of Allah series 2"/>
    <s v="Help to fund a children's animation Series. Teaching good morals and conduct. Also includes simplified teachings about Islam and Allah."/>
    <n v="15000"/>
    <n v="7530"/>
    <s v="failed"/>
    <x v="1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</r>
  <r>
    <s v="The Diddlys &quot;Steam powered Superheroes&quot;"/>
    <s v="The Diddlys are steam powered superheroes,transforming into spaceships,submarines or whatever it takes to complete their secret mission"/>
    <n v="80000"/>
    <n v="149"/>
    <s v="failed"/>
    <x v="1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</r>
  <r>
    <s v="The Lighthouse and the Lock cartoon - funny stuff for kids."/>
    <s v="Last few days to make this toon a reality! 5 funny toons for YOU! See the pilot episode here!"/>
    <n v="37956"/>
    <n v="8315.01"/>
    <s v="failed"/>
    <x v="1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</r>
  <r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x v="2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</r>
  <r>
    <s v="The Adventures of Daryl and Straight Man"/>
    <s v="Hey everyone we are producing a new show called The Adventures of Daryl and Straight Man. It is an animated comedy web series."/>
    <n v="50000"/>
    <n v="0"/>
    <s v="failed"/>
    <x v="5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</r>
  <r>
    <s v="City Animals independent cartoon series"/>
    <s v="When humans left the earth, the animals took over the city. What could go wrong? Well...everything!"/>
    <n v="12000"/>
    <n v="0"/>
    <s v="failed"/>
    <x v="0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</r>
  <r>
    <s v="THE GUINEAS SHOW"/>
    <s v="Help America's favorite dysfunctional immigrant family THE GUINEAS launch the first season of their animated web series."/>
    <n v="74997"/>
    <n v="215"/>
    <s v="failed"/>
    <x v="0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</r>
  <r>
    <s v="PROJECT IS CANCELLED"/>
    <s v="Cancelled"/>
    <n v="1000"/>
    <n v="0"/>
    <s v="failed"/>
    <x v="0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</r>
  <r>
    <s v="Guess What? Gus"/>
    <s v="&quot;Guess What? Gus&quot; is a magical animated comedy that follow a new kid who playful antics for attention make the news."/>
    <n v="10000"/>
    <n v="0"/>
    <s v="failed"/>
    <x v="0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</r>
  <r>
    <s v="Project: eXelcius - Next Generation Movie"/>
    <s v="This project aims to create a 3D animated movie that is created by it's fans, it's content and plot will be driven by it's followers."/>
    <n v="10000000"/>
    <n v="0"/>
    <s v="failed"/>
    <x v="11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</r>
  <r>
    <s v="Joc Barrera The Chupacabra Hunter"/>
    <s v="The Chupacabra is not a myth and one man is on a mission to prove its existence no matter what, his name is Joc Barrera."/>
    <n v="30000"/>
    <n v="0"/>
    <s v="failed"/>
    <x v="1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</r>
  <r>
    <s v="The Grigori"/>
    <s v="Angels come to Earth in human disguise to deceive mankind, rule the Earth as gods, create a hybrid army &amp; destroy all who oppose them."/>
    <n v="20000"/>
    <n v="31"/>
    <s v="failed"/>
    <x v="0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</r>
  <r>
    <s v="Average Heroes pilot"/>
    <s v="two friends set out to conquer and reach the level cap of the quest watch, how will they do it when they're 2 teenage idiots"/>
    <n v="7000"/>
    <n v="0"/>
    <s v="failed"/>
    <x v="0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</r>
  <r>
    <s v="Airships and Anatasia: The Movie"/>
    <s v="The movie is about the adventures of Ethan, Danna, The mysterious inventor and more."/>
    <n v="60000"/>
    <n v="1"/>
    <s v="failed"/>
    <x v="0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</r>
  <r>
    <s v="Galaxy Probe Kids"/>
    <s v="live-action/animated series pilot."/>
    <n v="4480"/>
    <n v="30"/>
    <s v="failed"/>
    <x v="0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</r>
  <r>
    <s v="ANGAL TENTARA and The Root of All Evil"/>
    <s v="AT is an Interactive Animation made for the iPad where the user becomes part of the story. It's a fantastic journey of discovery!"/>
    <n v="65108"/>
    <n v="2994"/>
    <s v="failed"/>
    <x v="0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</r>
  <r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x v="0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</r>
  <r>
    <s v="Stephen Colbert animated video"/>
    <s v="This animated dark comedy video highlights Stephen Colbert as a super hero-like figure within a corrupt and sinister world manipulated by the media."/>
    <n v="6500"/>
    <n v="215"/>
    <s v="failed"/>
    <x v="0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</r>
  <r>
    <s v="World War 4"/>
    <s v="Based on the invention portfolio of a patented inventor World War Four is a look into the future of warfare and humanity as a whole"/>
    <n v="10000"/>
    <n v="0"/>
    <s v="failed"/>
    <x v="0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</r>
  <r>
    <s v="Strawberry Bowl"/>
    <s v="This Strawberry Bowl concept is the 1st of many episodes.  These episodes will be released in accordance with the harvest of the month."/>
    <n v="20000"/>
    <n v="230"/>
    <s v="failed"/>
    <x v="0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</r>
  <r>
    <s v="Jimmy There and Back - Documentary Animation"/>
    <s v="Jimmy wants to live life and see his grandchildren grow up, but alcoholism threatens to curtail everything he dreams of."/>
    <n v="6500"/>
    <n v="114"/>
    <s v="failed"/>
    <x v="1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</r>
  <r>
    <s v="Woodsy Owl Animation: Cartoons That Give A Hoot!"/>
    <s v="An animated DVD starring Woodsy Owl that entertains children while  showing them how they can help create a cleaner, greener planet."/>
    <n v="24500"/>
    <n v="335"/>
    <s v="failed"/>
    <x v="0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</r>
  <r>
    <s v="MY4FACES THE ANIMATED MOVIE"/>
    <s v="This wonderful movie will tells the story of two adorable aliens who crash land into a familyâ€™s backyard, and travel the Earth."/>
    <n v="12000"/>
    <n v="52"/>
    <s v="failed"/>
    <x v="0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</r>
  <r>
    <s v="Age of Spirit: The Battle in Heaven"/>
    <s v="A feature-length 3D animation that depicts what happened when the Son of the Morning rebelled against God."/>
    <n v="200000"/>
    <n v="250"/>
    <s v="failed"/>
    <x v="0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</r>
  <r>
    <s v="Code Monkeys"/>
    <s v="&quot;Code Monkey(s)&quot; is a short animated-series about life from the perspective of an engineer who feels like an actual &quot;Code Monkey&quot;."/>
    <n v="20000"/>
    <n v="640"/>
    <s v="failed"/>
    <x v="0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</r>
  <r>
    <s v="Heroes Faith II (Superior Soldier)"/>
    <s v="A stop-motion animated action packed adventure. Telling a great story with an even greater message. Join me and lets change the world."/>
    <n v="50000"/>
    <n v="400"/>
    <s v="failed"/>
    <x v="0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</r>
  <r>
    <s v="Indian in Chelsea - Web Animated series"/>
    <s v="A hilarious comedy podcast being turned into an animated series  about an indian servant and his boss."/>
    <n v="5000"/>
    <n v="10"/>
    <s v="failed"/>
    <x v="1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</r>
  <r>
    <s v="TPI Episode 2: Doomsday Dean"/>
    <s v="A mile below the Franco-Swiss border Dean manages to break the Large Hadron Collider and triggers the end of the world."/>
    <n v="14000"/>
    <n v="0"/>
    <s v="failed"/>
    <x v="0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</r>
  <r>
    <s v="Stuck On An Eyeland"/>
    <s v="A project that incorporates animation and comic art into a relevant story. 4 boys, 1 eyeland, and a whole lot of drama!!!"/>
    <n v="5000"/>
    <n v="150"/>
    <s v="failed"/>
    <x v="0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</r>
  <r>
    <s v="Otherkin The Animated Series"/>
    <s v="We have a fully developed 2D animated series that requires more professional animation. Our first 2 home-animated eps are up online."/>
    <n v="8000"/>
    <n v="11"/>
    <s v="failed"/>
    <x v="0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</r>
  <r>
    <s v="Paradigm Spiral - The Animated Series"/>
    <s v="A sci-fi fantasy 2.5D anime styled series about some guys trying to save the world, probably..."/>
    <n v="50000"/>
    <n v="6962"/>
    <s v="failed"/>
    <x v="0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</r>
  <r>
    <s v="I'm Sticking With You."/>
    <s v="A film created entirely out of paper, visual effects and found objects depicts how one man created a new life for himself."/>
    <n v="1500"/>
    <n v="50"/>
    <s v="failed"/>
    <x v="5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</r>
  <r>
    <s v="A Tale of Faith - An Animated Short Film"/>
    <s v="A Tale of Faith is an animated short film based on the heartwarming tale by Rebbe Nachman of Breslov."/>
    <n v="97000"/>
    <n v="24651"/>
    <s v="failed"/>
    <x v="0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</r>
  <r>
    <s v="Shipmates"/>
    <s v="A big brother style comedy animation series starring famous seafarers"/>
    <n v="5000"/>
    <n v="0"/>
    <s v="failed"/>
    <x v="1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</r>
  <r>
    <s v="Honeybee: The Animated Series Trailer"/>
    <s v="Honeybee is a cartoon about a girl who can talk to bugs, and her quest to save the bees! Adventure, humor, and lots of fun characters."/>
    <n v="15000"/>
    <n v="205"/>
    <s v="failed"/>
    <x v="0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</r>
  <r>
    <s v="Somorrah"/>
    <s v="The community of Somorrah is peaceful and unblemished until &quot;The Boss&quot; power and money starts to diminish &amp; plans to gain it all back!"/>
    <n v="7175"/>
    <n v="0"/>
    <s v="failed"/>
    <x v="0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</r>
  <r>
    <s v="M dot Strange's &quot;I am Nightmare&quot;"/>
    <s v="&quot;When the dream of childhood is stolen... a nightmare is born&quot; A dark animated fantasy film by indie filmmaker M dot Strange."/>
    <n v="12001"/>
    <n v="2746"/>
    <s v="failed"/>
    <x v="0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</r>
  <r>
    <s v="Darktales The Play"/>
    <s v="Tim Arthur's 21st anniversary sell-out production of his 'chilling' and 'sinister' ghostly thriller returns to the Edinburgh Fringe!"/>
    <n v="5000"/>
    <n v="5105"/>
    <s v="successful"/>
    <x v="1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</r>
  <r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x v="0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</r>
  <r>
    <s v="COMPASS PLAYERS"/>
    <s v="*** TO MAKE DONATIONS IN THE FUTURE                                   GO TO OUR WEBSITE: www.compassplayers.com ***"/>
    <n v="3000"/>
    <n v="3440"/>
    <s v="successful"/>
    <x v="0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</r>
  <r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x v="0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</r>
  <r>
    <s v="Zero Down"/>
    <s v="Angel on the Corner need YOUR help to raise Â£3,500 to take Zero Down by Sarah Hehir to the Edinburgh Fringe Festival this August!"/>
    <n v="3500"/>
    <n v="3803.55"/>
    <s v="successful"/>
    <x v="1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</r>
  <r>
    <s v="EUPHORIA! A New Play by John Corigliano"/>
    <s v="EUPHORIA! is a new play about the decriminalization of drugs, and its profound effect on both the criminals in prison and &quot;The Man.&quot;"/>
    <n v="12000"/>
    <n v="12000"/>
    <s v="successful"/>
    <x v="0"/>
    <s v="USD"/>
    <n v="1410601041"/>
    <n v="1406713041"/>
    <b v="0"/>
    <n v="12"/>
    <b v="1"/>
    <s v="theater/plays"/>
    <n v="1"/>
    <n v="1000"/>
    <x v="1"/>
    <s v="plays"/>
    <d v="2014-07-30T09:37:21"/>
    <d v="2014-09-13T09:37:21"/>
  </r>
  <r>
    <s v="Victory by Madicken Malm"/>
    <s v="We have a brand new play. We urgently need your help to fund our production, which opens at Theatre503 on August 18th."/>
    <n v="1500"/>
    <n v="1710"/>
    <s v="successful"/>
    <x v="1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</r>
  <r>
    <s v="Omega Kids - a new play"/>
    <s v="OMEGA KIDS, a new play by Noah Mease, directed by Jay Stull &amp; produced by New Light Theater Project in association with Access Theater."/>
    <n v="10000"/>
    <n v="10085"/>
    <s v="successful"/>
    <x v="0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</r>
  <r>
    <s v="Devastated No Matter What"/>
    <s v="A Festival Backed Production of a Full-Length Play."/>
    <n v="1150"/>
    <n v="1330"/>
    <s v="successful"/>
    <x v="0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</r>
  <r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x v="5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</r>
  <r>
    <s v="Corners Grove"/>
    <s v="Corners Grove is a coming-of-age play about leaving home, gender identity and the death of Whitney Houston; will benefit Win NYC."/>
    <n v="3405"/>
    <n v="3670"/>
    <s v="successful"/>
    <x v="0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</r>
  <r>
    <s v="COMPASS PLAYERS presents SYLVIA by A. R. Gurney"/>
    <s v="SYLVIA is a modern romantic comedy about a marriage and a talking dog. Directed by Jeanna Michaels. January 12 through January 29, 2017"/>
    <n v="4000"/>
    <n v="4000"/>
    <s v="successful"/>
    <x v="0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</r>
  <r>
    <s v="Walken On Sunshine"/>
    <s v="A fast paced, comedic play about an anxiety-ridden filmmaker who lies to investors about having Christopher Walken in his film."/>
    <n v="10000"/>
    <n v="12325"/>
    <s v="successful"/>
    <x v="0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</r>
  <r>
    <s v="Foresight"/>
    <s v="New writing â€¢ Twisty-turny magical realist retro sci-fi â€¢ Human lives â€¢ Storytelling â€¢ The slope our society slips down..."/>
    <n v="2000"/>
    <n v="2004"/>
    <s v="successful"/>
    <x v="1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</r>
  <r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x v="10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</r>
  <r>
    <s v="Astronauts of Hartlepool: a Brexit sci-fi for VAULT 2017"/>
    <s v="Weâ€™re producing a Northern Brexit sci-fi play for VAULT festival 2017 and we need your help!"/>
    <n v="2000"/>
    <n v="2050"/>
    <s v="successful"/>
    <x v="1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</r>
  <r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x v="1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</r>
  <r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x v="0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</r>
  <r>
    <s v="Shakespeare Orange County's HAMLET: Match This!"/>
    <s v="SOC produces affordable and accessible theatre in the heart of Orange County, CA, and we need your help to match a $5,000 grant!"/>
    <n v="5000"/>
    <n v="15121"/>
    <s v="successful"/>
    <x v="0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</r>
  <r>
    <s v="&quot;The Tale of The Cockatrice&quot; by Peafrog Puppetry"/>
    <s v="A brand new show that unites puppetry, live music and storytelling to bring a forgotten English legend back to life!"/>
    <n v="500"/>
    <n v="503.22"/>
    <s v="successful"/>
    <x v="1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</r>
  <r>
    <s v="hap's- Whats the program?"/>
    <s v="There are so many dilemmas in life- what to do, where to go? _x000a_Let us solve it - search our preference based entertainment calendar"/>
    <n v="15000"/>
    <n v="1"/>
    <s v="failed"/>
    <x v="0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</r>
  <r>
    <s v="Deviations"/>
    <s v="A website dedicated to local Kink Communities; to find others with matching interests and bring them together."/>
    <n v="4500"/>
    <n v="25"/>
    <s v="failed"/>
    <x v="0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</r>
  <r>
    <s v="Chronicles - History by us, as we tell it, as we share it"/>
    <s v="The platform to record visual, audio and text memory of the common man - as we experienced history when it brushed us by"/>
    <n v="250000"/>
    <n v="1"/>
    <s v="failed"/>
    <x v="0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</r>
  <r>
    <s v="Allergy Friendly Restaurant Finder and Review Site"/>
    <s v="I want to make it easy for those with food allergies to know where they can safely, and happily eat out with friends and family."/>
    <n v="22000"/>
    <n v="70"/>
    <s v="failed"/>
    <x v="2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</r>
  <r>
    <s v="Favowear - Shopping for your favorite clothes made simple"/>
    <s v="Do you have a favorite shirt? So does everyone else. Favowear is creating a platform to share the best clothes and shopping sources."/>
    <n v="500"/>
    <n v="6"/>
    <s v="failed"/>
    <x v="0"/>
    <s v="USD"/>
    <n v="1467647160"/>
    <n v="1465055160"/>
    <b v="0"/>
    <n v="2"/>
    <b v="0"/>
    <s v="technology/web"/>
    <n v="1.2E-2"/>
    <n v="3"/>
    <x v="2"/>
    <s v="web"/>
    <d v="2016-06-04T15:46:00"/>
    <d v="2016-07-04T15:46:00"/>
  </r>
  <r>
    <s v="Speedwapp - The best webdesign tool for Wordpress, Bootstrap"/>
    <s v="1st collaborative webdesign tool to create professional websites with WordPress, Bootstrap and other open source technologies."/>
    <n v="50000"/>
    <n v="13692"/>
    <s v="failed"/>
    <x v="6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</r>
  <r>
    <s v="Lift Up Missions a Global Christian Online Platform"/>
    <s v="Build a Christian Network Platform to connect and collaborate projects, events, missions and support online to fulfill the call."/>
    <n v="60000"/>
    <n v="52"/>
    <s v="failed"/>
    <x v="0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</r>
  <r>
    <s v="Secure Email and Document sharing"/>
    <s v="We are looking to build a secure email / document sharing system for companies needing to send sensitive information to clients."/>
    <n v="7500"/>
    <n v="0"/>
    <s v="failed"/>
    <x v="1"/>
    <s v="GBP"/>
    <n v="1455122564"/>
    <n v="1452530564"/>
    <b v="0"/>
    <n v="0"/>
    <b v="0"/>
    <s v="technology/web"/>
    <n v="0"/>
    <e v="#DIV/0!"/>
    <x v="2"/>
    <s v="web"/>
    <d v="2016-01-11T16:42:44"/>
    <d v="2016-02-10T16:42:44"/>
  </r>
  <r>
    <s v="Langwiser - video lessons with native speaking teachers"/>
    <s v="Teach your native language online or study a foreign language with native speaking teachers. Social Web service and apps."/>
    <n v="10000"/>
    <n v="9"/>
    <s v="failed"/>
    <x v="1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</r>
  <r>
    <s v="Keyup.in - The gaming community that gives back."/>
    <s v="The project idea came from game keys, gamers give out game keys on insecure forums and websites, we want to change that and make it fun"/>
    <n v="2500"/>
    <n v="68"/>
    <s v="failed"/>
    <x v="1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</r>
  <r>
    <s v="Business &amp; Event Directory in Kingston, Ontario"/>
    <s v="Help us shine the spotlight on our local businesses and contractors by providing a cost-effective ecommerce &amp; marketing platform"/>
    <n v="5000"/>
    <n v="35"/>
    <s v="failed"/>
    <x v="5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</r>
  <r>
    <s v="ALIBI X Nation - The Digital Black Wall Street"/>
    <s v="AX Nation's goal is to develop, highlight, and connect black business leaders across the diaspora with skilled software developers."/>
    <n v="75000"/>
    <n v="3781"/>
    <s v="failed"/>
    <x v="0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</r>
  <r>
    <s v="Spinnable Social Media"/>
    <s v="Axoral is a 3d interactive social media interface, with the potential to be so much more, but we need your help!"/>
    <n v="45000"/>
    <n v="0"/>
    <s v="failed"/>
    <x v="5"/>
    <s v="CAD"/>
    <n v="1452350896"/>
    <n v="1447166896"/>
    <b v="0"/>
    <n v="0"/>
    <b v="0"/>
    <s v="technology/web"/>
    <n v="0"/>
    <e v="#DIV/0!"/>
    <x v="2"/>
    <s v="web"/>
    <d v="2015-11-10T14:48:16"/>
    <d v="2016-01-09T14:48:16"/>
  </r>
  <r>
    <s v="sellorshopusa.com"/>
    <s v="Groundbreaking New Classifieds Website Grows Into Largest Nationwide Coverage By Turning Users Into Entrepreneurs"/>
    <n v="25000"/>
    <n v="123"/>
    <s v="failed"/>
    <x v="0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</r>
  <r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x v="0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</r>
  <r>
    <s v="Marketing campaign for Show-Skill.net website"/>
    <s v="Show-Skill.net helps to promote young football talents for free. It's the best place to show what you've got! Just post your videos :)"/>
    <n v="7500"/>
    <n v="0"/>
    <s v="failed"/>
    <x v="1"/>
    <s v="GBP"/>
    <n v="1465720143"/>
    <n v="1463128143"/>
    <b v="0"/>
    <n v="0"/>
    <b v="0"/>
    <s v="technology/web"/>
    <n v="0"/>
    <e v="#DIV/0!"/>
    <x v="2"/>
    <s v="web"/>
    <d v="2016-05-13T08:29:03"/>
    <d v="2016-06-12T08:29:03"/>
  </r>
  <r>
    <s v="Braille Academy"/>
    <s v="An educational platform for learning Unified English Braille Code"/>
    <n v="8000"/>
    <n v="200"/>
    <s v="failed"/>
    <x v="0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</r>
  <r>
    <s v="Interactive Global Domestic Violence Platform"/>
    <s v="The world's first interactive global domestic violence platform which connects victims, NGO's, policy-makers and researchers."/>
    <n v="150000"/>
    <n v="1366"/>
    <s v="failed"/>
    <x v="12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</r>
  <r>
    <s v="Southwest Louisville Online A Local Social Network"/>
    <s v="A community website with news, classifieds, photo albums, business reviews and a calendar for the local community to share."/>
    <n v="750"/>
    <n v="0"/>
    <s v="failed"/>
    <x v="0"/>
    <s v="USD"/>
    <n v="1427227905"/>
    <n v="1424639505"/>
    <b v="0"/>
    <n v="0"/>
    <b v="0"/>
    <s v="technology/web"/>
    <n v="0"/>
    <e v="#DIV/0!"/>
    <x v="2"/>
    <s v="web"/>
    <d v="2015-02-22T21:11:45"/>
    <d v="2015-03-24T20:11:45"/>
  </r>
  <r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x v="0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</r>
  <r>
    <s v="DOWNLOAD THE INTERNET,...."/>
    <s v="In the future the possibility exists that the internet it's self could be felled, we have world seed banks, it's time for a net bank,.."/>
    <n v="100000"/>
    <n v="12"/>
    <s v="failed"/>
    <x v="5"/>
    <s v="CAD"/>
    <n v="1418841045"/>
    <n v="1416249045"/>
    <b v="0"/>
    <n v="3"/>
    <b v="0"/>
    <s v="technology/web"/>
    <n v="1.2E-4"/>
    <n v="4"/>
    <x v="2"/>
    <s v="web"/>
    <d v="2014-11-17T18:30:45"/>
    <d v="2014-12-17T18:30:45"/>
  </r>
  <r>
    <s v="CheckMate Careers"/>
    <s v="A marketplace for talent and employers to match. Using intuitive technology we match &amp; place talent with the best career position."/>
    <n v="15000"/>
    <n v="55"/>
    <s v="failed"/>
    <x v="0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</r>
  <r>
    <s v="International/Domestic Student room platform"/>
    <s v="i would like to develop an international free platform for domestic and international students to find accomodation in all countries"/>
    <n v="50000"/>
    <n v="0"/>
    <s v="failed"/>
    <x v="9"/>
    <s v="EUR"/>
    <n v="1482052815"/>
    <n v="1479460815"/>
    <b v="0"/>
    <n v="0"/>
    <b v="0"/>
    <s v="technology/web"/>
    <n v="0"/>
    <e v="#DIV/0!"/>
    <x v="2"/>
    <s v="web"/>
    <d v="2016-11-18T09:20:15"/>
    <d v="2016-12-18T09:20:15"/>
  </r>
  <r>
    <s v="time-care.com - Helping People Remember The Simple Things"/>
    <s v="I want to help people who have trouble remembering the simple things in life, like what day it is and what they need to do today."/>
    <n v="75000"/>
    <n v="68"/>
    <s v="failed"/>
    <x v="2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</r>
  <r>
    <s v="TOC TOC TROC"/>
    <s v="Plateforme de troc gratuit et d'Ã©changes en tous genres par nature. Mieux s'entraider, Ã©changer, de donner, louer ou vendre Ã  distance."/>
    <n v="18000"/>
    <n v="1"/>
    <s v="failed"/>
    <x v="6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</r>
  <r>
    <s v="EasyLearnings"/>
    <s v="Our objective is to provide a platform which helps teachers to provide courses to leaners in wide range of locations including Africa."/>
    <n v="25000"/>
    <n v="0"/>
    <s v="failed"/>
    <x v="1"/>
    <s v="GBP"/>
    <n v="1436554249"/>
    <n v="1433962249"/>
    <b v="0"/>
    <n v="0"/>
    <b v="0"/>
    <s v="technology/web"/>
    <n v="0"/>
    <e v="#DIV/0!"/>
    <x v="2"/>
    <s v="web"/>
    <d v="2015-06-10T18:50:49"/>
    <d v="2015-07-10T18:50:49"/>
  </r>
  <r>
    <s v="RummageCity.com - Rummage sailing made easy!"/>
    <s v="I am creating a website that will make it easier for people to promote or find rummage sales utilizing the power of Google Maps"/>
    <n v="5000"/>
    <n v="1"/>
    <s v="failed"/>
    <x v="0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</r>
  <r>
    <s v="UnimeTV - Revolutionizing Anime"/>
    <s v="UnimeTV's goal to revolutionize the way anime lovers interact with one another. Connect with others around the globe like never before!"/>
    <n v="10000"/>
    <n v="0"/>
    <s v="failed"/>
    <x v="0"/>
    <s v="USD"/>
    <n v="1420143194"/>
    <n v="1417551194"/>
    <b v="0"/>
    <n v="0"/>
    <b v="0"/>
    <s v="technology/web"/>
    <n v="0"/>
    <e v="#DIV/0!"/>
    <x v="2"/>
    <s v="web"/>
    <d v="2014-12-02T20:13:14"/>
    <d v="2015-01-01T20:13:14"/>
  </r>
  <r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x v="4"/>
    <s v="NZD"/>
    <n v="1452942000"/>
    <n v="1449785223"/>
    <b v="0"/>
    <n v="5"/>
    <b v="0"/>
    <s v="technology/web"/>
    <n v="0.01"/>
    <n v="49"/>
    <x v="2"/>
    <s v="web"/>
    <d v="2015-12-10T22:07:03"/>
    <d v="2016-01-16T11:00:00"/>
  </r>
  <r>
    <s v="Mioti"/>
    <s v="Mioti is an indie game marketplace that doubles as a community for developers to join networks and discuss projects."/>
    <n v="2500"/>
    <n v="20"/>
    <s v="failed"/>
    <x v="5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</r>
  <r>
    <s v="Relaunching in May"/>
    <s v="Humans have AM/FM/Satellite radio, kids have radio Disney, pets have DogCatRadio."/>
    <n v="85000"/>
    <n v="142"/>
    <s v="failed"/>
    <x v="0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</r>
  <r>
    <s v="Snag-A-Slip"/>
    <s v="Snag-A-Slip is an online platform that connects boaters with awesome marinas and available boat slips so that they can book with ease."/>
    <n v="25000"/>
    <n v="106"/>
    <s v="failed"/>
    <x v="0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</r>
  <r>
    <s v="FairwayJockey.com Custom Golf Equipment"/>
    <s v="FairwayJockey.com is a web platform to make high quality custom tour golf equipment available at a lower cost to the consumer."/>
    <n v="2500"/>
    <n v="0"/>
    <s v="failed"/>
    <x v="0"/>
    <s v="USD"/>
    <n v="1446660688"/>
    <n v="1444065088"/>
    <b v="0"/>
    <n v="0"/>
    <b v="0"/>
    <s v="technology/web"/>
    <n v="0"/>
    <e v="#DIV/0!"/>
    <x v="2"/>
    <s v="web"/>
    <d v="2015-10-05T17:11:28"/>
    <d v="2015-11-04T18:11:28"/>
  </r>
  <r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x v="0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</r>
  <r>
    <s v="Unity, A Content Creators Toolkit"/>
    <s v="Grow your YouTube channel and increase your audience by allowing multi uploads, shares and interaction from a single simple interface."/>
    <n v="11180"/>
    <n v="80"/>
    <s v="failed"/>
    <x v="1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</r>
  <r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x v="12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</r>
  <r>
    <s v="Uthtopia"/>
    <s v="UthTopia Is a social media organization that believes in positive online usage, youth mentorship, and youth empowerment."/>
    <n v="80000"/>
    <n v="1"/>
    <s v="failed"/>
    <x v="0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</r>
  <r>
    <s v="everydayrelay"/>
    <s v="Emails are one of pervasively used mode of communication today. However, emails can be personal and sometimes discretion is needed."/>
    <n v="5000"/>
    <n v="10"/>
    <s v="failed"/>
    <x v="0"/>
    <s v="USD"/>
    <n v="1463753302"/>
    <n v="1458569302"/>
    <b v="0"/>
    <n v="1"/>
    <b v="0"/>
    <s v="technology/web"/>
    <n v="2E-3"/>
    <n v="10"/>
    <x v="2"/>
    <s v="web"/>
    <d v="2016-03-21T14:08:22"/>
    <d v="2016-05-20T14:08:22"/>
  </r>
  <r>
    <s v="weBuy Crowdsourced Shopping"/>
    <s v="weBuy trade built on technology and Crowd Sourced Power"/>
    <n v="125000"/>
    <n v="14"/>
    <s v="failed"/>
    <x v="1"/>
    <s v="GBP"/>
    <n v="1441633993"/>
    <n v="1439560393"/>
    <b v="0"/>
    <n v="7"/>
    <b v="0"/>
    <s v="technology/web"/>
    <n v="1.12E-4"/>
    <n v="2"/>
    <x v="2"/>
    <s v="web"/>
    <d v="2015-08-14T13:53:13"/>
    <d v="2015-09-07T13:53:13"/>
  </r>
  <r>
    <s v="Course: Learn Cryptography"/>
    <s v="Learn classic and public key cryptography with a full proof-of-concept system in JavaScript."/>
    <n v="12000"/>
    <n v="175"/>
    <s v="failed"/>
    <x v="0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</r>
  <r>
    <s v="Talented Minds â­ï¸"/>
    <s v="I Want To Create A Website That Helps Young Inventors Of Today Broadcast Their Talents &amp; Help Get The Reconigition They Deserve"/>
    <n v="3000"/>
    <n v="1"/>
    <s v="failed"/>
    <x v="0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</r>
  <r>
    <s v="A Poets Domain"/>
    <s v="Help me raise funds so that I can be able to give passionate young poets a chance to earn money weekly for their writing &amp; spoken word."/>
    <n v="400"/>
    <n v="0"/>
    <s v="failed"/>
    <x v="0"/>
    <s v="USD"/>
    <n v="1438474704"/>
    <n v="1435882704"/>
    <b v="0"/>
    <n v="0"/>
    <b v="0"/>
    <s v="technology/web"/>
    <n v="0"/>
    <e v="#DIV/0!"/>
    <x v="2"/>
    <s v="web"/>
    <d v="2015-07-03T00:18:24"/>
    <d v="2015-08-02T00:18:24"/>
  </r>
  <r>
    <s v="&quot;We the People...&quot;"/>
    <s v="A community-driven online system which promotes self-governance.  Level up by adding content; civic agendas and private associations."/>
    <n v="100000"/>
    <n v="0"/>
    <s v="failed"/>
    <x v="0"/>
    <s v="USD"/>
    <n v="1426442400"/>
    <n v="1424454319"/>
    <b v="0"/>
    <n v="0"/>
    <b v="0"/>
    <s v="technology/web"/>
    <n v="0"/>
    <e v="#DIV/0!"/>
    <x v="2"/>
    <s v="web"/>
    <d v="2015-02-20T17:45:19"/>
    <d v="2015-03-15T18:00:00"/>
  </r>
  <r>
    <s v="HackersArchive.com"/>
    <s v="HackersArchive.com will help rid the web of viruses and scams found everywhere else you look!"/>
    <n v="9000"/>
    <n v="1"/>
    <s v="failed"/>
    <x v="0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</r>
  <r>
    <s v="scriptCall - The Personal Presentation Platform"/>
    <s v="Script Call takes your presentation from the wall to your audience; from your device to theirs."/>
    <n v="1000"/>
    <n v="10"/>
    <s v="failed"/>
    <x v="0"/>
    <s v="USD"/>
    <n v="1426522316"/>
    <n v="1423933916"/>
    <b v="0"/>
    <n v="2"/>
    <b v="0"/>
    <s v="technology/web"/>
    <n v="0.01"/>
    <n v="5"/>
    <x v="2"/>
    <s v="web"/>
    <d v="2015-02-14T17:11:56"/>
    <d v="2015-03-16T16:11:56"/>
  </r>
  <r>
    <s v="Link Card"/>
    <s v="SAVE UP TO 40% WHEN YOU SPEND!_x000a__x000a_PRE-ORDER YOUR LINK CARD TODAY"/>
    <n v="9000"/>
    <n v="0"/>
    <s v="failed"/>
    <x v="1"/>
    <s v="GBP"/>
    <n v="1448928000"/>
    <n v="1444123377"/>
    <b v="0"/>
    <n v="0"/>
    <b v="0"/>
    <s v="technology/web"/>
    <n v="0"/>
    <e v="#DIV/0!"/>
    <x v="2"/>
    <s v="web"/>
    <d v="2015-10-06T09:22:57"/>
    <d v="2015-12-01T00:00:00"/>
  </r>
  <r>
    <s v="Employ College 2K"/>
    <s v="Employ College is a movement for companies to hire college graduates from their respected institutions."/>
    <n v="10000"/>
    <n v="56"/>
    <s v="failed"/>
    <x v="0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</r>
  <r>
    <s v="Waitresses.com"/>
    <s v="Waitresses.com is an online community devoted to servers around the world. Learn. Connect. Work. Travel. Share._x000a__x000a_Make a pledge today!"/>
    <n v="30000"/>
    <n v="2725"/>
    <s v="failed"/>
    <x v="5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</r>
  <r>
    <s v="TiTraGO! your personal driver"/>
    <s v="Offrire un &quot;TRAGO&quot;, ossia un passaggio con autista che ti segue e ti aspetta mentre concludi i tuoi affari, quando non puoi guidare"/>
    <n v="9000"/>
    <n v="301"/>
    <s v="failed"/>
    <x v="13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</r>
  <r>
    <s v="Get Neighborly"/>
    <s v="Services closer than you think..."/>
    <n v="7500"/>
    <n v="1"/>
    <s v="failed"/>
    <x v="0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</r>
  <r>
    <s v="Build a Search Engine and more - Web Engineering Course"/>
    <s v="Learn the skills needed to be a successful web engineer. Create your own complex web applications, deploy servers, use data and more."/>
    <n v="5000"/>
    <n v="223"/>
    <s v="failed"/>
    <x v="1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</r>
  <r>
    <s v="Kid's Connect (Connecting kids with sickness' together)"/>
    <s v="Kid's Connect is a brand new social media website that is built specifically for kids to connect with other kids sick just like them."/>
    <n v="100000"/>
    <n v="61"/>
    <s v="failed"/>
    <x v="0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</r>
  <r>
    <s v="Go Start A Biz"/>
    <s v="Together, we can build a FREE, business start-up system that will help aspiring entrepreneurs change their economic circumstances."/>
    <n v="7500"/>
    <n v="250"/>
    <s v="failed"/>
    <x v="0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</r>
  <r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x v="1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</r>
  <r>
    <s v="Unleashed Fitness"/>
    <s v="Creating a fitness site that will change the fitness game forever!"/>
    <n v="25000"/>
    <n v="26"/>
    <s v="failed"/>
    <x v="0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</r>
  <r>
    <s v="MyBestInterest.org"/>
    <s v="MyBestInterest.org elminates election research by quickly identifying the candidates that will best represent your interests."/>
    <n v="100000"/>
    <n v="426"/>
    <s v="failed"/>
    <x v="0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</r>
  <r>
    <s v="DigitaliBook free library"/>
    <s v="We present digitaibook,com site which can become a free electronic library with your help,"/>
    <n v="20000"/>
    <n v="6"/>
    <s v="failed"/>
    <x v="0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</r>
  <r>
    <s v="Rolodex: One Contact List to Rule Them All"/>
    <s v="Rolodex is a web application that strives to nurture business to business relationships by connecting users via email."/>
    <n v="7500"/>
    <n v="20"/>
    <s v="failed"/>
    <x v="0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</r>
  <r>
    <s v="Goals not creeds"/>
    <s v="This is a project to create a crowd-funding site for Urantia Book readers worldwide."/>
    <n v="2500"/>
    <n v="850"/>
    <s v="failed"/>
    <x v="0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</r>
  <r>
    <s v="Mail 4 Jail"/>
    <s v="We send care packages to incarcerated individuals throughout the country that include specific items hand picked by the sender."/>
    <n v="50000"/>
    <n v="31"/>
    <s v="failed"/>
    <x v="0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</r>
  <r>
    <s v="Anaheim California here we come but we need your help."/>
    <s v="Science Technology Engineering and Math + youth = a brighter tomorrow."/>
    <n v="5000"/>
    <n v="100"/>
    <s v="canceled"/>
    <x v="0"/>
    <s v="USD"/>
    <n v="1431198562"/>
    <n v="1426014562"/>
    <b v="0"/>
    <n v="1"/>
    <b v="0"/>
    <s v="technology/web"/>
    <n v="0.02"/>
    <n v="100"/>
    <x v="2"/>
    <s v="web"/>
    <d v="2015-03-10T19:09:22"/>
    <d v="2015-05-09T19:09:22"/>
  </r>
  <r>
    <s v="Privster.net - Privacy anywhere, whenever for free."/>
    <s v="In today's day and age every website tracks your IP Address and information, it's time to keep your information private and secure."/>
    <n v="10000"/>
    <n v="140"/>
    <s v="canceled"/>
    <x v="5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</r>
  <r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x v="0"/>
    <s v="USD"/>
    <n v="1434654215"/>
    <n v="1432062215"/>
    <b v="0"/>
    <n v="0"/>
    <b v="0"/>
    <s v="technology/web"/>
    <n v="0"/>
    <e v="#DIV/0!"/>
    <x v="2"/>
    <s v="web"/>
    <d v="2015-05-19T19:03:35"/>
    <d v="2015-06-18T19:03:35"/>
  </r>
  <r>
    <s v="Randompics.net - Make It Fan Owned And Updated! (Canceled)"/>
    <s v="The admin for Randompics has announced they will be shutting down. I want to run, and improve, this great site!"/>
    <n v="15000"/>
    <n v="590.02"/>
    <s v="canceled"/>
    <x v="0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</r>
  <r>
    <s v="Don't Shoot the Messenger Chick (Canceled)"/>
    <s v="Bad news is our business. We deliver the news you don't want to and soften the blow with custom designed gifts and personalized verse."/>
    <n v="1500"/>
    <n v="0"/>
    <s v="canceled"/>
    <x v="0"/>
    <s v="USD"/>
    <n v="1409187056"/>
    <n v="1406595056"/>
    <b v="0"/>
    <n v="0"/>
    <b v="0"/>
    <s v="technology/web"/>
    <n v="0"/>
    <e v="#DIV/0!"/>
    <x v="2"/>
    <s v="web"/>
    <d v="2014-07-29T00:50:56"/>
    <d v="2014-08-28T00:50:56"/>
  </r>
  <r>
    <s v="Teach Your Parents iPad (Canceled)"/>
    <s v="An iPad support care package for your parents / seniors."/>
    <n v="5000"/>
    <n v="131"/>
    <s v="canceled"/>
    <x v="0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</r>
  <r>
    <s v="All in One Cloud Business Management - Extendix Panel"/>
    <s v="No more expensive, difficult and seperated packages for your business management. It's time for an All-in-One solution for your company"/>
    <n v="5000"/>
    <n v="10"/>
    <s v="canceled"/>
    <x v="9"/>
    <s v="EUR"/>
    <n v="1432479600"/>
    <n v="1428507409"/>
    <b v="0"/>
    <n v="1"/>
    <b v="0"/>
    <s v="technology/web"/>
    <n v="2E-3"/>
    <n v="10"/>
    <x v="2"/>
    <s v="web"/>
    <d v="2015-04-08T15:36:49"/>
    <d v="2015-05-24T15:00:00"/>
  </r>
  <r>
    <s v="An Online Music Venue Awaits (Canceled)"/>
    <s v="Gritty, upfront reality going the distance hard with a proven track record of insatiable artist. Broadcasted live on the Web."/>
    <n v="250"/>
    <n v="0"/>
    <s v="canceled"/>
    <x v="0"/>
    <s v="USD"/>
    <n v="1448225336"/>
    <n v="1445629736"/>
    <b v="0"/>
    <n v="0"/>
    <b v="0"/>
    <s v="technology/web"/>
    <n v="0"/>
    <e v="#DIV/0!"/>
    <x v="2"/>
    <s v="web"/>
    <d v="2015-10-23T19:48:56"/>
    <d v="2015-11-22T20:48:56"/>
  </r>
  <r>
    <s v="Mise En Abyme Cloud Computers - PC inside a Website"/>
    <s v="A website that hosts virtual desktops. Simply log in and the cloud will enhance the power of your local computer or smart device"/>
    <n v="150000"/>
    <n v="1461"/>
    <s v="canceled"/>
    <x v="0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</r>
  <r>
    <s v="Swap Anything (Canceled)"/>
    <s v="Can we swap, please? - everybody's said it. I want to create a website that enables anybody to trade their items, without money hassle."/>
    <n v="780"/>
    <n v="5"/>
    <s v="canceled"/>
    <x v="1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</r>
  <r>
    <s v="UniteChrist (Canceled)"/>
    <s v="We are creating a Christian social network to empower, educate, and connect Christians all over the world."/>
    <n v="13803"/>
    <n v="0"/>
    <s v="canceled"/>
    <x v="0"/>
    <s v="USD"/>
    <n v="1429732586"/>
    <n v="1427140586"/>
    <b v="0"/>
    <n v="0"/>
    <b v="0"/>
    <s v="technology/web"/>
    <n v="0"/>
    <e v="#DIV/0!"/>
    <x v="2"/>
    <s v="web"/>
    <d v="2015-03-23T19:56:26"/>
    <d v="2015-04-22T19:56:26"/>
  </r>
  <r>
    <s v="Securivente (Canceled)"/>
    <s v="Finie la peur de vendre ou acheter d'occasion Ã  un inconnu ! Colis ouverts, photographiÃ©s et testÃ©s. Paiements en ligne sÃ©curisÃ©s."/>
    <n v="80000"/>
    <n v="0"/>
    <s v="canceled"/>
    <x v="6"/>
    <s v="EUR"/>
    <n v="1453210037"/>
    <n v="1448026037"/>
    <b v="0"/>
    <n v="0"/>
    <b v="0"/>
    <s v="technology/web"/>
    <n v="0"/>
    <e v="#DIV/0!"/>
    <x v="2"/>
    <s v="web"/>
    <d v="2015-11-20T13:27:17"/>
    <d v="2016-01-19T13:27:17"/>
  </r>
  <r>
    <s v="Web Streaming 2.0 (Canceled)"/>
    <s v="A Fast and Reliable new Web platform to stream videos from Internet"/>
    <n v="10000"/>
    <n v="0"/>
    <s v="canceled"/>
    <x v="13"/>
    <s v="EUR"/>
    <n v="1472777146"/>
    <n v="1470185146"/>
    <b v="0"/>
    <n v="0"/>
    <b v="0"/>
    <s v="technology/web"/>
    <n v="0"/>
    <e v="#DIV/0!"/>
    <x v="2"/>
    <s v="web"/>
    <d v="2016-08-03T00:45:46"/>
    <d v="2016-09-02T00:45:46"/>
  </r>
  <r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x v="0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</r>
  <r>
    <s v="Lets Reinvent Our Election Process (Canceled)"/>
    <s v="Something is wrong when your choices are between a &quot;giant douche and a turd sandwich.&quot;  So, lets make it better."/>
    <n v="10000"/>
    <n v="0"/>
    <s v="canceled"/>
    <x v="0"/>
    <s v="USD"/>
    <n v="1466731740"/>
    <n v="1464139740"/>
    <b v="0"/>
    <n v="0"/>
    <b v="0"/>
    <s v="technology/web"/>
    <n v="0"/>
    <e v="#DIV/0!"/>
    <x v="2"/>
    <s v="web"/>
    <d v="2016-05-25T01:29:00"/>
    <d v="2016-06-24T01:29:00"/>
  </r>
  <r>
    <s v="PixlDir.com - Simple and fast image hosting. (Canceled)"/>
    <s v="The aim of PixlDir is to deliver the most simple, and fast experience when it comes to uploading images to the web."/>
    <n v="515"/>
    <n v="0"/>
    <s v="canceled"/>
    <x v="4"/>
    <s v="NZD"/>
    <n v="1443149759"/>
    <n v="1440557759"/>
    <b v="0"/>
    <n v="0"/>
    <b v="0"/>
    <s v="technology/web"/>
    <n v="0"/>
    <e v="#DIV/0!"/>
    <x v="2"/>
    <s v="web"/>
    <d v="2015-08-26T02:55:59"/>
    <d v="2015-09-25T02:55:59"/>
  </r>
  <r>
    <s v="S'time Soirees (Canceled)"/>
    <s v="Hormis la similitude envers d'autres rÃ©seaux socials, celui-ci vous permettra d'organiser / participer Ã  des soirÃ©es trÃ¨s facilement !"/>
    <n v="5000"/>
    <n v="0"/>
    <s v="canceled"/>
    <x v="6"/>
    <s v="EUR"/>
    <n v="1488013307"/>
    <n v="1485421307"/>
    <b v="0"/>
    <n v="0"/>
    <b v="0"/>
    <s v="technology/web"/>
    <n v="0"/>
    <e v="#DIV/0!"/>
    <x v="2"/>
    <s v="web"/>
    <d v="2017-01-26T09:01:47"/>
    <d v="2017-02-25T09:01:47"/>
  </r>
  <r>
    <s v="Get Affordable Website with Premium Hosting and Domain"/>
    <s v="At beSpider you can create and publish you websites within minutes. 100s of pre-build templates, free domain, free cloud base hosting."/>
    <n v="2000"/>
    <n v="60"/>
    <s v="canceled"/>
    <x v="1"/>
    <s v="GBP"/>
    <n v="1431072843"/>
    <n v="1427184843"/>
    <b v="0"/>
    <n v="3"/>
    <b v="0"/>
    <s v="technology/web"/>
    <n v="0.03"/>
    <n v="20"/>
    <x v="2"/>
    <s v="web"/>
    <d v="2015-03-24T08:14:03"/>
    <d v="2015-05-08T08:14:03"/>
  </r>
  <r>
    <s v="Y2Y Tutors (Canceled)"/>
    <s v="With the cost of education seemingly always on the rise, Y2Y aims to ensure that no student will be left behind through peer tutoring."/>
    <n v="400"/>
    <n v="0"/>
    <s v="canceled"/>
    <x v="0"/>
    <s v="USD"/>
    <n v="1449689203"/>
    <n v="1447097203"/>
    <b v="0"/>
    <n v="0"/>
    <b v="0"/>
    <s v="technology/web"/>
    <n v="0"/>
    <e v="#DIV/0!"/>
    <x v="2"/>
    <s v="web"/>
    <d v="2015-11-09T19:26:43"/>
    <d v="2015-12-09T19:26:43"/>
  </r>
  <r>
    <s v="Big Data (Canceled)"/>
    <s v="Big Data Sets for researchers interested in improving the quality of life."/>
    <n v="2500000"/>
    <n v="1"/>
    <s v="canceled"/>
    <x v="0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</r>
  <r>
    <s v="iShopGreen.ca - the green product marketplace (Canceled)"/>
    <s v="iShopGreen.ca is an online marketplace that connects consumers and suppliers with green products &amp; services"/>
    <n v="30000"/>
    <n v="300"/>
    <s v="canceled"/>
    <x v="5"/>
    <s v="CAD"/>
    <n v="1408986738"/>
    <n v="1405098738"/>
    <b v="0"/>
    <n v="1"/>
    <b v="0"/>
    <s v="technology/web"/>
    <n v="0.01"/>
    <n v="300"/>
    <x v="2"/>
    <s v="web"/>
    <d v="2014-07-11T17:12:18"/>
    <d v="2014-08-25T17:12:18"/>
  </r>
  <r>
    <s v="We CAN End Police Violence Against Our Dog's (Canceled)"/>
    <s v="Creating a web portal to train law enforcement departments on how to handle dogs and a directory and profile system for our dog's."/>
    <n v="25000"/>
    <n v="261"/>
    <s v="canceled"/>
    <x v="0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</r>
  <r>
    <s v="The Animal Shelter Network website (Canceled)"/>
    <s v="The Animal Shelter Network is a free website for collaboration and communication between animal shelters, rescues and humane societies."/>
    <n v="6000"/>
    <n v="341"/>
    <s v="canceled"/>
    <x v="0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</r>
  <r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x v="2"/>
    <s v="AUD"/>
    <n v="1432771997"/>
    <n v="1430179997"/>
    <b v="0"/>
    <n v="0"/>
    <b v="0"/>
    <s v="technology/web"/>
    <n v="0"/>
    <e v="#DIV/0!"/>
    <x v="2"/>
    <s v="web"/>
    <d v="2015-04-28T00:13:17"/>
    <d v="2015-05-28T00:13:17"/>
  </r>
  <r>
    <s v="NeedSomeLoven.com (Canceled)"/>
    <s v="I am designing a fun, high tech dating website, with over 25 cool features. It is innovate as well as user friendly."/>
    <n v="5000"/>
    <n v="0"/>
    <s v="canceled"/>
    <x v="0"/>
    <s v="USD"/>
    <n v="1431647041"/>
    <n v="1429055041"/>
    <b v="0"/>
    <n v="0"/>
    <b v="0"/>
    <s v="technology/web"/>
    <n v="0"/>
    <e v="#DIV/0!"/>
    <x v="2"/>
    <s v="web"/>
    <d v="2015-04-14T23:44:01"/>
    <d v="2015-05-14T23:44:01"/>
  </r>
  <r>
    <s v="SkyRooms.io Virtual Offices (Canceled)"/>
    <s v="SkyRooms.IO is a social network for business people that actually equips them to do work together. Resume, video conferencing and PM."/>
    <n v="25000"/>
    <n v="0"/>
    <s v="canceled"/>
    <x v="5"/>
    <s v="CAD"/>
    <n v="1490560177"/>
    <n v="1487971777"/>
    <b v="0"/>
    <n v="0"/>
    <b v="0"/>
    <s v="technology/web"/>
    <n v="0"/>
    <e v="#DIV/0!"/>
    <x v="2"/>
    <s v="web"/>
    <d v="2017-02-24T21:29:37"/>
    <d v="2017-03-26T20:29:37"/>
  </r>
  <r>
    <s v="The Story of Life - Writing tomorrow's history today"/>
    <s v="TSOLife is a revolutionary digital platform that allows users to record a personalized legacy to leave behind for future generations."/>
    <n v="25000"/>
    <n v="4345"/>
    <s v="canceled"/>
    <x v="0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</r>
  <r>
    <s v="Privileged Zone - Premium Social Network (Canceled)"/>
    <s v="Social Network - your new digital social life without ads, monitoring and analyses. Freed from the feeling that every step is followed"/>
    <n v="450000"/>
    <n v="90"/>
    <s v="canceled"/>
    <x v="11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</r>
  <r>
    <s v="Website for Firearms Education &amp; Sale of Accessories"/>
    <s v="Funding of website design &amp; materials for education about firearms, firearm safety &amp; firearm related apparel"/>
    <n v="5000"/>
    <n v="0"/>
    <s v="canceled"/>
    <x v="0"/>
    <s v="USD"/>
    <n v="1405269457"/>
    <n v="1402677457"/>
    <b v="0"/>
    <n v="0"/>
    <b v="0"/>
    <s v="technology/web"/>
    <n v="0"/>
    <e v="#DIV/0!"/>
    <x v="2"/>
    <s v="web"/>
    <d v="2014-06-13T16:37:37"/>
    <d v="2014-07-13T16:37:37"/>
  </r>
  <r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x v="2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</r>
  <r>
    <s v="Ecosteader (Canceled)"/>
    <s v="Land development network for an eco-conscious collective. Community portal features ideas on lean design, green building, urban ecology"/>
    <n v="11999"/>
    <n v="10"/>
    <s v="canceled"/>
    <x v="0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</r>
  <r>
    <s v="Brevity: A Powerful Online Publishing Software! (Canceled)"/>
    <s v="A Powerful Multimedia-Rich Software that aims at making online publishing very simple."/>
    <n v="50000"/>
    <n v="690"/>
    <s v="canceled"/>
    <x v="5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</r>
  <r>
    <s v="UniWherse.com - Bring students future (Canceled)"/>
    <s v="Our goal is to create a system, students can find universities that best match their interests."/>
    <n v="20000"/>
    <n v="0"/>
    <s v="canceled"/>
    <x v="9"/>
    <s v="EUR"/>
    <n v="1448470165"/>
    <n v="1445874565"/>
    <b v="0"/>
    <n v="0"/>
    <b v="0"/>
    <s v="technology/web"/>
    <n v="0"/>
    <e v="#DIV/0!"/>
    <x v="2"/>
    <s v="web"/>
    <d v="2015-10-26T15:49:25"/>
    <d v="2015-11-25T16:49:25"/>
  </r>
  <r>
    <s v="Uivo-fast,secure emergency contact system for your property"/>
    <s v="Uivo lets police and fire department personnel quickly contact you in the event of an emergency involving your property."/>
    <n v="10000"/>
    <n v="1245"/>
    <s v="canceled"/>
    <x v="0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</r>
  <r>
    <s v="pitchtograndma (Canceled)"/>
    <s v="We help companies to explain what they do in simple, grandma-would-understand terms."/>
    <n v="5000"/>
    <n v="1"/>
    <s v="canceled"/>
    <x v="0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</r>
  <r>
    <s v="Pleero, A Technology Team Building Website (Canceled)"/>
    <s v="Network used for building technology development teams."/>
    <n v="25000"/>
    <n v="2"/>
    <s v="canceled"/>
    <x v="0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</r>
  <r>
    <s v="Keto Advice (Canceled)"/>
    <s v="With no central location for keto knowledge, keto advice will be a community run knowledge base."/>
    <n v="2000"/>
    <n v="4"/>
    <s v="canceled"/>
    <x v="1"/>
    <s v="GBP"/>
    <n v="1433587620"/>
    <n v="1430996150"/>
    <b v="0"/>
    <n v="1"/>
    <b v="0"/>
    <s v="technology/web"/>
    <n v="2E-3"/>
    <n v="4"/>
    <x v="2"/>
    <s v="web"/>
    <d v="2015-05-07T10:55:50"/>
    <d v="2015-06-06T10:47:00"/>
  </r>
  <r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x v="1"/>
    <s v="GBP"/>
    <n v="1488063840"/>
    <n v="1485558318"/>
    <b v="0"/>
    <n v="0"/>
    <b v="0"/>
    <s v="technology/web"/>
    <n v="0"/>
    <e v="#DIV/0!"/>
    <x v="2"/>
    <s v="web"/>
    <d v="2017-01-27T23:05:18"/>
    <d v="2017-02-25T23:04:00"/>
  </r>
  <r>
    <s v="W (Canceled)"/>
    <s v="O0"/>
    <n v="200000"/>
    <n v="18"/>
    <s v="canceled"/>
    <x v="12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</r>
  <r>
    <s v="Kids Educational Social Media Site (Canceled)"/>
    <s v="Development of a Safe and Educational Social Media site for kids."/>
    <n v="1000000"/>
    <n v="1"/>
    <s v="canceled"/>
    <x v="0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</r>
  <r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x v="6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</r>
  <r>
    <s v="Help fund research of dual action compression breast pump"/>
    <s v="Innovative new compression-based breast pump gives mothers unprecedented freedom, enabling efficient and discreet pumping"/>
    <n v="40000"/>
    <n v="47665"/>
    <s v="successful"/>
    <x v="0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</r>
  <r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x v="12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</r>
  <r>
    <s v="Phone Silks - The best way to carry your smart phone!"/>
    <s v="Stylish new phone carrier allows instant access to your smart phone while freeing up your hands."/>
    <n v="25000"/>
    <n v="26452"/>
    <s v="successful"/>
    <x v="0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</r>
  <r>
    <s v="Sofft: Blocks Stains &amp; Softens Clothes!"/>
    <s v="Sofft...it's Soft with an Off! A stain-blocking fabric softener that simplifies your laundry and helps the environment at the same time"/>
    <n v="25000"/>
    <n v="75029.48"/>
    <s v="successful"/>
    <x v="0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</r>
  <r>
    <s v="Carbon Fiber Collar Stays"/>
    <s v="Ever wanted to own something made out of carbon fiber? Now you can!"/>
    <n v="2000"/>
    <n v="5574"/>
    <s v="successful"/>
    <x v="0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</r>
  <r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x v="0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</r>
  <r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x v="5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</r>
  <r>
    <s v="Audio Jacket"/>
    <s v="Get ready for the next product that you canâ€™t live without"/>
    <n v="35000"/>
    <n v="44388"/>
    <s v="successful"/>
    <x v="0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</r>
  <r>
    <s v="VIVO Solar Bag"/>
    <s v="A backpack with a built in solar panel to charge any USB device. Includes removable battery pack, USB cable, and 7 different adapters!"/>
    <n v="2500"/>
    <n v="3499"/>
    <s v="successful"/>
    <x v="0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</r>
  <r>
    <s v="Jake Lazarow's Eagle Project"/>
    <s v="This project is designed to obtain flash drive bracelets with a child's information on it for parents to wear in case of emergencies"/>
    <n v="1500"/>
    <n v="1686"/>
    <s v="successful"/>
    <x v="0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</r>
  <r>
    <s v="Pacha's Pajamas: Award-Winning Healthy Kids Entertainment!"/>
    <s v="Pacha's Pajamas is an epic story told through books, music, videos and now augmented PJs that's uplifting kids everywhere!"/>
    <n v="25000"/>
    <n v="25132"/>
    <s v="successful"/>
    <x v="0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</r>
  <r>
    <s v="The Zossom Phone Case"/>
    <s v="Zossom is a smart phone case with a strap. Forget the days of shattered screens and scratches. The Zossom case keeps your phone safe."/>
    <n v="3000"/>
    <n v="3014"/>
    <s v="successful"/>
    <x v="0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</r>
  <r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x v="0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</r>
  <r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x v="0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</r>
  <r>
    <s v="Spark: The Watch That Keeps You Awake"/>
    <s v="Meet Spark: The friendly companion that helps you stay awake during the day. Re-released with new features!"/>
    <n v="8000"/>
    <n v="11751"/>
    <s v="successful"/>
    <x v="0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</r>
  <r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x v="0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</r>
  <r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x v="0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</r>
  <r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x v="0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</r>
  <r>
    <s v="Lulu Watch Designs - Apple Watch"/>
    <s v="Sync up your lifestyle"/>
    <n v="3000"/>
    <n v="3017"/>
    <s v="successful"/>
    <x v="0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</r>
  <r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x v="0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</r>
  <r>
    <s v="AirString"/>
    <s v="AirString keeps your AirPods from getting lost by keeping the pair together with a  durable and premium quality string."/>
    <n v="10000"/>
    <n v="95"/>
    <s v="failed"/>
    <x v="0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</r>
  <r>
    <s v="LW - the cool luminescent band with a watch"/>
    <s v="A stylish, durable safety light band on your wrist or ankle holds a watch or another modular accessory."/>
    <n v="39000"/>
    <n v="156"/>
    <s v="failed"/>
    <x v="0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</r>
  <r>
    <s v="MouseFighter invisible AIR mouse"/>
    <s v="Imagine a mouse that automatically moves your pointer to where your head is facing. Its an air mouse hidden inside a standard headset."/>
    <n v="200000"/>
    <n v="700"/>
    <s v="failed"/>
    <x v="8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</r>
  <r>
    <s v="Oregon Babyâ„¢ Diapers"/>
    <s v="Save Oregon Babyâ„¢ Diapers, a handmade business, run by awesome moms in Southern Oregon, from permanently closing!"/>
    <n v="12000"/>
    <n v="904"/>
    <s v="failed"/>
    <x v="0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</r>
  <r>
    <s v="CulBox , Open Source Wearable Smart Watch for Arduino"/>
    <s v="Culbox is an Open Source Wrist Watch for Arduino with built in Bluetooth and bunch of Hi-Tech sensors and tons of features for Makers"/>
    <n v="10000"/>
    <n v="1864"/>
    <s v="failed"/>
    <x v="0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</r>
  <r>
    <s v="Ducky Diapers"/>
    <s v="Have you ever dreamed of having a pet duckling, but concerned about all the pooping, here is a a solution to help solve that issue."/>
    <n v="200000"/>
    <n v="8"/>
    <s v="failed"/>
    <x v="0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</r>
  <r>
    <s v="Ubivade - Vibrating navigation belt"/>
    <s v="The first navigation system, usable by each means of transport, that will take you wherever you want without thinking about the route."/>
    <n v="50000"/>
    <n v="5010"/>
    <s v="failed"/>
    <x v="13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</r>
  <r>
    <s v="Iplace itâ„¢ : The Phone Holding RFID Blocking Card Holder"/>
    <s v="A card holding companion to your phone that acts as a placing device for all your devices.  Grips to any material too."/>
    <n v="15000"/>
    <n v="684"/>
    <s v="failed"/>
    <x v="0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</r>
  <r>
    <s v="Christian DiLusso Watches"/>
    <s v="Beautiful automatic watches, made for every moment._x000a_Sports, business, casual.....it fits every moment of your life."/>
    <n v="200000"/>
    <n v="43015"/>
    <s v="failed"/>
    <x v="11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</r>
  <r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x v="13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</r>
  <r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x v="0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</r>
  <r>
    <s v="youWare  |  A digital ID for the real world"/>
    <s v="Fashion accessories used to instantly link with people you meet and exchange contact info, money, documents, media and so much more."/>
    <n v="50000"/>
    <n v="10814"/>
    <s v="failed"/>
    <x v="0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</r>
  <r>
    <s v="HORIZON: LIFE ENHANCED GLASSWARE"/>
    <s v="Will assist the deaf to have better communication and safety through the use of LCD glassware with audio &amp; sensory components."/>
    <n v="100000"/>
    <n v="205"/>
    <s v="failed"/>
    <x v="0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</r>
  <r>
    <s v="Something To Wear For Hearing Sounds By Feeling Vibrations"/>
    <s v="Listen to sounds by feeling an array of vibrational patterns against your body."/>
    <n v="50000"/>
    <n v="15"/>
    <s v="failed"/>
    <x v="0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</r>
  <r>
    <s v="How to Make Innovative Apple Watch Apps with WatchKit"/>
    <s v="24+ hour online class in WatchKit development from an expert iOS developer and instructor via unconventional, innovative projects."/>
    <n v="6000"/>
    <n v="891"/>
    <s v="failed"/>
    <x v="0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</r>
  <r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x v="5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</r>
  <r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x v="13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</r>
  <r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x v="0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</r>
  <r>
    <s v="Monolith Posture Coach"/>
    <s v="World's first bio-feedback posture device for your entire back. Trains back, neck, thoracic &amp; ab segments by using only 30 min/day."/>
    <n v="57000"/>
    <n v="8827"/>
    <s v="failed"/>
    <x v="0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</r>
  <r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x v="0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</r>
  <r>
    <s v="D-Pro Athletic Headband with Carbon Fiber"/>
    <s v="The D-Pro is a lightweight, moisture-wicking headband with a padded carbon fiber insert that reduces the risk of head injury in sports."/>
    <n v="2500"/>
    <n v="1"/>
    <s v="failed"/>
    <x v="0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</r>
  <r>
    <s v="Deception Belt"/>
    <s v="The Deception Belt is an innovative belt with app capability, designed to assist any user gain control over their appetite."/>
    <n v="50000"/>
    <n v="53"/>
    <s v="failed"/>
    <x v="0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</r>
  <r>
    <s v="Mist Buddy Hydration/Misting Backpack"/>
    <s v="Mist Buddy is a remote controlled misting system, powered by a rechargeable battery with misting/sipping tip for complete coolness."/>
    <n v="35000"/>
    <n v="298"/>
    <s v="failed"/>
    <x v="0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</r>
  <r>
    <s v="Arcus Motion Analyzer | The Versatile Smart Ring"/>
    <s v="Arcus gives your fingers super powers."/>
    <n v="320000"/>
    <n v="23948"/>
    <s v="failed"/>
    <x v="0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</r>
  <r>
    <s v="Nomadica All purpose backpack with battery"/>
    <s v="PowerPack is an efficient and affordable backpack with a lithium-ion charger for all electronic devices offering charges on the go!"/>
    <n v="2000"/>
    <n v="553"/>
    <s v="failed"/>
    <x v="0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</r>
  <r>
    <s v="Vivi di Cuore - Heart Rate Watch"/>
    <s v="La tua giornata sportiva monitorata nel tuo polso??!!!_x000a_Rendiamolo possibile... VIVI DI CUORE --- All MADE in ITALY"/>
    <n v="500000"/>
    <n v="0"/>
    <s v="failed"/>
    <x v="13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</r>
  <r>
    <s v="Power Go: Cargador Solar para Dispositivos MÃ³viles"/>
    <s v="Power Go es una linea de cargadores solares para dispositivos mÃ³viles, amigables con el medio ambiente y de bajo costo."/>
    <n v="100000"/>
    <n v="3550"/>
    <s v="failed"/>
    <x v="14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</r>
  <r>
    <s v="The Most Advanced Dress Shirt- EVER!!"/>
    <s v="Removable collars and cuffs along with hidden underarm designs that prevent embarrassing and stubborn stains. What does YOUR shirt do?"/>
    <n v="20000"/>
    <n v="14598"/>
    <s v="failed"/>
    <x v="0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</r>
  <r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x v="0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</r>
  <r>
    <s v="BLOXSHIELD"/>
    <s v="A radiation shield for your fitness tracker, smartwatch or other wearable smart device"/>
    <n v="20000"/>
    <n v="2468"/>
    <s v="failed"/>
    <x v="0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</r>
  <r>
    <s v="ShapeCase - Colorful Apple Watch Bumpers"/>
    <s v="Personalizing your Apple Watch has never been easier. Ten different colors to match any lifestyle. Time is precious, protect it."/>
    <n v="50000"/>
    <n v="260"/>
    <s v="failed"/>
    <x v="0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</r>
  <r>
    <s v="Signum Indicators by Brighter Indication"/>
    <s v="A revolutionary, cycling safety device is born! Signum indicators close the communication gap between cyclists and other road users."/>
    <n v="20000"/>
    <n v="1306"/>
    <s v="failed"/>
    <x v="1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</r>
  <r>
    <s v="Prana: Wearable for Breathing and Posture"/>
    <s v="Prana is the first wearable combining breath and posture tracking to make your sitting time count."/>
    <n v="100000"/>
    <n v="35338"/>
    <s v="failed"/>
    <x v="0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</r>
  <r>
    <s v="Airlock bike helmet"/>
    <s v="You can control how much air enters the helmet by opening or closing the vents. This is very useful in bad weather, or for competition."/>
    <n v="150000"/>
    <n v="590"/>
    <s v="failed"/>
    <x v="0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</r>
  <r>
    <s v="mini air- personal air conditioner"/>
    <s v="Unique small wearable personal air conditioning device that provides the user a 10-15 degree environmental difference on his person."/>
    <n v="60000"/>
    <n v="636"/>
    <s v="failed"/>
    <x v="0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</r>
  <r>
    <s v="trustee"/>
    <s v="Show your fidelity by wearing the Trustee rings! Show where you are (at)!"/>
    <n v="175000"/>
    <n v="1"/>
    <s v="failed"/>
    <x v="9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</r>
  <r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x v="12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</r>
  <r>
    <s v="3D Xray Vision. State of the Art. Free for Everyone*."/>
    <s v="The first 3D Xray Vision Instrument FREE* for researchers, scientists, entrepreneurs, developers, educators, artists, and explorers."/>
    <n v="100000"/>
    <n v="15390"/>
    <s v="failed"/>
    <x v="0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</r>
  <r>
    <s v="TapTap, a touch communication wristband"/>
    <s v="TapTap is a technology to transfer touch between two people. It can also be an activity tracker, a game controller or smart alarm."/>
    <n v="130000"/>
    <n v="107148.74"/>
    <s v="failed"/>
    <x v="0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</r>
  <r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x v="3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</r>
  <r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x v="1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</r>
  <r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x v="0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</r>
  <r>
    <s v="EL TORO SPEEDWRAPS - THE EVOLUTION OF SPORTS TRAINING"/>
    <s v="SPEEDWRAPS improve the speed, agility &amp; strength of an athlete by utilizing evenly distributed weight on the lower leg."/>
    <n v="15000"/>
    <n v="837"/>
    <s v="failed"/>
    <x v="0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</r>
  <r>
    <s v="ZNITCH- The Evolution in Helmet Safety"/>
    <s v="Turn you helmet into the safest helmet and don't worry about a thing,you will always have the right fit!!"/>
    <n v="55000"/>
    <n v="481"/>
    <s v="failed"/>
    <x v="5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</r>
  <r>
    <s v="SomnoScope"/>
    <s v="The closest thing ever to the Holy Grail of wearables technology"/>
    <n v="100000"/>
    <n v="977"/>
    <s v="failed"/>
    <x v="9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</r>
  <r>
    <s v="Driver Alert System"/>
    <s v="Driver Alert System es un sistema de seguridad para el conductor, que le avisa en caso de perder la posicion vertical mientras conduce."/>
    <n v="100000"/>
    <n v="0"/>
    <s v="failed"/>
    <x v="3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</r>
  <r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x v="1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</r>
  <r>
    <s v="Glowbelt, The World's First Retractable LED Safety Belt"/>
    <s v="Glowbelt is the world's first rectractable LED safety belt for fans of the great outdoors, fitness enthusiasts, children and more."/>
    <n v="40000"/>
    <n v="8837"/>
    <s v="failed"/>
    <x v="1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</r>
  <r>
    <s v="lumiglove"/>
    <s v="A &quot;handheld&quot; light, which eases the way you illuminate objects and/or paths."/>
    <n v="15000"/>
    <n v="61"/>
    <s v="failed"/>
    <x v="0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</r>
  <r>
    <s v="Hate York Shirt 2.0"/>
    <s v="Shirts, so technologically advanced, they connect mentally to their audience upon sight."/>
    <n v="1200"/>
    <n v="0"/>
    <s v="failed"/>
    <x v="5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</r>
  <r>
    <s v="Anti Snore Wearable"/>
    <s v="Our wearable and app automates the poke you normally get from your bedpartner to make you stop snoring and making you turn to the side."/>
    <n v="100000"/>
    <n v="33791"/>
    <s v="failed"/>
    <x v="9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</r>
  <r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x v="0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</r>
  <r>
    <s v="Secure Pet GPS Tracker - Every Moment Matters"/>
    <s v="The first GPS tracker created entirely in Italy that allows you to know where your pet is located at any time throughout any device."/>
    <n v="25000"/>
    <n v="199"/>
    <s v="failed"/>
    <x v="13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</r>
  <r>
    <s v="Prep Packs Survival Belt"/>
    <s v="The Prep Packs Survival Belt allows you to carry all of the essentials for outdoor survival inside your belt buckle"/>
    <n v="15000"/>
    <n v="2249"/>
    <s v="failed"/>
    <x v="0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</r>
  <r>
    <s v="Mouse^3"/>
    <s v="Mouse^3 is the next generation of input devices. With cursor control and customized gesture recognition, its applications are endless!"/>
    <n v="27500"/>
    <n v="1389"/>
    <s v="failed"/>
    <x v="0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</r>
  <r>
    <s v="Pathfinder - Wearable Navigation for the Blind"/>
    <s v="Translate sight into touch with a wrist-mounted wearable. A revolution for visually impaired people everywhere."/>
    <n v="7000"/>
    <n v="715"/>
    <s v="failed"/>
    <x v="0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</r>
  <r>
    <s v="cool air belt"/>
    <s v="Cool air flowing under clothing keeps you cool."/>
    <n v="100000"/>
    <n v="305"/>
    <s v="failed"/>
    <x v="0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</r>
  <r>
    <s v="BioToo - Emergency Temporary Tattoos"/>
    <s v="When every second matters, BioToo temporary tattoos get critical information to emergency personnel to help them help you."/>
    <n v="12000"/>
    <n v="90"/>
    <s v="failed"/>
    <x v="0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</r>
  <r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x v="0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</r>
  <r>
    <s v="Without Utterance: Tales from the Other Side of Language"/>
    <s v="Without Utterance, a crushingly intimate literary memoir told from the inside of losing language, self, and world."/>
    <n v="1900"/>
    <n v="2735"/>
    <s v="successful"/>
    <x v="0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</r>
  <r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x v="0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</r>
  <r>
    <s v="The BANGGAI Rescue Project"/>
    <s v="BANGGAI RESCUE is a beautiful, must-read book and a project setting out to answer some critical questions about the species' future."/>
    <n v="25000"/>
    <n v="33006"/>
    <s v="successful"/>
    <x v="0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</r>
  <r>
    <s v="The 2015 Pro Football Beast Book"/>
    <s v="The Definitive (and Slightly Ridiculous) Guide to Enjoying the 2015 Pro Football Season"/>
    <n v="5000"/>
    <n v="5469"/>
    <s v="successful"/>
    <x v="0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</r>
  <r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x v="0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</r>
  <r>
    <s v="The Year It All Made Sense"/>
    <s v="A true story about inspiration and survival - David Alfred George turns his powerful experience into a compelling vBook."/>
    <n v="20000"/>
    <n v="20070"/>
    <s v="successful"/>
    <x v="0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</r>
  <r>
    <s v="60 Days to a Radiating Faith"/>
    <s v="&quot;60 Days to a Radiating Faith&quot; is a collection of carefully selected Bible verses to encourage those undergoing cancer treatments."/>
    <n v="2500"/>
    <n v="2535"/>
    <s v="successful"/>
    <x v="0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</r>
  <r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x v="0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</r>
  <r>
    <s v="The Age of the Platform: My Fourth Book"/>
    <s v="A big idea non-fiction book by an impatient three-time author and insomniac willing to bet on himself."/>
    <n v="7500"/>
    <n v="7917.45"/>
    <s v="successful"/>
    <x v="0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</r>
  <r>
    <s v="The Malformation of Health Care"/>
    <s v="A true David vs.Goliath story about a young adult battling the U.S. health care system to survive and become an advocate for change."/>
    <n v="4000"/>
    <n v="5226"/>
    <s v="successful"/>
    <x v="0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</r>
  <r>
    <s v="Encyclopedia of Surfing"/>
    <s v="A Massive but Cheerful Online Digital Archive of Surfing"/>
    <n v="20000"/>
    <n v="26438"/>
    <s v="successful"/>
    <x v="0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</r>
  <r>
    <s v="Portland Boat Tours:  From Dream to Business"/>
    <s v="Be part of the excitement by supporting our first season offering unique perspectives of Portland from the water."/>
    <n v="5000"/>
    <n v="6300"/>
    <s v="successful"/>
    <x v="0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</r>
  <r>
    <s v="Chess puzzles in your pocket: a new eBook"/>
    <s v="A great collection of puzzles to take and enjoy anywhere in the world - have fun, challenge yourself, and become a better chess player!"/>
    <n v="40"/>
    <n v="64"/>
    <s v="successful"/>
    <x v="1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</r>
  <r>
    <s v="Sinatra Cookbook - Recipes for the Ruby framework"/>
    <s v="Sinatra Cookbook is an ebook featuring 12 fantastic example applications built on the Sinatra framework and many well known Ruby gems."/>
    <n v="2500"/>
    <n v="3012"/>
    <s v="successful"/>
    <x v="1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</r>
  <r>
    <s v="Sideswiped"/>
    <s v="Sideswiped is my story of growing in and trusting God through the mess and mysteries of life."/>
    <n v="8500"/>
    <n v="10670"/>
    <s v="successful"/>
    <x v="5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</r>
  <r>
    <s v="TOP FUEL FOR LIFE - Life Lessons from a Crew Chief"/>
    <s v="TOP FUEL FOR LIFE â€¦ a true story of victory, unimaginable loss_x000a_and the epiphany that changed everything."/>
    <n v="47000"/>
    <n v="53771"/>
    <s v="successful"/>
    <x v="0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</r>
  <r>
    <s v="What Happens in Vegas Stays on YouTube"/>
    <s v="I'm writing a new book! Topic: Privacy is Dead. What does a world without privacy mean for humanity? Our reputations? Our kids?"/>
    <n v="3600"/>
    <n v="11345"/>
    <s v="successful"/>
    <x v="0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</r>
  <r>
    <s v="Eat Mendocino: Writing the Book"/>
    <s v="For one year, two women exclusively ate food produced within Mendocino County, CA. Now, they will write a book about their adventures."/>
    <n v="5000"/>
    <n v="6120"/>
    <s v="successful"/>
    <x v="0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</r>
  <r>
    <s v="Under the Sour Sun: Hunger through the Eyes of a Child"/>
    <s v="The true story of a child's struggle with hunger, poverty, and war in El Salvador."/>
    <n v="1500"/>
    <n v="1601"/>
    <s v="successful"/>
    <x v="0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</r>
  <r>
    <s v="Brother's Keeper: Lessons Learned in Gaining Access"/>
    <s v="Strategies forged and lessons learned from accessing highly selective places where Black men have historically been underrepresented."/>
    <n v="6000"/>
    <n v="9500"/>
    <s v="successful"/>
    <x v="0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</r>
  <r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x v="0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</r>
  <r>
    <s v="reVILNA: the vilna ghetto project"/>
    <s v="A revolutionary digital mapping project of the Vilna Ghetto"/>
    <n v="13000"/>
    <n v="13293.8"/>
    <s v="successful"/>
    <x v="0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</r>
  <r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x v="0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</r>
  <r>
    <s v="A Tale as Rich as Soil: Preserving Valmont's History"/>
    <s v="Valmont is a town with a fertile history and a vibrant community. We aim to capture the magic in our People's History of Valmont!"/>
    <n v="550"/>
    <n v="814"/>
    <s v="successful"/>
    <x v="0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</r>
  <r>
    <s v="A Revolutionary Leadership Resource Book"/>
    <s v="Join others to help create a world that is possible -- in your workplace, community and society!"/>
    <n v="5000"/>
    <n v="5116"/>
    <s v="successful"/>
    <x v="0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</r>
  <r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x v="0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</r>
  <r>
    <s v="Attention: People With Body Parts"/>
    <s v="This is a book of letters. Letters to our body parts."/>
    <n v="2987"/>
    <n v="3318"/>
    <s v="successful"/>
    <x v="0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</r>
  <r>
    <s v="Trash is Treasure"/>
    <s v="My creations are born in different cultural environment around the globe with Â« what is already there Â» and act as a social impulse"/>
    <n v="7000"/>
    <n v="7003"/>
    <s v="successful"/>
    <x v="9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</r>
  <r>
    <s v="Meditations for the Childbearing Year - a Book"/>
    <s v="Peace on Earth begins with birth. Educating pregnant women to create a more peaceful world is what this book is all about."/>
    <n v="2000"/>
    <n v="2005"/>
    <s v="successful"/>
    <x v="0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</r>
  <r>
    <s v="chartwellwest.com"/>
    <s v="A place for rational, fact and data based non-partisan political and societal commentary on things that matter to Americans."/>
    <n v="10000"/>
    <n v="10556"/>
    <s v="successful"/>
    <x v="0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</r>
  <r>
    <s v="A book no one should have to write-but everyone should read."/>
    <s v="The epic adventure of a 33 year journey surviving 4 open heart surgeries- emotionally powerful. Graphic. Honest. Funny"/>
    <n v="4444"/>
    <n v="4559"/>
    <s v="successful"/>
    <x v="0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</r>
  <r>
    <s v="Surviving the Journey: Letters from the Railroad"/>
    <s v="A young cancer survivor embarks on a cross country railroad adventure while writing her memoir through letters."/>
    <n v="3000"/>
    <n v="3555"/>
    <s v="successful"/>
    <x v="0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</r>
  <r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x v="2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</r>
  <r>
    <s v="Dirshuni: Israeli Women Writing Midrash, volume 2"/>
    <s v="Finally, Jewish sacred texts by Israeli women, volume 2 of an  acclaimed, revolutionary series of powerful, witty, diverse Midrashim."/>
    <n v="10000"/>
    <n v="12800"/>
    <s v="successful"/>
    <x v="0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</r>
  <r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x v="0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</r>
  <r>
    <s v="Rumble Yell: Discovering America's Biggest Bike Ride"/>
    <s v="The hilarious new book about RAGBRAI, America's greatest event that you've never heard of. Crotch lube is entirely optional."/>
    <n v="2500"/>
    <n v="2547.69"/>
    <s v="successful"/>
    <x v="0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</r>
  <r>
    <s v="Shemdegi Sadguri: photopoetic commentary on Eastern Europe"/>
    <s v="A mixed media (poetry, photo, prose and sound) text focusing on/inspired by rural life in former Communist republics. "/>
    <n v="700"/>
    <n v="824"/>
    <s v="successful"/>
    <x v="0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</r>
  <r>
    <s v="Celebrating Orlando's Historic Haunts Release"/>
    <s v="This is for the book release event/photo gallery show. Funds will go to buy gallery prints &amp; copies of Orlando's Historic Haunts."/>
    <n v="250"/>
    <n v="595"/>
    <s v="successful"/>
    <x v="0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</r>
  <r>
    <s v="Publish Waiting On Humanity"/>
    <s v="I am publishing my book, Waiting on Humanity and need some finishing funds to do so."/>
    <n v="2500"/>
    <n v="2550"/>
    <s v="successful"/>
    <x v="0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</r>
  <r>
    <s v="Wild Ruins"/>
    <s v="Help me search for the lost ruins of the UK. A unique guide to  lesser known and somewhat known ruins of Britain."/>
    <n v="5000"/>
    <n v="5096"/>
    <s v="successful"/>
    <x v="1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</r>
  <r>
    <s v="Random Thoughts from a Random Mind"/>
    <s v="I am publishing my 5th book, I am looking to publish a book of short stories, all based on random thoughts that flash through my mind."/>
    <n v="2200"/>
    <n v="0"/>
    <s v="failed"/>
    <x v="0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</r>
  <r>
    <s v="DONE WITH DEATH"/>
    <s v="The day Chuck died was the day everything changed. Now he has to save the afterlife from extinction or die again trying."/>
    <n v="5000"/>
    <n v="235"/>
    <s v="failed"/>
    <x v="0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</r>
  <r>
    <s v="Where we used to live - eBook (PROJECT 80%)"/>
    <s v="An original-well-done eBook. Mainly about fiction, action, adventure, and mystery. A story that you've never read!"/>
    <n v="3500"/>
    <n v="0"/>
    <s v="failed"/>
    <x v="14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</r>
  <r>
    <s v="Highland Sabre - A Black Beast Books Project"/>
    <s v="Highland Sabre explores a possible yet terrifying explanation for the mystery big cats said to prowl the British countryside."/>
    <n v="4290"/>
    <n v="5"/>
    <s v="failed"/>
    <x v="1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</r>
  <r>
    <s v="[JOE]KES"/>
    <s v="[JOE]KES is a book full of over 200 original, sometimes funny, pun-ish Joekes. If you hate the book, use it as a coster!"/>
    <n v="5000"/>
    <n v="0"/>
    <s v="failed"/>
    <x v="0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</r>
  <r>
    <s v="Dirty Quiet Money"/>
    <s v="To survive, an American socialite must fight with a Mafia boss in the French Resistance, but will his underworld ruin her in the end?"/>
    <n v="7000"/>
    <n v="2521"/>
    <s v="failed"/>
    <x v="0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</r>
  <r>
    <s v="Memories of Italy &amp; Olive Oil"/>
    <s v="I am writing about my nonna's life in Southern Italy and what it was like to grow up in a Fascist regime before immigrating to Canada."/>
    <n v="4000"/>
    <n v="0"/>
    <s v="failed"/>
    <x v="5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</r>
  <r>
    <s v="Jury of Peers: A Novel of Online Justice"/>
    <s v="Jury of Peers is a complete novel, and it's good._x000a_All it needs now?  _x000a_More readers.  About ten million more._x000a_Let's get 'em."/>
    <n v="5000"/>
    <n v="177"/>
    <s v="failed"/>
    <x v="0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</r>
  <r>
    <s v="A dream of becoming an upcoming Author"/>
    <s v="Haunted by a wrong decision and hunted by a Tall Dark Stranger, a misguided teen struggles to find her way home ..or will she make it?"/>
    <n v="2500"/>
    <n v="0"/>
    <s v="failed"/>
    <x v="0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</r>
  <r>
    <s v="Sorry I Tripped in Your Yard"/>
    <s v="Over a year of dedication has produced amazing photos and stirring words. The last step is to help those words appear in a printed book"/>
    <n v="4000"/>
    <n v="1656"/>
    <s v="failed"/>
    <x v="0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</r>
  <r>
    <s v="Open Door: The Call -- Young Reader's Fiction Book"/>
    <s v="Daniel was an ordinary boy, until unordinary events began to occur. Danny had never been exposed to supernatural activity until now..."/>
    <n v="17500"/>
    <n v="0"/>
    <s v="failed"/>
    <x v="0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</r>
  <r>
    <s v="Donald Trump Presidential Stress Cube"/>
    <s v="A satire gift, the stress cube has original artwork, comes on a custom mahogany stand and has a funny exercise booklet."/>
    <n v="38000"/>
    <n v="10"/>
    <s v="failed"/>
    <x v="0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</r>
  <r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x v="0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</r>
  <r>
    <s v="Expansion of The Mortis Chronicles"/>
    <s v="The Mortis Chronicles is a hard hitting, thought provoking and action packed indie published series. You know you want to read!"/>
    <n v="3759"/>
    <n v="32"/>
    <s v="failed"/>
    <x v="1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</r>
  <r>
    <s v="Arabella makes her novel Pants On FIre! an audio book!"/>
    <s v="Arabella seeks studio time to professionally read her novel, making it available to listeners as an audio book on audible.com"/>
    <n v="500"/>
    <n v="351"/>
    <s v="failed"/>
    <x v="0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</r>
  <r>
    <s v="Scorned: A LeKrista Scott, Vampire Hunted Novel"/>
    <s v="Scorned is the first in a series that I have been working on for two years and it's time to get it published."/>
    <n v="10000"/>
    <n v="170"/>
    <s v="failed"/>
    <x v="0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</r>
  <r>
    <s v="Run Ragged"/>
    <s v="Would anything change if women were in charge? Book Clubs, readers, and critics herald the latest by award-winning author, Aguila."/>
    <n v="7000"/>
    <n v="3598"/>
    <s v="failed"/>
    <x v="0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</r>
  <r>
    <s v="One Minute Gone: Manhattan Noir: a novel and backstory book"/>
    <s v="One Minute Gone is a murder mystery drawn from real people and events. Read Chapter One at http://davidhansardblog.wordpress.com."/>
    <n v="3000"/>
    <n v="21"/>
    <s v="failed"/>
    <x v="0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</r>
  <r>
    <s v="Summers' Love, A Cute and Funny Cinderella Love Story"/>
    <s v="Laughter, tears and good times in the warm glow of Summer s Love. The perfect recipe for the winter blahs."/>
    <n v="500"/>
    <n v="2"/>
    <s v="failed"/>
    <x v="0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</r>
  <r>
    <s v="Silenus March: A Novel"/>
    <s v="A novel. Beautiful. Sparse. The truth behind the American Dream seen from the eyes of a young wanderer in the midst of the economic collapse. "/>
    <n v="15000"/>
    <n v="400"/>
    <s v="failed"/>
    <x v="0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</r>
  <r>
    <s v="Wess Meets West - Press Our New Album on CD!"/>
    <s v="We are finishing up recording our new record and we would like help with its physical CD release."/>
    <n v="1000"/>
    <n v="1040"/>
    <s v="successful"/>
    <x v="0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</r>
  <r>
    <s v="Touring the United States This July"/>
    <s v="&quot;WE ARE ON A MISSION TO TOUR THE UNITED STATES NON-STOP. TO DO SO WE NEED TO PURCHASE A NEW VAN.&quot;"/>
    <n v="800"/>
    <n v="1065.23"/>
    <s v="successful"/>
    <x v="0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</r>
  <r>
    <s v="Richie Ray finally records a new record!"/>
    <s v="After almost three years of being out of music, I've decided to finally make the solo record I've wanted to do for years."/>
    <n v="700"/>
    <n v="700"/>
    <s v="successful"/>
    <x v="0"/>
    <s v="USD"/>
    <n v="1345918302"/>
    <n v="1343326302"/>
    <b v="0"/>
    <n v="14"/>
    <b v="1"/>
    <s v="music/rock"/>
    <n v="1"/>
    <n v="50"/>
    <x v="4"/>
    <s v="rock"/>
    <d v="2012-07-26T18:11:42"/>
    <d v="2012-08-25T18:11:42"/>
  </r>
  <r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x v="0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</r>
  <r>
    <s v="STEELcyclopedia - The Titans of Hard Rock"/>
    <s v="The book I am working on now is the third is a series of rock encyclopedias. However, I am in need of funding to cover the photo costs."/>
    <n v="1000"/>
    <n v="1025"/>
    <s v="successful"/>
    <x v="0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</r>
  <r>
    <s v="Treedom's NEW album fund!"/>
    <s v="Treedom wants to record a second album! We have a lot of new material, and we wanted to capture our new sound in a record for our fans."/>
    <n v="500"/>
    <n v="903.14"/>
    <s v="successful"/>
    <x v="0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</r>
  <r>
    <s v="New Album: BRICK AND MORTAR. New Book: HITLESS WONDER."/>
    <s v="In June, Columbus rock veterans, Watershed, will release and tour behind a new album, BRICK AND MORTAR."/>
    <n v="5000"/>
    <n v="7140"/>
    <s v="successful"/>
    <x v="0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</r>
  <r>
    <s v="Mahayla CD Pressing"/>
    <s v="We've made our goal with your help. Thanks so much! This is a great time to pre-purchase the album and get some extra perks."/>
    <n v="1200"/>
    <n v="1370"/>
    <s v="successful"/>
    <x v="0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</r>
  <r>
    <s v="HELP UNRB GO ON TOUR!"/>
    <s v="With all of our money going towards our new full-length album and merch, we need your help so we don't end up stranded on tour."/>
    <n v="1000"/>
    <n v="2035.05"/>
    <s v="successful"/>
    <x v="0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</r>
  <r>
    <s v="Reluctant Hero's &quot;All As One&quot; EP"/>
    <s v="Reluctant Hero is getting ready to record their next EP titled All As One! Studio dates are set for January 18th-22nd! Let's work!"/>
    <n v="1700"/>
    <n v="1860"/>
    <s v="successful"/>
    <x v="0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</r>
  <r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x v="0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</r>
  <r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x v="0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</r>
  <r>
    <s v="&quot;Believable Lies&quot; - The Album"/>
    <s v="Rock n' Roll about the intersection of lies and belief: the Believable Lie."/>
    <n v="2500"/>
    <n v="2511.11"/>
    <s v="successful"/>
    <x v="0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</r>
  <r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x v="0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</r>
  <r>
    <s v="Begins Again"/>
    <s v="The Brian Davis Band is a group of friends that want to share their lives and experiences through music that connects with people."/>
    <n v="8000"/>
    <n v="8425"/>
    <s v="successful"/>
    <x v="0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</r>
  <r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x v="0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</r>
  <r>
    <s v="Madrone: New Album for 2013"/>
    <s v="Madrone is an independent band creating melodic, emotional, _x000a_alternative-rock needing your help to finish their new album."/>
    <n v="10000"/>
    <n v="10135"/>
    <s v="successful"/>
    <x v="0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</r>
  <r>
    <s v="Lust Control NEW CD!!!"/>
    <s v="Help Lust Control Kickstart their first cd in 20 years!!  To be mixed by Rocky Gray (Living Sacrifice, Soul Embraced, Evanescence)!!"/>
    <n v="3000"/>
    <n v="3226"/>
    <s v="successful"/>
    <x v="0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</r>
  <r>
    <s v="Eric Stuart Band 4 Song EP &quot;Character&quot;"/>
    <s v="We have some great new songs and want to record a special edition 4 song EP as our next Eric Stuart Band release"/>
    <n v="3500"/>
    <n v="4021"/>
    <s v="successful"/>
    <x v="0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</r>
  <r>
    <s v="Ryan Caskey's BREAKOUT ALBUM, ready to CHARGE"/>
    <s v="Los Angeles-based recording artist Ryan Caskey joined forces with producer Eddie Hedges to record alternative rock masterworks."/>
    <n v="5000"/>
    <n v="5001"/>
    <s v="successful"/>
    <x v="0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</r>
  <r>
    <s v="LF4 WildFire"/>
    <s v="Scotland's premier classic rock and metal festival, 3 days, 3-4 stages, family friendly,  for people of all ages"/>
    <n v="1500"/>
    <n v="2282"/>
    <s v="successful"/>
    <x v="1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</r>
  <r>
    <s v="SLUTEVER DO AMERICA TOUR"/>
    <s v="ALL WE WANT TO DO IS DRIVE AROUND AMERICA AND PLAY A BUNCH OF SHOWS, BUT WE DON'T HAVE ANY MONEY..."/>
    <n v="2000"/>
    <n v="2230.4299999999998"/>
    <s v="successful"/>
    <x v="0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</r>
  <r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x v="0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</r>
  <r>
    <s v="The Beautiful Refrain's &quot;Page One&quot; Project"/>
    <s v="We're recording our first single in Nashville this summer and sending it to radio with Shamrock Media Group.  We need your help!!"/>
    <n v="2300"/>
    <n v="2835"/>
    <s v="successful"/>
    <x v="0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</r>
  <r>
    <s v="City of Sound - A city full of stories untold"/>
    <s v="Hope and Inspiration.  That is what this project is all about. In the midst of a dark and broken world our stories can speak life."/>
    <n v="5500"/>
    <n v="5500"/>
    <s v="successful"/>
    <x v="0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</r>
  <r>
    <s v="Virtual CH - The One-Man-Mixed-Media-Rock-Band Debut"/>
    <s v="Be a part of Virtual CH's debut Video and Record release.  Help fund their debut music video and record mixing expenses."/>
    <n v="3000"/>
    <n v="3150"/>
    <s v="successful"/>
    <x v="0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</r>
  <r>
    <s v="Golden Animals NEW Album!"/>
    <s v="Help Golden Animals finish their NEW Album!"/>
    <n v="8000"/>
    <n v="8355"/>
    <s v="successful"/>
    <x v="0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</r>
  <r>
    <s v="Sic Vita - New EP Release - 2017"/>
    <s v="Join the Sic Vita family and lend a hand as we create a new album!"/>
    <n v="4000"/>
    <n v="4205"/>
    <s v="successful"/>
    <x v="0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</r>
  <r>
    <s v="The Micronite Filters | Wizard Blood Vinyl"/>
    <s v="The Micronite Filters have a blood curdling sonic adventure ready for psychedelic swirled vinyl for the best possible auditory journey."/>
    <n v="4500"/>
    <n v="4500"/>
    <s v="successful"/>
    <x v="5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</r>
  <r>
    <s v="Peter's New Album!!"/>
    <s v="Acknowledged songwriter looking to record album of new songs to secure a Publishing Contract"/>
    <n v="4000"/>
    <n v="4151"/>
    <s v="successful"/>
    <x v="0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</r>
  <r>
    <s v="Help us get our music into the hands of our fans!"/>
    <s v="Please help us reach both a short term and lifetime goal! We can't do this without your help. thank you a ton from all of us at P.T.R.."/>
    <n v="1500"/>
    <n v="1575"/>
    <s v="successful"/>
    <x v="0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</r>
  <r>
    <s v="Love Water Tour"/>
    <s v="We need your financial support to cover the tour costs!  (Sound, lights, travel, stage design)"/>
    <n v="1000"/>
    <n v="1040"/>
    <s v="successful"/>
    <x v="0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</r>
  <r>
    <s v="Don Walrus wants to press a record!!"/>
    <s v="Gainesville's pop punk 3 piece Assassinate The Scientist started a new band and they want to release a 7&quot;, but they need your help!!"/>
    <n v="600"/>
    <n v="911"/>
    <s v="successful"/>
    <x v="0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</r>
  <r>
    <s v="Rules of Civility and Decent Behavior"/>
    <s v="A pre order campaign to fund the pressing of our second full length vinyl LP"/>
    <n v="1500"/>
    <n v="2399.94"/>
    <s v="successful"/>
    <x v="0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</r>
  <r>
    <s v="Help Pat The Human Get A Tour Van!"/>
    <s v="We have been a band since 2007, but we've never hit the road. That's messed up... So this summer, we're trying to and need your help!"/>
    <n v="1000"/>
    <n v="1273"/>
    <s v="successful"/>
    <x v="0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</r>
  <r>
    <s v="Some Late Help for The Early Reset"/>
    <s v="Be a part of helping The Early Reset finish their new 7 song EP."/>
    <n v="4000"/>
    <n v="4280"/>
    <s v="successful"/>
    <x v="0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</r>
  <r>
    <s v="Help Friends and Family Release Their Debut Album"/>
    <s v="Friends and Family have an album for you. They need your help to release it to the world."/>
    <n v="7000"/>
    <n v="8058.55"/>
    <s v="successful"/>
    <x v="0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</r>
  <r>
    <s v="Dead Fish Handshake - follow up record to Across State Lines"/>
    <s v="Dead Fish Handshake is a rock band based out of New Jersey. We are in the process of raising funds for our second record."/>
    <n v="1500"/>
    <n v="2056.66"/>
    <s v="successful"/>
    <x v="0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</r>
  <r>
    <s v="Repair Orwell's tour van for a West Coast Tour!"/>
    <s v="Orwell is hitting the road this August for a West Coast tour and we need substantial van repairs in order to get there.  Dates booked."/>
    <n v="350"/>
    <n v="545"/>
    <s v="successful"/>
    <x v="0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</r>
  <r>
    <s v="Winter Tour"/>
    <s v="We are touring the Southeast in support of our new EP"/>
    <n v="400"/>
    <n v="435"/>
    <s v="successful"/>
    <x v="0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</r>
  <r>
    <s v="Wyatt Lowe &amp; the Ottomatics Summer 2014 Tour!"/>
    <s v="Wyatt Lowe &amp; the Ottomatics will be hitting the road this June on a North and Southwest Summer 2014 tour!"/>
    <n v="2000"/>
    <n v="2681"/>
    <s v="successful"/>
    <x v="0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</r>
  <r>
    <s v="&quot;Grey Sky Blues&quot; - Help make Bizness Suit's new album!"/>
    <s v="Bizness Suit - NEW ALBUM - We're going to LA to record the best rock album ever - bluesy funky Rock n Roll with soul"/>
    <n v="17482"/>
    <n v="17482"/>
    <s v="successful"/>
    <x v="0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</r>
  <r>
    <s v="Soul Easy - Making music for our friends."/>
    <s v="Soul Easy recording our first full length CD.  Inspired by lots of friends and lots of good times."/>
    <n v="3000"/>
    <n v="3575"/>
    <s v="successful"/>
    <x v="0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</r>
  <r>
    <s v="Debut Album"/>
    <s v="Eyes For Fire is finally ready to release their Debut Album but we need YOU to help us put the final touches on it."/>
    <n v="800"/>
    <n v="1436"/>
    <s v="successful"/>
    <x v="0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</r>
  <r>
    <s v="Hi Ho Silver Oh - The West Coast Tour"/>
    <s v="Hi Ho Silver Oh is going on a West Coast tour! We'll be starting in Santa Barbara, and spreading our tunes all the way to Seattle and back."/>
    <n v="1600"/>
    <n v="2150.1"/>
    <s v="successful"/>
    <x v="0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</r>
  <r>
    <s v="KILL FREEMAN"/>
    <s v="Kickstarting Kill Freeman independently. Help fund the New Record, Video and Live Shows."/>
    <n v="12500"/>
    <n v="12554"/>
    <s v="successful"/>
    <x v="0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</r>
  <r>
    <s v="Protect The Dream Debut Album"/>
    <s v="Protect The Dream is preparing to record their debut album 8 years in the making. Lets make it happen Kickstarter!"/>
    <n v="5500"/>
    <n v="5580"/>
    <s v="successful"/>
    <x v="0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</r>
  <r>
    <s v="Losing Wings EP Release &amp; Our First Tour"/>
    <s v="We want to release our Losing Wings EP on a week-long tour of California's music scene!  We've got the EP made, we just need gas money!"/>
    <n v="300"/>
    <n v="310"/>
    <s v="successful"/>
    <x v="0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</r>
  <r>
    <s v="It's Now or Never for the Icarus Witch Project!"/>
    <s v="Our new CD comes out July 3. We have self-financed the project with money from our shows but now need additional funding for video."/>
    <n v="1300"/>
    <n v="1391"/>
    <s v="successful"/>
    <x v="0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</r>
  <r>
    <s v="Monk"/>
    <s v="We are a band from South East London- each member is19 years OA. We have been together for two years. Taking pride in making good music"/>
    <n v="500"/>
    <n v="520"/>
    <s v="successful"/>
    <x v="1"/>
    <s v="GBP"/>
    <n v="1468437240"/>
    <n v="1463253240"/>
    <b v="0"/>
    <n v="16"/>
    <b v="1"/>
    <s v="music/rock"/>
    <n v="1.04"/>
    <n v="32.5"/>
    <x v="4"/>
    <s v="rock"/>
    <d v="2016-05-14T19:14:00"/>
    <d v="2016-07-13T19:14:00"/>
  </r>
  <r>
    <s v="Dark Disco Club's new album"/>
    <s v="We're making a high energy, fist pumpin', pelvis-thrusting new Rock n Roll album and we'd love for you to be a part of it."/>
    <n v="1800"/>
    <n v="1941"/>
    <s v="successful"/>
    <x v="0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</r>
  <r>
    <s v="Let The 7Horse Run!"/>
    <s v="7Horse is a new band with a self-funded album and a show they want to rock in your town!"/>
    <n v="1500"/>
    <n v="3500"/>
    <s v="successful"/>
    <x v="0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</r>
  <r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x v="0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</r>
  <r>
    <s v="Ragman Rolls"/>
    <s v="This is an American rock album."/>
    <n v="6000"/>
    <n v="6100"/>
    <s v="successful"/>
    <x v="0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</r>
  <r>
    <s v="VANS Warped Tour or BUST!"/>
    <s v="We were selected out of 4,000 bands to play on VANS Warped Tour! Amazing opportunity, but touring costs $$$!  We REALLY need your help!"/>
    <n v="5500"/>
    <n v="7206"/>
    <s v="successful"/>
    <x v="0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</r>
  <r>
    <s v="Samuel B. Lupowitz &amp; The Ego Band - first album release"/>
    <s v="Help composer and musician Samuel B. Lupowitz release his first solo piano rock effort featuring the hard-grooving Ego Band."/>
    <n v="2000"/>
    <n v="2345"/>
    <s v="successful"/>
    <x v="0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</r>
  <r>
    <s v="DESMADRE Full Album + Press Kit"/>
    <s v="An album you can bring home to mom."/>
    <n v="5000"/>
    <n v="5046.5200000000004"/>
    <s v="successful"/>
    <x v="0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</r>
  <r>
    <s v="Take 147 - Nothin' to Lose CD Project"/>
    <s v="Take 147 is currently in the process of recording the debut album called, &quot;Nothin' to Lose&quot;."/>
    <n v="2500"/>
    <n v="3045"/>
    <s v="successful"/>
    <x v="0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</r>
  <r>
    <s v="Be a part of The Paper Melody's next chapter: EP and Videos"/>
    <s v="The Paper Melody wants YOU to be a part of the next chapter! Be a part of the process of our brand new EP and Music Videos!"/>
    <n v="2000"/>
    <n v="2908"/>
    <s v="successful"/>
    <x v="0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</r>
  <r>
    <s v="The Waffle Stompers - We'll Never Die"/>
    <s v="The Waffle Stompers need your support to keep doing what we love--go on tour, make music and music videos."/>
    <n v="5000"/>
    <n v="5830.83"/>
    <s v="successful"/>
    <x v="0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</r>
  <r>
    <s v="Carl King's New Album: Grand Architects Of The Universe"/>
    <s v="Carl King / Sir Millard Mulch / Dr. Zoltan Ã˜belisk is making a new 45-minute instrumental sci-fi album!"/>
    <n v="10000"/>
    <n v="12041.66"/>
    <s v="successful"/>
    <x v="0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</r>
  <r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x v="0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</r>
  <r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x v="5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</r>
  <r>
    <s v="The New Album: Dig Deeper"/>
    <s v="Five metal heads dedicated to our passion for music. We believe music is Freedom, Unity &amp; Escape. Join us on our mission to Dig Deeper."/>
    <n v="3000"/>
    <n v="8014"/>
    <s v="successful"/>
    <x v="0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</r>
  <r>
    <s v="FROSTBURN - Lords of the Trident's new album!"/>
    <s v="The NEW ALBUM from the MOST METAL BAND ON EARTH is here! (WARNING: May cause melted faces and headbanging-related spinal trauma!)"/>
    <n v="3000"/>
    <n v="5824"/>
    <s v="successful"/>
    <x v="0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</r>
  <r>
    <s v="Shadow and Steel: The new album from Master Sword"/>
    <s v="Help Legend of Zelda tribute band Master Sword complete their latest heavy metal album: Shadow and Steel!"/>
    <n v="5000"/>
    <n v="6019.01"/>
    <s v="successful"/>
    <x v="0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</r>
  <r>
    <s v="CURVE: The debut album from Miroist needs awesome merch"/>
    <s v="Pre-order and help me fund new merchandise so we can make the album release something amazing."/>
    <n v="1100"/>
    <n v="1342.01"/>
    <s v="successful"/>
    <x v="1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</r>
  <r>
    <s v="CENTROPYMUSIC"/>
    <s v="MUSIC WITH MEANING!  MUSIC THAT MATTERS!!!"/>
    <n v="10"/>
    <n v="10"/>
    <s v="successful"/>
    <x v="0"/>
    <s v="USD"/>
    <n v="1436555376"/>
    <n v="1433963376"/>
    <b v="0"/>
    <n v="1"/>
    <b v="1"/>
    <s v="music/metal"/>
    <n v="1"/>
    <n v="10"/>
    <x v="4"/>
    <s v="metal"/>
    <d v="2015-06-10T19:09:36"/>
    <d v="2015-07-10T19:09:36"/>
  </r>
  <r>
    <s v="God Am"/>
    <s v="God Am, a Grunge/Doom metal band, who have been trying to fund the production of our EP to bring you a unique aural assault."/>
    <n v="300"/>
    <n v="300"/>
    <s v="successful"/>
    <x v="0"/>
    <s v="USD"/>
    <n v="1429038033"/>
    <n v="1426446033"/>
    <b v="0"/>
    <n v="16"/>
    <b v="1"/>
    <s v="music/metal"/>
    <n v="1"/>
    <n v="18.75"/>
    <x v="4"/>
    <s v="metal"/>
    <d v="2015-03-15T19:00:33"/>
    <d v="2015-04-14T19:00:33"/>
  </r>
  <r>
    <s v="The Nightingale: A Gothic Fairytale"/>
    <s v="&quot;Guard your passion as if your life depended on it, for well it might!&quot;_x000a_Join Nightingale in her journey through the Poison Garden."/>
    <n v="4000"/>
    <n v="4796"/>
    <s v="successful"/>
    <x v="0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</r>
  <r>
    <s v="Yet Further: Sioum's Second Full-Length Album"/>
    <s v="Help Chicago-based instrumental group Sioum complete the production of their 2nd full-length album."/>
    <n v="4000"/>
    <n v="6207"/>
    <s v="successful"/>
    <x v="0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</r>
  <r>
    <s v="M.F.Crew, 1er Album &quot;First Ride&quot;"/>
    <s v="Salut, nous c'est M.F.Crew, on a besoin de vous pour produire notre premier album &quot;First Ride&quot; ! :)"/>
    <n v="2000"/>
    <n v="2609"/>
    <s v="successful"/>
    <x v="6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</r>
  <r>
    <s v="Covers Album - Limited Vinyl Pressing"/>
    <s v="Limited edition 2x12&quot; vinyl pressing of our latest album &quot;Who Do You Think We Are?&quot;"/>
    <n v="3500"/>
    <n v="3674"/>
    <s v="successful"/>
    <x v="0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</r>
  <r>
    <s v="sloggoth"/>
    <s v="Help release a CD of sloggoth's first album &quot;sloggoth&quot;.  All contributors of $5 or more get a CD when the goal is met!"/>
    <n v="300"/>
    <n v="300"/>
    <s v="successful"/>
    <x v="0"/>
    <s v="USD"/>
    <n v="1424116709"/>
    <n v="1421524709"/>
    <b v="0"/>
    <n v="10"/>
    <b v="1"/>
    <s v="music/metal"/>
    <n v="1"/>
    <n v="30"/>
    <x v="4"/>
    <s v="metal"/>
    <d v="2015-01-17T19:58:29"/>
    <d v="2015-02-16T19:58:29"/>
  </r>
  <r>
    <s v="Westfield Massacre - Sophomore Album &amp; Tour"/>
    <s v="Writing and Recording Sophomore record, and funding Tour to support Spring 2017 album release."/>
    <n v="27800"/>
    <n v="32865.300000000003"/>
    <s v="successful"/>
    <x v="0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</r>
  <r>
    <s v="AtteroTerra's Sophomore Album - Pray for Apocalypse"/>
    <s v="AtteroTerra's &quot;Pray for Apocalypse&quot; is fully completed, and only being held up by funding."/>
    <n v="1450"/>
    <n v="1500"/>
    <s v="successful"/>
    <x v="0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</r>
  <r>
    <s v="POWERHEAD - Wir wollen ins Studio!!!"/>
    <s v="Wir, die Heavy/Thrash Band &quot;Powerhead&quot; wollen ins Studio und eine Promo CD aufnehmen. Songs haben wir, Geld nicht ;-) ... und los!! :-)"/>
    <n v="250"/>
    <n v="545"/>
    <s v="successful"/>
    <x v="12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</r>
  <r>
    <s v="A Reason To Breathe - DEBUT ALBUM"/>
    <s v="Modern Post-Hardcore/Electro music (Hardstyle, EDM, Trap, Dubstep, Dembow, House)."/>
    <n v="1200"/>
    <n v="1200"/>
    <s v="successful"/>
    <x v="3"/>
    <s v="EUR"/>
    <n v="1448463431"/>
    <n v="1444831031"/>
    <b v="0"/>
    <n v="24"/>
    <b v="1"/>
    <s v="music/metal"/>
    <n v="1"/>
    <n v="50"/>
    <x v="4"/>
    <s v="metal"/>
    <d v="2015-10-14T13:57:11"/>
    <d v="2015-11-25T14:57:11"/>
  </r>
  <r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x v="1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</r>
  <r>
    <s v="Rise With Us Campaign"/>
    <s v="We are heading to the studio to create our second album and we want you to be right there with us!"/>
    <n v="4000"/>
    <n v="4187"/>
    <s v="successful"/>
    <x v="0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</r>
  <r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x v="0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</r>
  <r>
    <s v="&quot;In My Own EYE &quot; a cabaret not to be missed"/>
    <s v="&quot;In My Own Eye&quot; a cabaret not to be missed  Building a Business Preserving the Art of Cabaret Theatre 4 the Next Generation"/>
    <n v="4500"/>
    <n v="101"/>
    <s v="failed"/>
    <x v="0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</r>
  <r>
    <s v="The London Jazz Machine  - Jazz greats musical project"/>
    <s v="I want to work with the great John Goodsall and Percy Jones from Brand X to create the ultimate new jazz album."/>
    <n v="50000"/>
    <n v="170"/>
    <s v="failed"/>
    <x v="1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</r>
  <r>
    <s v="Help Fund Jason's Debut Jazz CD &quot;Exodus&quot;"/>
    <s v="I'm making the move from a side man in local groups to the leader with this debut jazz CD project."/>
    <n v="2000"/>
    <n v="90"/>
    <s v="failed"/>
    <x v="0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</r>
  <r>
    <s v="Help fund an album of LDS songs arranged for jazz piano trio"/>
    <s v="Help to make an album that will stand out in the pantheon of LDS music, an album of the highest musical and artistic standards."/>
    <n v="6500"/>
    <n v="2700"/>
    <s v="failed"/>
    <x v="0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</r>
  <r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x v="0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</r>
  <r>
    <s v="California Dreamin' Tour 2015"/>
    <s v="Drivetime heads to Cali for summer tour supported by @Smoothjazz.com &amp; @JJZPhilly  #Spaghettini #The Roxy"/>
    <n v="3500"/>
    <n v="640"/>
    <s v="failed"/>
    <x v="0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</r>
  <r>
    <s v="Miche Fambro - &quot;Forever Friday&quot; Jazz CD"/>
    <s v="MichÃ© Fambro records the long-awaited Jazz Crooner album.  Favorite standards, and soon-to-be classic originals in one memorable album."/>
    <n v="5000"/>
    <n v="1201"/>
    <s v="failed"/>
    <x v="0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</r>
  <r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x v="0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</r>
  <r>
    <s v="Live DVD Concert by Twice As Good"/>
    <s v="The band Twice As Good wants to create and distribute a DVD of their live concert performance. This amazing band needs to be seen!"/>
    <n v="8800"/>
    <n v="1040"/>
    <s v="failed"/>
    <x v="0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</r>
  <r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x v="1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</r>
  <r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x v="0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</r>
  <r>
    <s v="Songs of Africa Ensemble Goodwill Africa Tour"/>
    <s v="The Songs of Africa Ensemble embarks on their first Goodwill Africa Tour, to taste African music &amp; culture firsthand."/>
    <n v="8000"/>
    <n v="65"/>
    <s v="failed"/>
    <x v="0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</r>
  <r>
    <s v="The Dreamer-An Original Jazz CD"/>
    <s v="Fall in love with &quot;The Dreamer&quot;, new original music from trumpeter Freddie Dunn!"/>
    <n v="3500"/>
    <n v="45"/>
    <s v="failed"/>
    <x v="0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</r>
  <r>
    <s v="New Jerry Tachoir Group Recording"/>
    <s v="Tachoir music has been described as &quot;Highly original compositions with dazzling improvisations by virtuoso musicians&quot; - The Times"/>
    <n v="3000"/>
    <n v="730"/>
    <s v="failed"/>
    <x v="0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</r>
  <r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x v="0"/>
    <s v="USD"/>
    <n v="1442856131"/>
    <n v="1441128131"/>
    <b v="0"/>
    <n v="0"/>
    <b v="0"/>
    <s v="music/jazz"/>
    <n v="0"/>
    <e v="#DIV/0!"/>
    <x v="4"/>
    <s v="jazz"/>
    <d v="2015-09-01T17:22:11"/>
    <d v="2015-09-21T17:22:11"/>
  </r>
  <r>
    <s v="Sound Of Dobells"/>
    <s v="What was the greatest record shop ever?  DOBELLS!"/>
    <n v="3152"/>
    <n v="1286"/>
    <s v="failed"/>
    <x v="1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</r>
  <r>
    <s v="A Saxidentals Music Video!!!"/>
    <s v="The Saxidentals are a Laie, HI based saxophone quartet. We have been playing gigs all around Laie and would love to make a music video!"/>
    <n v="2000"/>
    <n v="1351"/>
    <s v="failed"/>
    <x v="0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</r>
  <r>
    <s v="Justin Cron's Sax Debut Album"/>
    <s v="Join in and help me make my first jazz album. I would really like to make a Christmas album and a smooth jazz CD. Want a FREE CD?"/>
    <n v="5000"/>
    <n v="65"/>
    <s v="failed"/>
    <x v="0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</r>
  <r>
    <s v="Bring jazz legend Peter BrÃ¶tzmann to Minneapolis"/>
    <s v="It'll be THE event of the year for the musically adventurous types. Don't miss this chance to bring Peter BrÃ¶tzmann to our fair city!"/>
    <n v="2100"/>
    <n v="644"/>
    <s v="failed"/>
    <x v="0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</r>
  <r>
    <s v="Lifelike Figures Vinyl Pressing!"/>
    <s v="A record representing an era in East Bay local music that sustained art &amp; community that deserves to be preserved on 180 gram vinyl."/>
    <n v="3780"/>
    <n v="113"/>
    <s v="failed"/>
    <x v="0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</r>
  <r>
    <s v="Funding the new album by Chris Reed and the Anime Raiders"/>
    <s v="To raise funds to finish the latest album by Chris Reed and the Anime Raiders, called &quot;Deep City Diving&quot;"/>
    <n v="3750"/>
    <n v="30"/>
    <s v="failed"/>
    <x v="0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</r>
  <r>
    <s v="The Scotty Karate Vinyl Round-Up (Scotch Bonnet)"/>
    <s v="This Full length Album Needs the real living record life. It took us 4 hard years, countless deaths and several studios but we won."/>
    <n v="1500"/>
    <n v="302"/>
    <s v="failed"/>
    <x v="0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</r>
  <r>
    <s v="Dana Lawrence Music NEW EP"/>
    <s v="Seeking supporters to help me break the 15 year streak since my last record.  Dana Lawrence Music is ready to go back into the studio!"/>
    <n v="5000"/>
    <n v="2001"/>
    <s v="failed"/>
    <x v="0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</r>
  <r>
    <s v="Angwish &quot;I Wanna Be Your Monkey&quot; Music Video"/>
    <s v="We need to hire an animal trainer to have a chimpanzee actor perform in our music video with us!"/>
    <n v="2000"/>
    <n v="20"/>
    <s v="failed"/>
    <x v="0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</r>
  <r>
    <s v="Origin - Cobrette Bardole's Sophomore Album!"/>
    <s v="Cobrette Bardole's widely anticipated sophomore release is ready for tracking and he needs your help to make it a reality!"/>
    <n v="1000"/>
    <n v="750"/>
    <s v="failed"/>
    <x v="0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</r>
  <r>
    <s v="Sap Laughter : Merch Fundraiser!"/>
    <s v="The time has finally come... Sap Laughter is in the process of updating our merchandise setup, and we need your help making it happen!"/>
    <n v="500"/>
    <n v="205"/>
    <s v="failed"/>
    <x v="0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</r>
  <r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x v="0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</r>
  <r>
    <s v="Ginger Binge's first album"/>
    <s v="Support Ginger Binge sounds. We're an independent 'cosmic Americana' band. We love to play music for you. We are grateful for your help"/>
    <n v="1000"/>
    <n v="72"/>
    <s v="failed"/>
    <x v="0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</r>
  <r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x v="0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</r>
  <r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x v="0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</r>
  <r>
    <s v="Den-Mate: New EP and Tour"/>
    <s v="Along with a new EP production and release, it's time to bring Den-Mate, LIVE, to a location near you - East Coast and Beyond!"/>
    <n v="8000"/>
    <n v="260"/>
    <s v="failed"/>
    <x v="0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</r>
  <r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x v="0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</r>
  <r>
    <s v="The Big Band Theory Music Festival"/>
    <s v="The Philly music scene is full of amazing talent. This annual music festival is to celebrate those gems within that scene!"/>
    <n v="2000"/>
    <n v="200"/>
    <s v="failed"/>
    <x v="0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</r>
  <r>
    <s v="Saint Sebastian's Debut Album &amp; Short Film"/>
    <s v="Help Saint Sebastian finish their debut album, Melancholy Breakdown, accompanied by a short documentary film about fibromyalgia."/>
    <n v="20000"/>
    <n v="7834"/>
    <s v="failed"/>
    <x v="0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</r>
  <r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x v="0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</r>
  <r>
    <s v="Hardsoul Poets New Album!"/>
    <s v="The people have spoken...the stars have aligned...Hardsoul Poets are making a new record and we want our fans on the front lines."/>
    <n v="8000"/>
    <n v="3200"/>
    <s v="failed"/>
    <x v="0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</r>
  <r>
    <s v="Park XXVII Album Release"/>
    <s v="Park XXVII is putting together an album of up and coming Georgia bands. We need money to fund the recording/production costs of this cd"/>
    <n v="3000"/>
    <n v="0"/>
    <s v="failed"/>
    <x v="0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</r>
  <r>
    <s v="Foundations: 12 Songs in 2012"/>
    <s v="For each month in 2012, Sonnet will be releasing a Jesus-celebrating, grave-shattering, ear-tickling, mind-provoking song!"/>
    <n v="2500"/>
    <n v="70"/>
    <s v="failed"/>
    <x v="0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</r>
  <r>
    <s v="Lets get 48/14 pressed!!!"/>
    <s v="Lets get 48/14 pressed and in your cd players,ipods,blogs, and facebook status'. Lets get it everywhere!"/>
    <n v="750"/>
    <n v="280"/>
    <s v="failed"/>
    <x v="0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</r>
  <r>
    <s v="Project Revive: Protecting the Creative Impulse"/>
    <s v="With Project Revive, I aim to protect and nurture the creative impulse through music."/>
    <n v="5000"/>
    <n v="21"/>
    <s v="failed"/>
    <x v="0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</r>
  <r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x v="0"/>
    <s v="USD"/>
    <n v="1276024260"/>
    <n v="1272050914"/>
    <b v="0"/>
    <n v="0"/>
    <b v="0"/>
    <s v="music/jazz"/>
    <n v="0"/>
    <e v="#DIV/0!"/>
    <x v="4"/>
    <s v="jazz"/>
    <d v="2010-04-23T19:28:34"/>
    <d v="2010-06-08T19:11:00"/>
  </r>
  <r>
    <s v="MISTER BROWN"/>
    <s v="I'VE STARTED A BRAND NEW ALBUM THAT WILL FEATURE ACID JAZZ, FUNK, ROCK, AND DANCE WITH THE PROMISE OF TOURING NEXT YEAR IN THE USA"/>
    <n v="30000"/>
    <n v="90"/>
    <s v="failed"/>
    <x v="0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</r>
  <r>
    <s v="U City Jazz Festival, St. Louis, MO"/>
    <s v="The U City Jazz Festival is offered for free to the community and features the best jazz talent from the midwest."/>
    <n v="5000"/>
    <n v="160"/>
    <s v="failed"/>
    <x v="0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</r>
  <r>
    <s v="The Woodlands Jazz Fest"/>
    <s v="Support the preservation of Jazz and help us become a national Jazz Festival with the best music, food, and fun for all ages!"/>
    <n v="50000"/>
    <n v="151"/>
    <s v="failed"/>
    <x v="0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</r>
  <r>
    <s v="Jazz For Everyone!"/>
    <s v="Working hard to get into the studio to record, produce, and edit my break out CD. I hope to realize my vision!"/>
    <n v="6500"/>
    <n v="196"/>
    <s v="failed"/>
    <x v="0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</r>
  <r>
    <s v="24th Music Presents Channeling Motown (Live)"/>
    <s v="The DMV's most respected saxophonist pay tribute to Motown."/>
    <n v="15000"/>
    <n v="0"/>
    <s v="failed"/>
    <x v="0"/>
    <s v="USD"/>
    <n v="1394681590"/>
    <n v="1392093190"/>
    <b v="0"/>
    <n v="0"/>
    <b v="0"/>
    <s v="music/jazz"/>
    <n v="0"/>
    <e v="#DIV/0!"/>
    <x v="4"/>
    <s v="jazz"/>
    <d v="2014-02-11T04:33:10"/>
    <d v="2014-03-13T03:33:10"/>
  </r>
  <r>
    <s v="Greg Chambers Saxophone CD"/>
    <s v="Greg Chambers' self-titled CD needs support for post production, replication, and promotion."/>
    <n v="2900"/>
    <n v="0"/>
    <s v="failed"/>
    <x v="0"/>
    <s v="USD"/>
    <n v="1315715823"/>
    <n v="1313123823"/>
    <b v="0"/>
    <n v="0"/>
    <b v="0"/>
    <s v="music/jazz"/>
    <n v="0"/>
    <e v="#DIV/0!"/>
    <x v="4"/>
    <s v="jazz"/>
    <d v="2011-08-12T04:37:03"/>
    <d v="2011-09-11T04:37:03"/>
  </r>
  <r>
    <s v="Help Tony Copeland and get free cd's and mp3's"/>
    <s v="This project is designed to help protect the environment by using Eco-friendly product packaging."/>
    <n v="2500"/>
    <n v="0"/>
    <s v="failed"/>
    <x v="0"/>
    <s v="USD"/>
    <n v="1280206740"/>
    <n v="1276283655"/>
    <b v="0"/>
    <n v="0"/>
    <b v="0"/>
    <s v="music/jazz"/>
    <n v="0"/>
    <e v="#DIV/0!"/>
    <x v="4"/>
    <s v="jazz"/>
    <d v="2010-06-11T19:14:15"/>
    <d v="2010-07-27T04:59:00"/>
  </r>
  <r>
    <s v="Philly Jazz Fest - &quot;Remembering Grover&quot;"/>
    <s v="Woody Woodland and Carol Stone, are back on the scene presenting Philly Jazz Fest â€œRemembering Groverâ€ September 22, 2012."/>
    <n v="16000"/>
    <n v="520"/>
    <s v="failed"/>
    <x v="0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</r>
  <r>
    <s v="Hattie Bee's Second Album"/>
    <s v="After the success of my first album &quot;A Very Hattie Christmas&quot; I'm coming back with my second album &quot;The Way We Used To Bee&quot;."/>
    <n v="550"/>
    <n v="123"/>
    <s v="failed"/>
    <x v="1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</r>
  <r>
    <s v="Hot Jazz and Latin Luxury in Lima"/>
    <s v="Promoting an &quot;over the top&quot; all inclusive jazz experience featuring top notch performers in a luxurious Latin setting in Lima, Peru."/>
    <n v="100000"/>
    <n v="0"/>
    <s v="failed"/>
    <x v="0"/>
    <s v="USD"/>
    <n v="1390522045"/>
    <n v="1388707645"/>
    <b v="0"/>
    <n v="0"/>
    <b v="0"/>
    <s v="music/jazz"/>
    <n v="0"/>
    <e v="#DIV/0!"/>
    <x v="4"/>
    <s v="jazz"/>
    <d v="2014-01-03T00:07:25"/>
    <d v="2014-01-24T00:07:25"/>
  </r>
  <r>
    <s v="Triad a new album by James Murrell"/>
    <s v="My new album will be called Triad, an album of original music performed by me &amp; guest musical artists."/>
    <n v="3500"/>
    <n v="30"/>
    <s v="failed"/>
    <x v="0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</r>
  <r>
    <s v="100% Faith Jazz Gospel CD Recording Project 2012"/>
    <s v="Faith Monah is an unique Gospel-Jazz singer who scats and swings the Word of God. She is ready to record her FIRST jazzy Gospel album."/>
    <n v="30000"/>
    <n v="1982"/>
    <s v="failed"/>
    <x v="0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</r>
  <r>
    <s v="Soul Of Man Video Project"/>
    <s v="This project is for the making of a music video. All funds will go towards production costs for this event only."/>
    <n v="1500"/>
    <n v="0"/>
    <s v="failed"/>
    <x v="0"/>
    <s v="USD"/>
    <n v="1345918747"/>
    <n v="1343326747"/>
    <b v="0"/>
    <n v="0"/>
    <b v="0"/>
    <s v="music/jazz"/>
    <n v="0"/>
    <e v="#DIV/0!"/>
    <x v="4"/>
    <s v="jazz"/>
    <d v="2012-07-26T18:19:07"/>
    <d v="2012-08-25T18:19:07"/>
  </r>
  <r>
    <s v="Russ Spiegel's Uncommon Knowledge: The Deep Brooklyn Suite"/>
    <s v="â€œThe Deep Brooklyn Suiteâ€ is a series of musical impressions about living and surviving in Brooklyn."/>
    <n v="6500"/>
    <n v="375"/>
    <s v="failed"/>
    <x v="0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</r>
  <r>
    <s v="JMood Records &quot;New&quot; Roberto Magris Sextet New Recording Project 2010 "/>
    <s v="Our next audio recording projects are scheduled for November 1 to 3, 2010 here in Kansas City, Missouri! "/>
    <n v="3300"/>
    <n v="0"/>
    <s v="failed"/>
    <x v="0"/>
    <s v="USD"/>
    <n v="1287723600"/>
    <n v="1284409734"/>
    <b v="0"/>
    <n v="0"/>
    <b v="0"/>
    <s v="music/jazz"/>
    <n v="0"/>
    <e v="#DIV/0!"/>
    <x v="4"/>
    <s v="jazz"/>
    <d v="2010-09-13T20:28:54"/>
    <d v="2010-10-22T05:00:00"/>
  </r>
  <r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x v="0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</r>
  <r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x v="1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</r>
  <r>
    <s v="Jazz CD:  Out of The Blue"/>
    <s v="Cool jazz with a New Orleans flavor."/>
    <n v="20000"/>
    <n v="100"/>
    <s v="failed"/>
    <x v="0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</r>
  <r>
    <s v="MIAMI JAZZ PROJECT: TEST OF TIME RECORDING"/>
    <s v="Miami club band records powerhouse fusion album. You don't have to be a musician to understand the sound of jazz."/>
    <n v="5500"/>
    <n v="0"/>
    <s v="failed"/>
    <x v="0"/>
    <s v="USD"/>
    <n v="1384448822"/>
    <n v="1381853222"/>
    <b v="0"/>
    <n v="0"/>
    <b v="0"/>
    <s v="music/jazz"/>
    <n v="0"/>
    <e v="#DIV/0!"/>
    <x v="4"/>
    <s v="jazz"/>
    <d v="2013-10-15T16:07:02"/>
    <d v="2013-11-14T17:07:02"/>
  </r>
  <r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x v="0"/>
    <s v="USD"/>
    <n v="1323666376"/>
    <n v="1320033976"/>
    <b v="0"/>
    <n v="20"/>
    <b v="0"/>
    <s v="music/jazz"/>
    <n v="0.309"/>
    <n v="231.75"/>
    <x v="4"/>
    <s v="jazz"/>
    <d v="2011-10-31T04:06:16"/>
    <d v="2011-12-12T05:06:16"/>
  </r>
  <r>
    <s v="THE JOEY MORANT PROJECT:   JAZZIFIED R'nB"/>
    <s v="Our goal is to help educate the world about jazz and its components; how it relates to love, romance, and success."/>
    <n v="27000"/>
    <n v="5680"/>
    <s v="failed"/>
    <x v="0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</r>
  <r>
    <s v="First Solo Album - Siempre Filiberto"/>
    <s v="My first solo Album, &quot;Siempre Filiberto&quot;.  Inspired by and dedicated to a great man in my life who I recently lost to a tragic accident"/>
    <n v="15000"/>
    <n v="330"/>
    <s v="failed"/>
    <x v="0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</r>
  <r>
    <s v="Africa Brass Master Class for youth"/>
    <s v="Cultural and jazz instructional classes for youth at Preservation Hall. Preserving traditional New Orleans jazz and it's African roots."/>
    <n v="3000"/>
    <n v="327"/>
    <s v="failed"/>
    <x v="0"/>
    <s v="USD"/>
    <n v="1360795069"/>
    <n v="1358203069"/>
    <b v="0"/>
    <n v="15"/>
    <b v="0"/>
    <s v="music/jazz"/>
    <n v="0.109"/>
    <n v="21.8"/>
    <x v="4"/>
    <s v="jazz"/>
    <d v="2013-01-14T22:37:49"/>
    <d v="2013-02-13T22:37:49"/>
  </r>
  <r>
    <s v="&quot;Never Let Me Go&quot; CD Recording Project"/>
    <s v="This project is a mix of original &amp; standard song selections.  This phase covers recording and package design expenses."/>
    <n v="6000"/>
    <n v="160"/>
    <s v="failed"/>
    <x v="0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</r>
  <r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x v="0"/>
    <s v="USD"/>
    <n v="1278628800"/>
    <n v="1276043330"/>
    <b v="0"/>
    <n v="0"/>
    <b v="0"/>
    <s v="music/jazz"/>
    <n v="0"/>
    <e v="#DIV/0!"/>
    <x v="4"/>
    <s v="jazz"/>
    <d v="2010-06-09T00:28:50"/>
    <d v="2010-07-08T22:40:00"/>
  </r>
  <r>
    <s v="JETRO DA SILVA FUNK PROJECT"/>
    <s v="Studio CD/DVD Solo project of Pianist &amp; Keyboardist Jetro da Silva"/>
    <n v="20000"/>
    <n v="0"/>
    <s v="failed"/>
    <x v="0"/>
    <s v="USD"/>
    <n v="1337024695"/>
    <n v="1334432695"/>
    <b v="0"/>
    <n v="0"/>
    <b v="0"/>
    <s v="music/jazz"/>
    <n v="0"/>
    <e v="#DIV/0!"/>
    <x v="4"/>
    <s v="jazz"/>
    <d v="2012-04-14T19:44:55"/>
    <d v="2012-05-14T19:44:55"/>
  </r>
  <r>
    <s v="In a Jazzy Motown"/>
    <s v="A real Motown Backup singer on 22 gold and platinum albums headlines her own Jazz CD of Motown songs."/>
    <n v="14500"/>
    <n v="1575"/>
    <s v="failed"/>
    <x v="0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</r>
  <r>
    <s v="EXPERIMENTAL JAZZ STUDIO RECORDING"/>
    <s v="I am searching for monetary funding to go into a good recording studio and record experimental intuitive improv jazz."/>
    <n v="500"/>
    <n v="0"/>
    <s v="failed"/>
    <x v="0"/>
    <s v="USD"/>
    <n v="1333946569"/>
    <n v="1331358169"/>
    <b v="0"/>
    <n v="0"/>
    <b v="0"/>
    <s v="music/jazz"/>
    <n v="0"/>
    <e v="#DIV/0!"/>
    <x v="4"/>
    <s v="jazz"/>
    <d v="2012-03-10T05:42:49"/>
    <d v="2012-04-09T04:42:49"/>
  </r>
  <r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x v="0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</r>
  <r>
    <s v="First jazz album for Multidirectional, Now printing time!"/>
    <s v="A contemporary jazz project crossing music lines, from jazz to rock walking through some free elements and full of melody!"/>
    <n v="2000"/>
    <n v="131"/>
    <s v="failed"/>
    <x v="1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</r>
  <r>
    <s v="Mandy Harvey Christmas Album"/>
    <s v="Help me to create my 3rd album, a Christmas CD with 16 Holiday/Original favorites!"/>
    <n v="9500"/>
    <n v="1381"/>
    <s v="failed"/>
    <x v="0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</r>
  <r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x v="0"/>
    <s v="USD"/>
    <n v="1399867409"/>
    <n v="1394683409"/>
    <b v="0"/>
    <n v="2"/>
    <b v="0"/>
    <s v="music/jazz"/>
    <n v="0.06"/>
    <n v="60"/>
    <x v="4"/>
    <s v="jazz"/>
    <d v="2014-03-13T04:03:29"/>
    <d v="2014-05-12T04:03:29"/>
  </r>
  <r>
    <s v="Kyle Krysa debut EP Ground Effect"/>
    <s v="Ground Effect is my first solo EP project intended to help promote Fusion and creative music music in Saskatchewan and Canada."/>
    <n v="5000"/>
    <n v="1520"/>
    <s v="failed"/>
    <x v="5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</r>
  <r>
    <s v="The Art of You Too"/>
    <s v="This vocal music and spoken word project uses the  gift of life,love,hope &amp; peace to enable people to see themselves as a masterpiece!"/>
    <n v="3500"/>
    <n v="50"/>
    <s v="failed"/>
    <x v="0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</r>
  <r>
    <s v="Jazz Singer, Marti Mendenhall Live Concert Recording"/>
    <s v="A CD of a live Jazz concert featuring Marti Mendenhall, George Mitchell, Scott Steed and Todd Strait."/>
    <n v="1400"/>
    <n v="0"/>
    <s v="failed"/>
    <x v="0"/>
    <s v="USD"/>
    <n v="1326916800"/>
    <n v="1323131689"/>
    <b v="0"/>
    <n v="0"/>
    <b v="0"/>
    <s v="music/jazz"/>
    <n v="0"/>
    <e v="#DIV/0!"/>
    <x v="4"/>
    <s v="jazz"/>
    <d v="2011-12-06T00:34:49"/>
    <d v="2012-01-18T20:00:00"/>
  </r>
  <r>
    <s v="&quot;Antoine Roney Trio&quot; at Cuba's Havana Jazz Festival 2013"/>
    <s v="We've been invited to perform at Jazz Festival 2013. We must request funding to successfully manage this special invitation"/>
    <n v="3500"/>
    <n v="40"/>
    <s v="failed"/>
    <x v="0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</r>
  <r>
    <s v="Celebrating American Jazz &amp; Soul Music"/>
    <s v="Creating new avenues of exposure for young Jazz &amp; Soul artists_x000a_to express their Art of Music."/>
    <n v="7000"/>
    <n v="25"/>
    <s v="failed"/>
    <x v="0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</r>
  <r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x v="0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</r>
  <r>
    <s v="The LUMIC Band by Cope4Golf creates a scientific golf swing."/>
    <s v="The 1st club in your bag should be between your ears!  Light up Your Brain Power. Play Smarter. Swing the LUMIC Band.."/>
    <n v="9000"/>
    <n v="1544"/>
    <s v="failed"/>
    <x v="0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</r>
  <r>
    <s v="Snoremedy - The answer to a more restful night's sleep"/>
    <s v="Snoring shouldn't ruin your or your partner's sleep and you don't need expensive, uncomfortable or ugly devices to help the problem"/>
    <n v="50000"/>
    <n v="1161"/>
    <s v="failed"/>
    <x v="0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</r>
  <r>
    <s v="Head Mounted Display Adapter for the dscvr VR Viewer"/>
    <s v="A Hands Free head mounted display adapter that supports the I AM Cardboard dscvr VR viewer for comfortable extended 3-D/VR viewing."/>
    <n v="7500"/>
    <n v="668"/>
    <s v="failed"/>
    <x v="0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</r>
  <r>
    <s v="SleepMode"/>
    <s v="A mask for home or travel that will give you the best, undisturbed sleep of your life."/>
    <n v="3000"/>
    <n v="289"/>
    <s v="failed"/>
    <x v="0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</r>
  <r>
    <s v="RoamingTails, The Connected Pet Tag"/>
    <s v="Find your pet when it's missing, digitally store pet-related information, and locate pet friend establishments and services."/>
    <n v="50000"/>
    <n v="6663"/>
    <s v="failed"/>
    <x v="0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</r>
  <r>
    <s v="CT BAND"/>
    <s v="Make your watch Smart ! CT Band is an ultra-thin, high-tech smart watch-strap awarded twice at CES 2017 las vegas"/>
    <n v="100000"/>
    <n v="2484"/>
    <s v="failed"/>
    <x v="6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</r>
  <r>
    <s v="OmniTrade Apron"/>
    <s v="Soft edged-Hard working. The perfect wearable organization for the home and professional shop."/>
    <n v="15000"/>
    <n v="286"/>
    <s v="failed"/>
    <x v="0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</r>
  <r>
    <s v="PAKPOWER, The CCP Pack"/>
    <s v="The CCP Pack is a bag that charges your smartphones and tablets on the go! Also holds small important items. &quot;Never Without Power&quot;."/>
    <n v="850"/>
    <n v="0"/>
    <s v="failed"/>
    <x v="0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</r>
  <r>
    <s v="Led Shirt - WiFi Controlled"/>
    <s v="T-Shirt with Led panel controlled by Android app over WiFi. _x000a_Multiple shirts, games, text, video effects support,"/>
    <n v="4000"/>
    <n v="480"/>
    <s v="failed"/>
    <x v="9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</r>
  <r>
    <s v="INBED"/>
    <s v="Der INBED ist ein innovatives Multisensor-Wearable fÃ¼r die SturzprÃ¤vention motorisch eingeschrÃ¤nkter Personen."/>
    <n v="20000"/>
    <n v="273"/>
    <s v="failed"/>
    <x v="12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</r>
  <r>
    <s v="EZC Smartlight"/>
    <s v="Rider worn tail light brake light. Adheres to virtually any coat, jacket or vest. Stays on even when you get off."/>
    <n v="5000"/>
    <n v="1402"/>
    <s v="failed"/>
    <x v="5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</r>
  <r>
    <s v="Smart Harness"/>
    <s v="Revolutionizing the way we walk our dogs!"/>
    <n v="50000"/>
    <n v="19195"/>
    <s v="failed"/>
    <x v="0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</r>
  <r>
    <s v="Audionoggin - Join the Earvolution"/>
    <s v="Audionoggin: Wireless personal surround sound for the athlete in everyone."/>
    <n v="49000"/>
    <n v="19572"/>
    <s v="failed"/>
    <x v="0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</r>
  <r>
    <s v="IRring - The Remote Control That fits on Your Finger"/>
    <s v="IRring is the worlds first universal remote control that fits on your finger and controls your TV, your lighting, and your life."/>
    <n v="15000"/>
    <n v="126"/>
    <s v="failed"/>
    <x v="0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</r>
  <r>
    <s v="A Wearable Twisting iPhone Case w/ Built in Selfie Extender"/>
    <s v="Turn your iPhone into wearable tech &amp; GoPro. Features: Selfie Stick, Tripod, &amp; Protective Top. Great for everyday carry."/>
    <n v="15000"/>
    <n v="6511"/>
    <s v="failed"/>
    <x v="0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</r>
  <r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x v="0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</r>
  <r>
    <s v="SemiYours"/>
    <s v="You can rent out your Car with Uber. _x000a_You can rent out your Home with Airbnb. _x000a_Now you can rent out your CLOSET with SemiYOURS!"/>
    <n v="50000"/>
    <n v="861"/>
    <s v="failed"/>
    <x v="0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</r>
  <r>
    <s v="DUALBAND, the Leather NFC Smart Watch Band"/>
    <s v="A Leather Smart watch Band, that NEVER needs to be charged for only $37!"/>
    <n v="12000"/>
    <n v="233"/>
    <s v="failed"/>
    <x v="0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</r>
  <r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x v="0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</r>
  <r>
    <s v="The Pi Watch - A Programmable, Open Source Smartwatch!"/>
    <s v="The Pi (Arduino-Compatible) is a new kind of wearable. It's a diy smartwatch with a round display, touch ring, and a powerful CPU!"/>
    <n v="50000"/>
    <n v="19430"/>
    <s v="failed"/>
    <x v="0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</r>
  <r>
    <s v="Kai - Turn any pair of Glasses into Smart Glasses!"/>
    <s v="Kai sits right behind your ear and lets you access a smart voice interface 24/7. Call, text, search, and even call an Uber."/>
    <n v="55650"/>
    <n v="25655"/>
    <s v="failed"/>
    <x v="0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</r>
  <r>
    <s v="The first personal trainer and diet coach for your dog!"/>
    <s v="Active, happy &amp; healthy together! _x000a_Thatâ€™s our mission for all dogs and their parents."/>
    <n v="95000"/>
    <n v="40079"/>
    <s v="failed"/>
    <x v="0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</r>
  <r>
    <s v="i-Davit: Hands Free System for iPad/Tablets/Devices"/>
    <s v="Introducing the iDavit, a revolutionary crane-like system thatâ€™ll allow you to work anywhere. Hands free to be totally hands on."/>
    <n v="2500"/>
    <n v="712"/>
    <s v="failed"/>
    <x v="0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</r>
  <r>
    <s v="The Ultimate Learning Center"/>
    <s v="WE are molding an educated, motivated, non violent GENERATION!"/>
    <n v="35000"/>
    <n v="377"/>
    <s v="failed"/>
    <x v="0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</r>
  <r>
    <s v="GoMote: a remote control for your smartphone"/>
    <s v="Tired of fumbling around for the audio controls on your phone?  Easily control your music with the GoMote and a click of your thumb."/>
    <n v="110000"/>
    <n v="879"/>
    <s v="failed"/>
    <x v="5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</r>
  <r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x v="0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</r>
  <r>
    <s v="ICE SHIRT; Running, Multi-Sport, Cycling, Athletic Wear"/>
    <s v="ICE SHIRT; running, multi-sport, cycling, &amp; athletic wear shirts that hold melting ice to cool you on hot days."/>
    <n v="12000"/>
    <n v="1776"/>
    <s v="failed"/>
    <x v="0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</r>
  <r>
    <s v="Better Beanie"/>
    <s v="Better Beanie is the new therapeutic wearable designed to assist you while keeping your hands free."/>
    <n v="20000"/>
    <n v="3562"/>
    <s v="failed"/>
    <x v="0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</r>
  <r>
    <s v="Master Le Cosplay's: Avengers 2 Hulk Buster V2.0 Build"/>
    <s v="Anyone who want to support of this will be credited. This will be my ultimate build. Full animatronics, from arms, legs, H.U.D, etc"/>
    <n v="8000"/>
    <n v="106"/>
    <s v="failed"/>
    <x v="0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</r>
  <r>
    <s v="Make 100 | Geek &amp; Chic: Smart Safety Jewelry."/>
    <s v="Geek &amp; Chic Smart Jewelry Collection, Wearables Meet Style!"/>
    <n v="30000"/>
    <n v="14000"/>
    <s v="failed"/>
    <x v="14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</r>
  <r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x v="5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</r>
  <r>
    <s v="The Worlds First Smart Laser Collar for Cats. Lazer Kitty"/>
    <s v="Our amazing product is simple and sleek. Our laser system is USB rechargeable for hours of fun. Android / Apple App Controlled."/>
    <n v="100000"/>
    <n v="226"/>
    <s v="failed"/>
    <x v="0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</r>
  <r>
    <s v="Android &amp; iPhone Magnetic Headphone and Earbud Cables!"/>
    <s v="Slackers Patent-Pending Magnetic Clip and Cable System, Amazing Sound, Durability and Value Can't Be Beat...AT ANY PRICE!!"/>
    <n v="20000"/>
    <n v="6925"/>
    <s v="failed"/>
    <x v="0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</r>
  <r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x v="0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</r>
  <r>
    <s v="KneeJack"/>
    <s v="The device that allows those with artificial knees or arthritic knees to kneel down without putting pressure on their knees."/>
    <n v="50000"/>
    <n v="280"/>
    <s v="failed"/>
    <x v="0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</r>
  <r>
    <s v="Garstin Luxury Stainless Steel Case for the Apple Watch"/>
    <s v="Horologic5 creates a case for the Apple Watch that reflects true luxury &amp; style. Check out the Garstin Luxury Case in 38mm/42mm"/>
    <n v="100000"/>
    <n v="2607"/>
    <s v="failed"/>
    <x v="0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</r>
  <r>
    <s v="Cinnamon II The Ultimate Retro Smartwatch"/>
    <s v="The Cinnamon II is an AppleÂ® ][ compatible wrist watch. Featuring 32k of memory and a 1 Mhz cpu. It's the ultimate in geek fashion."/>
    <n v="150000"/>
    <n v="2889"/>
    <s v="failed"/>
    <x v="2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</r>
  <r>
    <s v="S2SA - Sport to Strap Adapter for Samsung Gear S2 Sport (3G)"/>
    <s v="The unique adapter to apply standard watch straps at your Samsung Gear S2 Sport and Sport 3G! Small, functional and handsome."/>
    <n v="2700"/>
    <n v="909"/>
    <s v="failed"/>
    <x v="15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</r>
  <r>
    <s v="hidn tempo - a wearable stress coach"/>
    <s v="hidn tempo is an intelligent watch band that allows you to monitor your stress and manage it anywhere, anytime."/>
    <n v="172889"/>
    <n v="97273"/>
    <s v="failed"/>
    <x v="11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</r>
  <r>
    <s v="Trequant - First Wearable for Tremors"/>
    <s v="Trequant is specifically designed for people with tremors. It helps them to track and analyse their tremors for better understanding."/>
    <n v="35000"/>
    <n v="28986.16"/>
    <s v="failed"/>
    <x v="0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</r>
  <r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x v="0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</r>
  <r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x v="0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</r>
  <r>
    <s v="Smart 2-in-1 I-PHONE HANDLE/WALLETtm"/>
    <s v="revolutonary ultra-slim 2-in-1 Smart  2-in-1 I-PHONE handle/WALLETtm with 360 rotatiion"/>
    <n v="17500"/>
    <n v="3"/>
    <s v="failed"/>
    <x v="0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</r>
  <r>
    <s v="Wendu: Control your Climate, Wear the Future"/>
    <s v="Our t-shirt maintains steady temperatures through hot and cold focal points capable of reaching a 36ÂºF/20ÂºC range in under 2 minutes!"/>
    <n v="104219"/>
    <n v="30751"/>
    <s v="failed"/>
    <x v="3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</r>
  <r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x v="0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</r>
  <r>
    <s v="Cardiglow : Fitness Tracker and Biofeedback Device"/>
    <s v="Make your heart shine and watch it work! Cardiglow tracks improvements, times intervals and translates heart rate into color."/>
    <n v="30000"/>
    <n v="1888"/>
    <s v="failed"/>
    <x v="12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</r>
  <r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x v="1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</r>
  <r>
    <s v="Kidswatcher"/>
    <s v="Always know where your precious children are. Let them explore the world freely and in a secure way by using the Kidswatcher."/>
    <n v="50000"/>
    <n v="6610"/>
    <s v="failed"/>
    <x v="9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</r>
  <r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x v="13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</r>
  <r>
    <s v="Power Rope"/>
    <s v="The most useful phone charger you will ever buy"/>
    <n v="10000"/>
    <n v="1677"/>
    <s v="failed"/>
    <x v="0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</r>
  <r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x v="0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</r>
  <r>
    <s v="Russell &amp; Sons Watches"/>
    <s v="Russell &amp; Sons Watches_x000a__x000a_RS Watches is a business that provides quality watches at an affordable price. RS Watches was created with th"/>
    <n v="5000"/>
    <n v="212"/>
    <s v="failed"/>
    <x v="1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</r>
  <r>
    <s v="WairConditioning"/>
    <s v="The HOTTEST and COOLEST thing yet! WairConditioning... an entirely new level of comfortability!"/>
    <n v="100000"/>
    <n v="467"/>
    <s v="failed"/>
    <x v="0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</r>
  <r>
    <s v="iLumaware Shield TL - Radar technology for bicycle"/>
    <s v="Shield TL is a tail light for a bicycle w/ radar technology. It makes you more visible to cars and drivers at a greater distance."/>
    <n v="70000"/>
    <n v="17561"/>
    <s v="failed"/>
    <x v="0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</r>
  <r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x v="0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</r>
  <r>
    <s v="DAZLN: NFC Nails that Light Up Holiday Parties!"/>
    <s v="DAZLN nails light up near NFC devices like your mobile phone. If you're tired of receiving or gifting the same old thing look here!"/>
    <n v="10000"/>
    <n v="726"/>
    <s v="failed"/>
    <x v="0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</r>
  <r>
    <s v="Social behavior in technical communities"/>
    <s v="Study the behaviour of technical communities by tracking their movement  through wearables"/>
    <n v="4000"/>
    <n v="65"/>
    <s v="failed"/>
    <x v="0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</r>
  <r>
    <s v="iPhanny"/>
    <s v="The iPhanny keeps your iPhone 6 safe from bending in those dangerous pants pockets."/>
    <n v="5000"/>
    <n v="65"/>
    <s v="failed"/>
    <x v="0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</r>
  <r>
    <s v="Ollinfit: The Wearable Personal Trainer"/>
    <s v="Ollinfit is the first wearable fitness trainer with 3 sensors for superior accuracy, feedback and results."/>
    <n v="60000"/>
    <n v="35135"/>
    <s v="failed"/>
    <x v="5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</r>
  <r>
    <s v="Avid Watch: Multi-Sport Smart Watch with Activity Tracking"/>
    <s v="Built in running, cycling, pedometer, and golf features for the edge you need to perform at your very best!"/>
    <n v="150000"/>
    <n v="11683"/>
    <s v="failed"/>
    <x v="5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</r>
  <r>
    <s v="Ristola Plongeur/UTC 300 Meter COSC/ISO Diver (Canceled)"/>
    <s v="Ristola watches made in La Chaux de-Fonds, Switzerland. A new brand of COSC and ISO Certified Professional watches."/>
    <n v="894700"/>
    <n v="19824"/>
    <s v="canceled"/>
    <x v="0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</r>
  <r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x v="1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</r>
  <r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x v="0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</r>
  <r>
    <s v="Fashion loves Technology: Lamour, the connected heating shoe (Canceled)"/>
    <s v="Connected, heating, premium quality and comfortable leather sneakers - hand-crafted in France."/>
    <n v="20000"/>
    <n v="3211"/>
    <s v="canceled"/>
    <x v="6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</r>
  <r>
    <s v="AllerGuarder: Bluetooth wristband helps food-allergy kids"/>
    <s v="Harnessing wearable technology as a powerful defense for food-allergy children."/>
    <n v="25000"/>
    <n v="20552"/>
    <s v="canceled"/>
    <x v="0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</r>
  <r>
    <s v="Forcite Alpine - World's First smart helmet for snow sports"/>
    <s v="The Forcite Alpine helmet records 4K footage and keeps you connected all in one sleek design."/>
    <n v="200000"/>
    <n v="150102"/>
    <s v="canceled"/>
    <x v="0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</r>
  <r>
    <s v="SnuG Watchbands for Moto360 smartwatch (Canceled)"/>
    <s v="Sweat resistant, colorful, durable, CUSTOMIZABLE, watch bands &amp; protector bands that fit the Moto360 smartwatch."/>
    <n v="4000"/>
    <n v="234"/>
    <s v="canceled"/>
    <x v="0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</r>
  <r>
    <s v="SMART Knee Sleeve that Recommends Rest (Canceled)"/>
    <s v="Our knee sleeve monitors your muscles and recommends rest time (on a mobile app) when it detects overexertion!"/>
    <n v="30000"/>
    <n v="13296"/>
    <s v="canceled"/>
    <x v="0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</r>
  <r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x v="14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</r>
  <r>
    <s v="R-CON: Run Faster, Run Longer (Canceled)"/>
    <s v="R-CON is a wearable that measures running form. Instantly know when your form is breaking down and when you are running your strongest."/>
    <n v="50000"/>
    <n v="6565"/>
    <s v="canceled"/>
    <x v="0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</r>
  <r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x v="0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</r>
  <r>
    <s v="StreetskatePRO's  Knee, Shin, &amp; Ankle pad compression sleeve"/>
    <s v="The first action sports training sleeve/leg protector of its kind to offer an unduplicated level of targeted protection!"/>
    <n v="20000"/>
    <n v="75"/>
    <s v="canceled"/>
    <x v="0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</r>
  <r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x v="0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</r>
  <r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x v="0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</r>
  <r>
    <s v="CHEMION: The World's First Smart Glasses (Canceled)"/>
    <s v="CHEMION is an eyewear device that lets you show your creativity to the world."/>
    <n v="10000"/>
    <n v="3060"/>
    <s v="canceled"/>
    <x v="0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</r>
  <r>
    <s v="SKIN - Wearable music remote control for your mobile phone"/>
    <s v="SKIN - The wearable music remote control which makes your fitness lifestyle a bit easier"/>
    <n v="9000"/>
    <n v="240"/>
    <s v="canceled"/>
    <x v="16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</r>
  <r>
    <s v="YEPZONâ„¢ FREEDOM: A Personal Safety Alarm w/Global Locator"/>
    <s v="Send an alert for help and find missing people, pets, and valuables with the touch of a button. Get yours today!"/>
    <n v="100000"/>
    <n v="2842"/>
    <s v="canceled"/>
    <x v="0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</r>
  <r>
    <s v="Elbee: Wireless in-ear headphones with smart features"/>
    <s v="Enjoy high-quality sound and the possibility to control your smartphone and apps using custom voice commands and head movements."/>
    <n v="250000"/>
    <n v="57197"/>
    <s v="canceled"/>
    <x v="0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</r>
  <r>
    <s v="Owl (Canceled)"/>
    <s v="Owl is a fitness tracker along with an accompanying iOS app, that is both fun and interactive for children."/>
    <n v="20000"/>
    <n v="621"/>
    <s v="canceled"/>
    <x v="0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</r>
  <r>
    <s v="Tempi - The Smart Way to Monitor Temperature and Humidity"/>
    <s v="Tempi Is a Wearable Bluetooth Device That Gives Accurate Temperature and Humidity Readings."/>
    <n v="45000"/>
    <n v="21300"/>
    <s v="canceled"/>
    <x v="0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</r>
  <r>
    <s v="Sleepwreck - Disasterpiece EP (Jump Drives!)"/>
    <s v="I've got an awesome new batch of tracks that I think you're going to Love. CDs? So 1990! I present to you... SLEEPWRECK JUMP DRIVES!"/>
    <n v="1550"/>
    <n v="3186"/>
    <s v="successful"/>
    <x v="5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</r>
  <r>
    <s v="Rick and Morty Album &amp; Music Video"/>
    <s v="Rick and Morty concept album written by Allie Goertz + music video directed by Paul B. Cummings!"/>
    <n v="3000"/>
    <n v="10554.11"/>
    <s v="successful"/>
    <x v="0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</r>
  <r>
    <s v="Sammy Bananas - Bootlegs Vol. 2!!"/>
    <s v="Help get four new bootlegs onto vinyl in the second installment of my series!"/>
    <n v="2000"/>
    <n v="2298"/>
    <s v="successful"/>
    <x v="0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</r>
  <r>
    <s v="'Pathfinder' - a High Five Spaceship album"/>
    <s v="A collaborative, electronic journey helmed by producer Christopher Bingham and guitarist Carlos Montero."/>
    <n v="2000"/>
    <n v="4743"/>
    <s v="successful"/>
    <x v="1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</r>
  <r>
    <s v="The Last Art Fact Album Ever"/>
    <s v="Art Fact is a legendary Swedish synth pop act from the 80's. This album will contain updated remakes of their greatest songs."/>
    <n v="20000"/>
    <n v="23727.55"/>
    <s v="successful"/>
    <x v="11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</r>
  <r>
    <s v="[NUREN] The New Renaissance"/>
    <s v="Jake Kaufman and Jessie Seely present THE WORLD'S FIRST VIRTUAL REALITY ROCK OPERA."/>
    <n v="70000"/>
    <n v="76949.820000000007"/>
    <s v="successful"/>
    <x v="0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</r>
  <r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x v="1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</r>
  <r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x v="0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</r>
  <r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x v="1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</r>
  <r>
    <s v="StrobeHouse presents Valborg 2015"/>
    <s v="We want to recreate last years massive Valborgparty in Lund but this time even bigger!"/>
    <n v="10000"/>
    <n v="11176"/>
    <s v="successful"/>
    <x v="11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</r>
  <r>
    <s v="The Gothsicles - I FEEL SICLE"/>
    <s v="Help fund the latest Gothsicles mega-album, I FEEL SICLE!"/>
    <n v="2000"/>
    <n v="6842"/>
    <s v="successful"/>
    <x v="0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</r>
  <r>
    <s v="Liquid Diet's Double Life"/>
    <s v="Liquid Diet needs your support to release our new full-length album! Help us create electrifying music videos to showcase our singles!"/>
    <n v="10000"/>
    <n v="10740"/>
    <s v="successful"/>
    <x v="0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</r>
  <r>
    <s v="Phantom Ship / Coastal (Album Preorder)"/>
    <s v="Ideal for living rooms and open spaces."/>
    <n v="5400"/>
    <n v="5858.84"/>
    <s v="successful"/>
    <x v="0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</r>
  <r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x v="1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</r>
  <r>
    <s v="American Pixels - a Game Music Tribute Album by Mazedude"/>
    <s v="Mazedude presents an arranged album of game music, honoring American composers and featuring several guest performers"/>
    <n v="5000"/>
    <n v="6500.09"/>
    <s v="successful"/>
    <x v="0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</r>
  <r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x v="0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</r>
  <r>
    <s v="Bring Kyrstyn's Album to Life!"/>
    <s v="Help this Soulful &amp; Cinematic Glitch-Pop Songwriter Bring her Music to the World!  (And your Ears:)"/>
    <n v="4500"/>
    <n v="5056.22"/>
    <s v="successful"/>
    <x v="0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</r>
  <r>
    <s v="Lemonymous 10th Anniversary Album Re-Release"/>
    <s v="A Special 10th Anniversary Re-Release of Ender Bowen's third album, LEMONYMOUS, with a companion CD of alternate takes and remixes."/>
    <n v="1000"/>
    <n v="1021"/>
    <s v="successful"/>
    <x v="0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</r>
  <r>
    <s v="Last of the Lost Boys: New Music from Matthew Blake"/>
    <s v="My first solo record in 10 years. Six new electronic/synthpop songs PLUS an acoustic version of the album you can only get here."/>
    <n v="1500"/>
    <n v="2180"/>
    <s v="successful"/>
    <x v="0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</r>
  <r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x v="0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</r>
  <r>
    <s v="Broadcasts to Promote Human Freedom in South Florida"/>
    <s v="We produce radio broadcasts and live streams that promote the value of human freedom, reason, individual rights &amp; free markets."/>
    <n v="85000"/>
    <n v="250"/>
    <s v="canceled"/>
    <x v="0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</r>
  <r>
    <s v="Industry Success Project (Canceled)"/>
    <s v="I am trying to document what it is like to plunge head first into the music/audio industry as an intern."/>
    <n v="50"/>
    <n v="0"/>
    <s v="canceled"/>
    <x v="0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</r>
  <r>
    <s v="Ben's Top 5 podcast (Canceled)"/>
    <s v="Hello! I'm Ben and I have been wanting to start a podcast for a while. I am looking to kickstart the process and get into the game!"/>
    <n v="650"/>
    <n v="10"/>
    <s v="canceled"/>
    <x v="0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</r>
  <r>
    <s v="Printing TONE Audio 10th Anniversary Edition! (Canceled)"/>
    <s v="We're seeking funding for a special 10th Anniversary PRINT EDITION! Receive your own copy for only $8"/>
    <n v="100000"/>
    <n v="8537"/>
    <s v="canceled"/>
    <x v="0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</r>
  <r>
    <s v="Podcast for fun! (Canceled)"/>
    <s v="Hi. I'm looking to raise some funds to get some microphones, some interfaces to hook XLR to my iPad/iPhone/iMac. Plus some other stuff."/>
    <n v="7000"/>
    <n v="6"/>
    <s v="canceled"/>
    <x v="0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</r>
  <r>
    <s v="In Case Of Emergency (Canceled)"/>
    <s v="In Case Of Emergency is a radio talk show for preppers, beginning preppers, and with preparedness in mind."/>
    <n v="10000"/>
    <n v="266"/>
    <s v="canceled"/>
    <x v="0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</r>
  <r>
    <s v="All Things Horses Podcast (Canceled)"/>
    <s v="All Things Horses is slowly becoming the greatest podcast on the internet and we are looking to upgrade the studio and software."/>
    <n v="3000"/>
    <n v="0"/>
    <s v="canceled"/>
    <x v="12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</r>
  <r>
    <s v="Start a New Podcast (Canceled)"/>
    <s v="I wish to start a new podcast called Voices of Texas, and I want to interview interesting people of Texas each week."/>
    <n v="2000"/>
    <n v="1"/>
    <s v="canceled"/>
    <x v="0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</r>
  <r>
    <s v="#MYLifeMatters Radio Show &amp; Podcast (Canceled)"/>
    <s v="#MyLifeMatters features compelling stories of students &amp; young adults who overcame challenges to take ownership of their lives."/>
    <n v="15000"/>
    <n v="212"/>
    <s v="canceled"/>
    <x v="0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</r>
  <r>
    <s v="J1 (Canceled)"/>
    <s v="------"/>
    <n v="12000"/>
    <n v="0"/>
    <s v="canceled"/>
    <x v="0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</r>
  <r>
    <s v="The (Secular) Barbershop Podcast (Canceled)"/>
    <s v="Secularism is on the rise and I hear you.Talk to me."/>
    <n v="2500"/>
    <n v="0"/>
    <s v="canceled"/>
    <x v="0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</r>
  <r>
    <s v="Now You Know Podcast (Canceled)"/>
    <s v="Inspired by some great podcasters as well as my desire to learn from many people about many topics, plus just to inform people."/>
    <n v="500"/>
    <n v="0"/>
    <s v="canceled"/>
    <x v="0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</r>
  <r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x v="0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</r>
  <r>
    <s v="A day in the life of...(podcast) (Canceled)"/>
    <s v="How well do you know the stranger walking past you or the neighbor up the street? Extraordinary stories told by everyday people."/>
    <n v="1500"/>
    <n v="15"/>
    <s v="canceled"/>
    <x v="0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</r>
  <r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x v="0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</r>
  <r>
    <s v="The Smile High Podcast Club Season 3 (Canceled)"/>
    <s v="This project is to fund Season 3 of the SHPC.  Our plan is to produce 24 more spectacular episodes to share with the world."/>
    <n v="3500"/>
    <n v="0"/>
    <s v="canceled"/>
    <x v="0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</r>
  <r>
    <s v="Suburban Disorder Podcast (Canceled)"/>
    <s v="a podcast about everyday life, friends talking about music, movies, tv, relationships. conversations we have all had and can relate to"/>
    <n v="10000"/>
    <n v="0"/>
    <s v="canceled"/>
    <x v="0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</r>
  <r>
    <s v="Support Independent Media (Canceled)"/>
    <s v="Sayin it Plain is a Independent Radio Show created to inform the public and empower the community."/>
    <n v="10000"/>
    <n v="0"/>
    <s v="canceled"/>
    <x v="0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</r>
  <r>
    <s v="The Body Politic Radio (Canceled)"/>
    <s v="An investigative series on 790 KABC Radio on the ravages of addiction and what options millions of people have for hopeful recovery."/>
    <n v="40000"/>
    <n v="0"/>
    <s v="canceled"/>
    <x v="0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</r>
  <r>
    <s v="Voice Over Artist (Canceled)"/>
    <s v="Turning myself into a vocal artist."/>
    <n v="1100"/>
    <n v="0"/>
    <s v="canceled"/>
    <x v="0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</r>
  <r>
    <s v="Reality  Check (Canceled)"/>
    <s v="Reality Check is a weekly Internet Radio Show. Along with my co-host and engineer we discuss the issues of the day relevant to you!."/>
    <n v="5000"/>
    <n v="50"/>
    <s v="canceled"/>
    <x v="0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</r>
  <r>
    <s v="Chat Box 23 (Canceled)"/>
    <s v="T.O., Adi &amp; Mercedes discuss their point of views, women's issues &amp; Hollywood Hotties."/>
    <n v="4000"/>
    <n v="0"/>
    <s v="canceled"/>
    <x v="0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</r>
  <r>
    <s v="RETURNING AT A LATER DATE"/>
    <s v="SEE US ON PATREON www.badgirlartwork.com"/>
    <n v="199"/>
    <n v="190"/>
    <s v="canceled"/>
    <x v="0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</r>
  <r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x v="0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</r>
  <r>
    <s v="Vineyard Valley - A Social Winemaking Game!"/>
    <s v="Make wine from seed to bottle; build, socialize, sell, and relax in Vineyard Valley - a social, sandbox, free to play business sim!"/>
    <n v="90000"/>
    <n v="8077"/>
    <s v="failed"/>
    <x v="0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</r>
  <r>
    <s v="Diggers Fall tactical multiplayer pc shooter"/>
    <s v="Need funds for an Australian fps mp shooter pc game called Diggers Fall were china invades Aus, cost for advertising and settings menu."/>
    <n v="3000"/>
    <n v="81"/>
    <s v="failed"/>
    <x v="2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</r>
  <r>
    <s v="So I'm A Dark Lord"/>
    <s v="A parody of old school RPGs where you are a new Dark Lord on a quest to amass monsters and allies on your side."/>
    <n v="150000"/>
    <n v="5051"/>
    <s v="failed"/>
    <x v="0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</r>
  <r>
    <s v="Fate Fighters - The Ultimate Decision Maker"/>
    <s v="Canâ€™t make up your mind about something? Simply type in your two options and let the fighters of fate decide for you!"/>
    <n v="500"/>
    <n v="130"/>
    <s v="failed"/>
    <x v="0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</r>
  <r>
    <s v="The Quest To Save Hip Hop"/>
    <s v="THE QUEST TO SAVE HIP HOP is an old school beat em up st game that has a focus on old school hip hop and new age hip hop coming to pc."/>
    <n v="30000"/>
    <n v="45"/>
    <s v="failed"/>
    <x v="0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</r>
  <r>
    <s v="Until The End (PC, Mac, and Linux)"/>
    <s v="A run-n-gun zombie survival game where you scavenge for items to make the night a little less scary."/>
    <n v="2200"/>
    <n v="850"/>
    <s v="failed"/>
    <x v="0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</r>
  <r>
    <s v="Prez Games: Do You Have What it Takes to Win the Presidency?"/>
    <s v="A deck building game where you build your campaign plans, raise cash and gain power in a drive to win the White House."/>
    <n v="10000"/>
    <n v="70"/>
    <s v="failed"/>
    <x v="0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</r>
  <r>
    <s v="DJ's Bane"/>
    <s v="I'm making a game where you choose how you want to kill the DJ, so you yourself can decide what music will be played at the party."/>
    <n v="100"/>
    <n v="0"/>
    <s v="failed"/>
    <x v="10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</r>
  <r>
    <s v="World Defense : Tower Defense"/>
    <s v="A tower defense game that is played anywhere on the earth's surface!  This project is to expand it to be multiplayer and mod support."/>
    <n v="75000"/>
    <n v="51"/>
    <s v="failed"/>
    <x v="0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</r>
  <r>
    <s v="Rainbow Ball to the Iphone"/>
    <s v="We want to bring our Game Rainbow Ball to the iphone and to do that we need a little help"/>
    <n v="750"/>
    <n v="10"/>
    <s v="failed"/>
    <x v="0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</r>
  <r>
    <s v="Kingdom Espionage"/>
    <s v="An ambitious multiplayer game set in fantastical medieval world where you must defend your castle while attacking others to gain ranks!"/>
    <n v="54000"/>
    <n v="3407"/>
    <s v="failed"/>
    <x v="0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</r>
  <r>
    <s v="Towers Of The Apocalypse"/>
    <s v="Fully 3D, post Apocalyptic themed tower defense video game. New take on the genre."/>
    <n v="1000"/>
    <n v="45"/>
    <s v="failed"/>
    <x v="0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</r>
  <r>
    <s v="Kaptain Brawe 2: A Space Travesty"/>
    <s v="A comical point and click adventure by veteran team of Broken Sword and Monkey Island fame - Steve Ince and Bill Tiller"/>
    <n v="75000"/>
    <n v="47074"/>
    <s v="failed"/>
    <x v="0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</r>
  <r>
    <s v="Legends of Callasia [Demo Available NOW!]"/>
    <s v="An epic strategy game of world conquest with simultaneous turn-based multiplayer gameplay and no hotseat waiting"/>
    <n v="25000"/>
    <n v="7344"/>
    <s v="failed"/>
    <x v="0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</r>
  <r>
    <s v="New iPad/iPhone game development software needed"/>
    <s v="I am looking to create more games for the iPad/iPhone and want to add leaderboards, which requires new game development software"/>
    <n v="600"/>
    <n v="45"/>
    <s v="failed"/>
    <x v="0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</r>
  <r>
    <s v="Sirius Online, an indie Space MMO"/>
    <s v="Sirius Online is currently the work of two brothers striving to bring the Era of Freelancer back, adding dynamic markets and more."/>
    <n v="26000"/>
    <n v="678"/>
    <s v="failed"/>
    <x v="12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</r>
  <r>
    <s v="Skullforge: The Hunt"/>
    <s v="A fantasy action RPG which follows an elven ex-slave on a journey of magic, revenge, intrigue, and deceit."/>
    <n v="20000"/>
    <n v="1821"/>
    <s v="failed"/>
    <x v="0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</r>
  <r>
    <s v="The Creature"/>
    <s v="Finishing your last job before you retire until a disaster strikes the cargo ship can you survive The Creature?"/>
    <n v="68000"/>
    <n v="12"/>
    <s v="failed"/>
    <x v="0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</r>
  <r>
    <s v="T-Fighter: Code Name M - Mobile Edition"/>
    <s v="Challenge your trivia skills in this action oriented game against several opponents across time."/>
    <n v="10000"/>
    <n v="56"/>
    <s v="failed"/>
    <x v="0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</r>
  <r>
    <s v="Video Game Store That Can Beat Out Any Other"/>
    <s v="We want to take everything video game related people have seen since 1978 to now and turn it into the top gamer lounge in canada !"/>
    <n v="50000"/>
    <n v="410"/>
    <s v="failed"/>
    <x v="5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</r>
  <r>
    <s v="My own channel"/>
    <s v="I want to start my own channel for gaming"/>
    <n v="550"/>
    <n v="0"/>
    <s v="failed"/>
    <x v="0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</r>
  <r>
    <s v="Sun Dryd Studios"/>
    <s v="The new kid on the block. Re-imagining old games and creating new ones. Ship, Lazer, Rock is first."/>
    <n v="30000"/>
    <n v="1026"/>
    <s v="failed"/>
    <x v="5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</r>
  <r>
    <s v="Cyber Universe Online"/>
    <s v="Humanity's future in the Galaxy"/>
    <n v="18000"/>
    <n v="15"/>
    <s v="failed"/>
    <x v="0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</r>
  <r>
    <s v="Idle Gamers"/>
    <s v="Idle gamers are the group of gamers worth watching play video games. We have a back log of video ideas and want to entertain you."/>
    <n v="1100"/>
    <n v="0"/>
    <s v="failed"/>
    <x v="0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</r>
  <r>
    <s v="Still Alive"/>
    <s v="A fresh twist on survival games. Intense, high-stakes 30 minute rounds for up to 10 players."/>
    <n v="45000"/>
    <n v="6382.34"/>
    <s v="failed"/>
    <x v="0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</r>
  <r>
    <s v="Farabel"/>
    <s v="Farabel is a single player turn-based fantasy strategy game for Mac/PC/Linux"/>
    <n v="15000"/>
    <n v="1174"/>
    <s v="failed"/>
    <x v="6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</r>
  <r>
    <s v="Help Jumpy Punch Prosper!!"/>
    <s v="A sci-fi platformer game inspired by a certain blue hedgehog and Italian plumber. Jump, fight, dodge and sprint your way to victory."/>
    <n v="12999"/>
    <n v="5"/>
    <s v="failed"/>
    <x v="2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</r>
  <r>
    <s v="London Revolution - Open World RPG Minecraft Server"/>
    <s v="London Revolution is a Minecraft server in development. This is an open world RPG FPS server with questing and ruthless gangs."/>
    <n v="200"/>
    <n v="25"/>
    <s v="failed"/>
    <x v="1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</r>
  <r>
    <s v="toggleme. - the next phenom in mobile gaming"/>
    <s v="toggleme. is the next breakout mobile game.Addictive gameplay, phenomenal design, real life rewards for achievements, and a great story"/>
    <n v="2000"/>
    <n v="21"/>
    <s v="failed"/>
    <x v="0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</r>
  <r>
    <s v="Help get &quot;Don't Look&quot; on Steam Greenlight!"/>
    <s v="A little girl living isolated in the Canadian Rockies, you find your self  being lured into the hills in the middle of the night."/>
    <n v="300"/>
    <n v="42.25"/>
    <s v="failed"/>
    <x v="5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</r>
  <r>
    <s v="Sprocket Junkie"/>
    <s v="An action racing game for iOS. Set in a steampunk world, players battle their way to the finish line on customizable rocket engines!"/>
    <n v="18000"/>
    <n v="3294.01"/>
    <s v="failed"/>
    <x v="0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</r>
  <r>
    <s v="Project Snowstorm"/>
    <s v="MMORPG with Real-Time Pet Battles, Expansive 3D World and Ranked Individual &amp; Guild PvP arenas all on your mobile device!"/>
    <n v="500000"/>
    <n v="25174"/>
    <s v="failed"/>
    <x v="0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</r>
  <r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x v="0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</r>
  <r>
    <s v="Rabbly"/>
    <s v="Rabbly is action-adventure game. Is about a scientist going on an adventure, to find rare materials in another galaxy."/>
    <n v="100000"/>
    <n v="47"/>
    <s v="failed"/>
    <x v="0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</r>
  <r>
    <s v="Kick, Punch... Fireball"/>
    <s v="Kick, Punch... Fireball is an FPS type arena game set inside the fantasy world."/>
    <n v="25000"/>
    <n v="1803"/>
    <s v="failed"/>
    <x v="0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</r>
  <r>
    <s v="Xeno - A Sci-Fi FPS"/>
    <s v="Xeno is an FPS which combines all the best elements of old school and modern games to create a fresh and unique gameplay experience."/>
    <n v="5000"/>
    <n v="25"/>
    <s v="failed"/>
    <x v="1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</r>
  <r>
    <s v="Aeldengald Saga Book I"/>
    <s v="A retro style puzzle rpg with a dark story. Your decisions will influence the world and decide the outcome of the story."/>
    <n v="4000"/>
    <n v="100"/>
    <s v="failed"/>
    <x v="12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</r>
  <r>
    <s v="Strain Wars"/>
    <s v="Different strains of marijuana leafs battling to the death to see which one is the top strain."/>
    <n v="100000"/>
    <n v="41"/>
    <s v="failed"/>
    <x v="0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</r>
  <r>
    <s v="Runers"/>
    <s v="Runers is a top-down rogue-like shooter where as you advance you create more powerful spells and fight fierce monsters and bosses."/>
    <n v="8000"/>
    <n v="425"/>
    <s v="failed"/>
    <x v="0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</r>
  <r>
    <s v="The Morgue"/>
    <s v="&quot;I go to work... I classify the bodies and store them accordingly... Sometimes I here noises... Other times is see her..."/>
    <n v="15000"/>
    <n v="243"/>
    <s v="failed"/>
    <x v="0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</r>
  <r>
    <s v="Street Heroes - A Facebook Beat 'em Up"/>
    <s v="Street Heroes is a retro 2D side-scrolling multiplayer beat 'em up for Facebook that brings classic arcade fun to a social platform"/>
    <n v="60000"/>
    <n v="2971"/>
    <s v="failed"/>
    <x v="1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</r>
  <r>
    <s v="Nightmare Zombies"/>
    <s v="Nightmare Zombies is the first Oculus Rift Only immersive zombie simulator in the Post-Apocalypse urban environment of New York City."/>
    <n v="900000"/>
    <n v="1431"/>
    <s v="failed"/>
    <x v="0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</r>
  <r>
    <s v="Backyard Zombies"/>
    <s v="Collect coins and save civilians while you blast your way through tons of zombies! Unlock new characters and levels!"/>
    <n v="400"/>
    <n v="165"/>
    <s v="failed"/>
    <x v="0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</r>
  <r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x v="0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</r>
  <r>
    <s v="Urbania: Create the future"/>
    <s v="Environmental awareness using social games where players are challenged to pursue sustainable development in the city of the future."/>
    <n v="25000"/>
    <n v="732.5"/>
    <s v="failed"/>
    <x v="0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</r>
  <r>
    <s v="1985 Video Game Museum/Arcade/Game Lounge/Event Center"/>
    <s v="Our goal is to open a video game museum, art gallery, free play arcade, game lounge, cosplay and event center here in Flint Michigan!"/>
    <n v="10000"/>
    <n v="45"/>
    <s v="failed"/>
    <x v="0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</r>
  <r>
    <s v="PSI - Role Playing Game"/>
    <s v="PSI is a game about a group of people dealing with the effects of Nightmares becoming reality, life will never be the same."/>
    <n v="50000"/>
    <n v="255"/>
    <s v="failed"/>
    <x v="0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</r>
  <r>
    <s v="Funding HyperLight Studios"/>
    <s v="We are bringing a new gaming experience to the field. One that will connect a community of people and servers from around the world."/>
    <n v="2500"/>
    <n v="1"/>
    <s v="failed"/>
    <x v="0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</r>
  <r>
    <s v="Johnny Rocketfingers: Violent Point &amp; Click Adventure!"/>
    <s v="Tarantino-esque Adventure Game on Steroids Inspired by LucasArts, Gritty Action Movies and 1940's Animation"/>
    <n v="88000"/>
    <n v="31272.92"/>
    <s v="failed"/>
    <x v="0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</r>
  <r>
    <s v="A YouTube Gaming Channel"/>
    <s v="A start up YouTube PC Gaming channel named ''Jeansie''. Comprised of witty banter and slightly above average  gaming skills :)"/>
    <n v="1000"/>
    <n v="5"/>
    <s v="failed"/>
    <x v="1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</r>
  <r>
    <s v="TeleRide"/>
    <s v="SciFi racing game for Android &amp; iOS platforms. Player gets a unique weapon which introduces an additional dimension to the competition."/>
    <n v="6000"/>
    <n v="10"/>
    <s v="failed"/>
    <x v="1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</r>
  <r>
    <s v="Before You Sleep - A Survival Social Video Game"/>
    <s v="Explore the protagonist's mind. Remember. Understand. Plan ahead. Stay ahead of threats. Nurture relations. Earn the fate you choose."/>
    <n v="40000"/>
    <n v="53"/>
    <s v="failed"/>
    <x v="0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</r>
  <r>
    <s v="Quest Remnants of Chaos"/>
    <s v="A medieval, post apocolyptic, Online, MMORPG. Class morphing, character customization game."/>
    <n v="500000"/>
    <n v="178.52"/>
    <s v="failed"/>
    <x v="0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</r>
  <r>
    <s v="Medieval Village"/>
    <s v="Experience the Medieval in your own village. Increase your village into a city and walk through the streets."/>
    <n v="1000"/>
    <n v="83"/>
    <s v="failed"/>
    <x v="12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</r>
  <r>
    <s v="Battle-Buddy â€“ Bringing gamers together"/>
    <s v="Ideal for social players as well as a tool for esports teams, Battle Buddy will help organise and coordinate, pugs, scrims, wars &amp; you!"/>
    <n v="4500"/>
    <n v="109"/>
    <s v="failed"/>
    <x v="2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</r>
  <r>
    <s v="Island of Paws - A Dog and Cat RPG Game    0==]=====&gt;"/>
    <s v="Dog people and cat people unit!! Help save Paw Island from the monsters in this milti-player (50-100 Person at a time) online RPG game"/>
    <n v="2100"/>
    <n v="5"/>
    <s v="failed"/>
    <x v="0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</r>
  <r>
    <s v="PlanEt Ninjahwah"/>
    <s v="Planet Ninjahwah is a highly anticipated futuristic action adventure game that will blow your mind!!"/>
    <n v="25000"/>
    <n v="0"/>
    <s v="failed"/>
    <x v="0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</r>
  <r>
    <s v="Pwincess"/>
    <s v="An action packed, side scrolling, platform jumping, laser shooting ADVENTURE that will be fun for everyone."/>
    <n v="250000"/>
    <n v="29"/>
    <s v="failed"/>
    <x v="0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</r>
  <r>
    <s v="Funny Monsters (Mobile Game)"/>
    <s v="Mobile game featuring lots of funny little monsters on the run from their mad creator. Lots of gameplay elements will keep user bussy."/>
    <n v="3200"/>
    <n v="0"/>
    <s v="failed"/>
    <x v="1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</r>
  <r>
    <s v="Droplets"/>
    <s v="Fast paced mobile game where you control a rain drop by tilting your screen. Absorb other rain drops to go faster, but avoid clouds."/>
    <n v="5000"/>
    <n v="11"/>
    <s v="failed"/>
    <x v="0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</r>
  <r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x v="0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</r>
  <r>
    <s v="Ultimate Supremacy"/>
    <s v="Ultimate Supremacy will be the ultimate in mobile gaming, if you love fighting and strategy games, you will love Ultimate Supremacy."/>
    <n v="3000"/>
    <n v="0"/>
    <s v="failed"/>
    <x v="1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</r>
  <r>
    <s v="GAMING TO LEARN"/>
    <s v="Imagine a science class where the teacher walks in a says &quot;Take out your cell phone and play a game.&quot;"/>
    <n v="2000"/>
    <n v="10"/>
    <s v="failed"/>
    <x v="0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</r>
  <r>
    <s v="ABRAcaPOCUS!!"/>
    <s v="A fast-paced, creepy/cute mobile puzzle game where you draw series of magic symbols to summon &amp; collect demons, monsters, gods, &amp; myths"/>
    <n v="35000"/>
    <n v="585"/>
    <s v="failed"/>
    <x v="0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</r>
  <r>
    <s v="Flying Turds"/>
    <s v="#havingfunFTW"/>
    <n v="1000"/>
    <n v="1"/>
    <s v="failed"/>
    <x v="1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</r>
  <r>
    <s v="Angry words with Friends"/>
    <s v="This app will provide you with the ability to use your most favorite profanities while playing a game with your friends."/>
    <n v="20000"/>
    <n v="21"/>
    <s v="failed"/>
    <x v="0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</r>
  <r>
    <s v="Terror Interceptor Mobile Video Game"/>
    <s v="A modernized version of the classic aerial combat arcade game 1942.  Use real fighter jets to take down terrorists on a global scale."/>
    <n v="5000"/>
    <n v="11"/>
    <s v="failed"/>
    <x v="0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</r>
  <r>
    <s v="Hot Potato - The App"/>
    <s v="Don't drop it like it's hot..Hot Potato is a battle between friends. Compete to keep Mr Potato off the ground. Who will drop him first?"/>
    <n v="40000"/>
    <n v="0"/>
    <s v="failed"/>
    <x v="2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</r>
  <r>
    <s v="One"/>
    <s v="One is a simple mobile game about exploring the connections between all living things. Featuring hand-painted art."/>
    <n v="10000"/>
    <n v="1438"/>
    <s v="failed"/>
    <x v="5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</r>
  <r>
    <s v="Ping"/>
    <s v="Ping is a simple game currently in the design process, where the player lives off of the power of their connection to the internet."/>
    <n v="3000"/>
    <n v="20"/>
    <s v="failed"/>
    <x v="1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</r>
  <r>
    <s v="New Mario Bro's style game!"/>
    <s v="We are creating a new Mario Bro's style game called KFK:Original. It's challenging, fun and totally awesome!!!"/>
    <n v="25000"/>
    <n v="1"/>
    <s v="failed"/>
    <x v="2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</r>
  <r>
    <s v="Trumperama"/>
    <s v="&quot;Trumperama&quot; ist ein Jump 'n' Run Spiel im 8-Bit Stil fÃ¼r Android._x000a_Donald Trump gewinnt die Wahlen und muss gestoppt werden!"/>
    <n v="1000"/>
    <n v="50"/>
    <s v="failed"/>
    <x v="12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</r>
  <r>
    <s v="OneLifeMen - Jeu d' Aventure smartphone en Voxel Art"/>
    <s v="Arpenter pas moins de 50 stages ne sera pas facile avec une seule vie... peut Ãªtre que les potions vous aiderons Ã  survivre ?"/>
    <n v="4190"/>
    <n v="270"/>
    <s v="failed"/>
    <x v="6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</r>
  <r>
    <s v="Nodiatis RPG: Steam, Android, &amp; iOS Clients"/>
    <s v="This classic online RPG is being overhauled to run on more devices with an interface better suited for both mobile and widescreen."/>
    <n v="25000"/>
    <n v="9875"/>
    <s v="failed"/>
    <x v="0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</r>
  <r>
    <s v="Slayers of The Dead AR- build your ultimate Zombie Fort"/>
    <s v="Have you ever wanted to build your own, ultimate zombie fort in real life? Enjoy a Zombie Apocalypse without the Apocalypse."/>
    <n v="35000"/>
    <n v="125"/>
    <s v="failed"/>
    <x v="0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</r>
  <r>
    <s v="Soulwalker"/>
    <s v="Take control of the Void and bend it to your will as you perfect your strategy and amass your deck. The light gathers, your power grows"/>
    <n v="8000"/>
    <n v="5"/>
    <s v="failed"/>
    <x v="0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</r>
  <r>
    <s v="Medieval Empire by Bear Games"/>
    <s v="We are creating the next epic Massive Multiplayer Online-Real Time Strategy game and we want you to be a part of it!"/>
    <n v="5000"/>
    <n v="0"/>
    <s v="failed"/>
    <x v="1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</r>
  <r>
    <s v="Arena Z - Zombie Survival"/>
    <s v="I think this will be a great game!"/>
    <n v="500"/>
    <n v="0"/>
    <s v="failed"/>
    <x v="12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</r>
  <r>
    <s v="3E Community, a company driven by YOU!"/>
    <s v="If only you could help choose and/or create the Top Chart apps with your ideas..._x000a_Want that to come true? Well here we are."/>
    <n v="4000"/>
    <n v="0"/>
    <s v="failed"/>
    <x v="0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</r>
  <r>
    <s v="Convergence: Rift Wars"/>
    <s v="Convergence: RiftWars is a easy to approach competitive turn-based strategy game, featuring quick game play and military tactics."/>
    <n v="45000"/>
    <n v="186"/>
    <s v="failed"/>
    <x v="0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</r>
  <r>
    <s v="We Need Your Help to Finish Our BBQ Food Truck"/>
    <s v="We need your help to finish our food truck. We are building a BBQ Food Truck to serve competition style BBQ."/>
    <n v="9300"/>
    <n v="0"/>
    <s v="failed"/>
    <x v="0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</r>
  <r>
    <s v="A FORK IN THE ROAD food truck"/>
    <s v="Emphasizing locally and responsibly raised ingredients, serving delicious food! I need your help."/>
    <n v="80000"/>
    <n v="100"/>
    <s v="failed"/>
    <x v="0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</r>
  <r>
    <s v="Sleepy PIg Barbecue: Auburn's First BBQ Food Truck"/>
    <s v="Bringing the flavor of competition BBQ to small town Auburn with the ease of a big city food truck."/>
    <n v="6000"/>
    <n v="530"/>
    <s v="failed"/>
    <x v="0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</r>
  <r>
    <s v="baked pugtato"/>
    <s v="amazing gourmet baked potato truck with variable options for everyone, its always been my dream, help me make it come true :)."/>
    <n v="25000"/>
    <n v="0"/>
    <s v="failed"/>
    <x v="5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</r>
  <r>
    <s v="Warren's / Adilyn's Rollin' Bistro"/>
    <s v="New local (Louisville, KY.) food truck with a refreshing spin on rolling kitchens."/>
    <n v="15000"/>
    <n v="73"/>
    <s v="failed"/>
    <x v="0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</r>
  <r>
    <s v="The Floridian Food Truck"/>
    <s v="Bringing culturally diverse Floridian cuisine to the people!"/>
    <n v="50000"/>
    <n v="75"/>
    <s v="failed"/>
    <x v="0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</r>
  <r>
    <s v="Chef Po's Food Truck"/>
    <s v="Bringing delicious authentic and fusion Taiwanese Food to the West Coast."/>
    <n v="2500"/>
    <n v="252"/>
    <s v="failed"/>
    <x v="0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</r>
  <r>
    <s v="Blaze'n Pontiac Grill"/>
    <s v="Basically home style foods as huge sandwiches, burgers, and apps. Limitited to NOTHING. Irish,Mexican, cajÃ£n, southern bqq even veggies"/>
    <n v="25000"/>
    <n v="0"/>
    <s v="failed"/>
    <x v="0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</r>
  <r>
    <s v="Peruvian King Food Truck"/>
    <s v="Peruvian food truck with an LA twist."/>
    <n v="16000"/>
    <n v="911"/>
    <s v="failed"/>
    <x v="0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</r>
  <r>
    <s v="The Cold Spot Mobile Trailer"/>
    <s v="A mobile concession trailer for snow cones, ice cream, smoothies and more"/>
    <n v="8000"/>
    <n v="50"/>
    <s v="failed"/>
    <x v="0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</r>
  <r>
    <s v="Food Truck Funding"/>
    <s v="We're about to launch our first ever food truck to share our amazing food and we need your help! Be a part of our truck!"/>
    <n v="5000"/>
    <n v="325"/>
    <s v="failed"/>
    <x v="0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</r>
  <r>
    <s v="Mobile Coffee Cart with a Purpose"/>
    <s v="I am on a mission to offer as many people as I can a great healthy coffee, tea, and snacks by using healthy products and ingredients."/>
    <n v="25000"/>
    <n v="188"/>
    <s v="failed"/>
    <x v="0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</r>
  <r>
    <s v="Harley Hawg Dogs, Inc"/>
    <s v="A Food Truck featuring Deep Fried Natural Casing Beef/Pork mix Hot Dogs, New York Style Rippers. Also serving Fresh Cut Fries."/>
    <n v="6500"/>
    <n v="0"/>
    <s v="failed"/>
    <x v="0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</r>
  <r>
    <s v="BIGFOOT BBQ - Flavors As Big As Sasquatch Himself"/>
    <s v="When the smoke clears, folks in Albany are going to experience the best barbeque they'll ever have! Got the flavor, need some funding."/>
    <n v="10000"/>
    <n v="151"/>
    <s v="failed"/>
    <x v="0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</r>
  <r>
    <s v="Help me build my Tiny House Cupcake Bakery - Phase 1"/>
    <s v="It's been my dream to start my own cupcake bakery and it's now or never. Help me take the first steps toward building my dream."/>
    <n v="7500"/>
    <n v="35"/>
    <s v="failed"/>
    <x v="0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</r>
  <r>
    <s v="Skewed Up Food Truck"/>
    <s v="Skewed Up food truck is my dream and need help getting it started, presenting some to the bank for my loan, spice up logo, etc."/>
    <n v="6750"/>
    <n v="0"/>
    <s v="failed"/>
    <x v="0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</r>
  <r>
    <s v="Harvest Grub Eatery...Mobile Eatery...Fresh Seasonal Grub!"/>
    <s v="Food is a lifestyle...the art, the challenge, and the happiness is the wealth I seek....join me on my journey to success."/>
    <n v="30000"/>
    <n v="1155"/>
    <s v="failed"/>
    <x v="0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</r>
  <r>
    <s v="Pyros Brick Oven Pizza in a Food Truck."/>
    <s v="Amazing delicious pizza a real hit a true niche that has not been explored ground floor opportunity in food trucks done by a real chef"/>
    <n v="18000"/>
    <n v="0"/>
    <s v="failed"/>
    <x v="0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</r>
  <r>
    <s v="Super Natural Kooking"/>
    <s v="Solar Powered, Recycled Fryer Oil for Truck Fuel, Locally Grown Organic &amp; Hormone Free Foods, Pop-up Bands, Private Party and Functions"/>
    <n v="60000"/>
    <n v="35"/>
    <s v="failed"/>
    <x v="0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</r>
  <r>
    <s v="When I become awesome, I will cater an event for you!!"/>
    <s v="Cooking is my passion.Lets take my passion to another level,by sending me to a culinary school, I WILL be one of the best chefs ever!"/>
    <n v="5200"/>
    <n v="0"/>
    <s v="failed"/>
    <x v="0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</r>
  <r>
    <s v="Bayou Classic BBQ"/>
    <s v="Bayou Classic BBQ will be  Mansura,LA _x000a_newest and best mobile food truck_x000a_serving delicious BBQ Georgia style slow_x000a_smoke BBQ!"/>
    <n v="10000"/>
    <n v="0"/>
    <s v="failed"/>
    <x v="0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</r>
  <r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x v="0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</r>
  <r>
    <s v="Fire On High: Organic Food Truck on a Mission"/>
    <s v="Making delicious healthy food affordable &amp; accessible to ALL Cincinnati neighborhoods. Locally sourced, seasonally-inspired menu"/>
    <n v="15000"/>
    <n v="2871"/>
    <s v="failed"/>
    <x v="0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</r>
  <r>
    <s v="Empanada Express Food Truck"/>
    <s v="A mobile food truck serving up a Latino-inspired fusion cuisine using fresh, local, &amp; organic ingredients!"/>
    <n v="60000"/>
    <n v="979"/>
    <s v="failed"/>
    <x v="0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</r>
  <r>
    <s v="SiMpLy FreSH fOoD TrUck"/>
    <s v="Simply fresh farm to table on wheels working close with local farms to ensure the highest of quality of product ."/>
    <n v="18000"/>
    <n v="1020"/>
    <s v="failed"/>
    <x v="0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</r>
  <r>
    <s v="FREE Shuttle Service in Downtown Los Angeles"/>
    <s v="Our service provides door-to-door shuttle transportation in Downtown Los Angeles. FREE to passengers - driver tip appreciated."/>
    <n v="10000"/>
    <n v="17"/>
    <s v="failed"/>
    <x v="0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</r>
  <r>
    <s v="Its A Rib Thing"/>
    <s v="They are sweet, sticky and incredibly addictive. People are left with a huge smile and a full stomach but still ask for more!!!"/>
    <n v="25000"/>
    <n v="100"/>
    <s v="failed"/>
    <x v="1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</r>
  <r>
    <s v="The Mean Green Purple Machine"/>
    <s v="Tulsa's first true biodiesel, alternative energy powered food truck! Oh yeah, and delicious food!"/>
    <n v="25000"/>
    <n v="25"/>
    <s v="failed"/>
    <x v="0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</r>
  <r>
    <s v="let your dayz take you to the dogs."/>
    <s v="Bringing YOUR favorite dog recipes to the streets."/>
    <n v="9000"/>
    <n v="0"/>
    <s v="failed"/>
    <x v="0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</r>
  <r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x v="0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</r>
  <r>
    <s v="Give The Black Burro a Stable Stable"/>
    <s v="Help me purchase a parking space to be the Burro's permanant home, I need your help to raise $15,000!"/>
    <n v="15000"/>
    <n v="886"/>
    <s v="failed"/>
    <x v="0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</r>
  <r>
    <s v="Bad To The Cone Food Service ATX"/>
    <s v="&quot;Create-Your-Cone&quot;. Freshly made waffle cones stuffed with your choice of yummy ingredients, or frozen yogurt!"/>
    <n v="20000"/>
    <n v="585"/>
    <s v="failed"/>
    <x v="0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</r>
  <r>
    <s v="Mirlin's Sushi"/>
    <s v="Mirlins Sushi!_x000a_Find us on Facebook!_x000a_(Gives backers a voice, and a direct link to us! No kickstarter disappearing act here!)"/>
    <n v="175000"/>
    <n v="10"/>
    <s v="failed"/>
    <x v="2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</r>
  <r>
    <s v="Funnel Cakes come to the UK!"/>
    <s v="Its CRAZY the UK is still in the dark about funnel cakes! We want to convert a trailer and show the country what they've been missing!"/>
    <n v="6000"/>
    <n v="0"/>
    <s v="failed"/>
    <x v="1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</r>
  <r>
    <s v="Thella's, food, tacos, burritos, health"/>
    <s v="Hi, Thella's is an idea of a local inexpensive burrito truck, where we want take the delicious burritos and tacos to whole new level"/>
    <n v="75000"/>
    <n v="5"/>
    <s v="failed"/>
    <x v="0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</r>
  <r>
    <s v="El Camion Roja"/>
    <s v="Mexican Style Food Truck, run by a Red Seal Chef, in a town with NO MEXICAN FOOD! That is a culinary emergency situation!"/>
    <n v="60000"/>
    <n v="3200"/>
    <s v="failed"/>
    <x v="5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</r>
  <r>
    <s v="Hogzilla S.O.W. (Squeals On Wheels) A Veteran Owned Company"/>
    <s v="We would like to start a military-themed food truck to serve the Battle Creek/Kalamazoo area."/>
    <n v="50000"/>
    <n v="5875"/>
    <s v="failed"/>
    <x v="0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</r>
  <r>
    <s v="Gringo Loco Tacos Food Truck"/>
    <s v="Bringing the best tacos to the streets of Chicago!"/>
    <n v="50000"/>
    <n v="4"/>
    <s v="failed"/>
    <x v="0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</r>
  <r>
    <s v="J &amp; D Rolling Smoke BBQ expansion"/>
    <s v="Two  years ago this business was started to help a local non-profit.  We have since expanded and provide jobs in our small community."/>
    <n v="1000"/>
    <n v="42"/>
    <s v="failed"/>
    <x v="0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</r>
  <r>
    <s v="Freshie's Donuts Food Trailer"/>
    <s v="Help Freshie keep her dream alive by pledging to get a donut truck! She will be able to do events as well as cater to the community"/>
    <n v="2500"/>
    <n v="100"/>
    <s v="failed"/>
    <x v="0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</r>
  <r>
    <s v="2016/2017 Cyclocross Album"/>
    <s v="This coffee table album is the chronicle of the 2016/2017 cyclocross season, the latest edition of the renowned cyclephotos books."/>
    <n v="22000"/>
    <n v="23086"/>
    <s v="successful"/>
    <x v="1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</r>
  <r>
    <s v="Katrina  Reflections"/>
    <s v="A photo exhibition and book showcasing images and stories of our time in New Orleans, commemorating Katrinaâ€™s ten year anniversary."/>
    <n v="12500"/>
    <n v="13180"/>
    <s v="successful"/>
    <x v="0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</r>
  <r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x v="1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</r>
  <r>
    <s v="&quot;SUNDANCERS: The Men of Utah&quot;"/>
    <s v="A gorgeous monograph of sensual imagery featuring the men of Utah, shot against the incredible expanses of land they call their own."/>
    <n v="8750"/>
    <n v="9111"/>
    <s v="successful"/>
    <x v="0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</r>
  <r>
    <s v="Because Dance."/>
    <s v="A photobook of young dancers and their inspiring stories, photographed in beautiful and unique locations."/>
    <n v="2000"/>
    <n v="3211"/>
    <s v="successful"/>
    <x v="5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</r>
  <r>
    <s v="Road Ramblers"/>
    <s v="A couple of experienced road trippers setting out for the big one. Six months traveling in a converted bus with a book at the end."/>
    <n v="9000"/>
    <n v="9700"/>
    <s v="successful"/>
    <x v="0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</r>
  <r>
    <s v="The Reality Of Chronic Illness - The Book"/>
    <s v="A pairing of self portraiture and writing to shed light on the reality of life with chronic illness."/>
    <n v="500"/>
    <n v="675"/>
    <s v="successful"/>
    <x v="0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</r>
  <r>
    <s v="Good Morning Japan"/>
    <s v="A photo journal capturing 30 days of sweetness in Kyoto, Tokyo, and more. Join me to see the cutest &amp; prettiest images of Japan :)"/>
    <n v="2700"/>
    <n v="2945"/>
    <s v="successful"/>
    <x v="0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</r>
  <r>
    <s v="Other Worlds - A Make 100 Project"/>
    <s v="A macro landscape photography art book &amp; limited edition prints. A Make 100 project."/>
    <n v="100"/>
    <n v="290"/>
    <s v="successful"/>
    <x v="1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</r>
  <r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x v="0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</r>
  <r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x v="17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</r>
  <r>
    <s v="CALAMITA/Ã€ project"/>
    <s v="CALAMITA/Ã€ is a tool for investigating the contemporary Vajont and the topic of catastrophes in general._x000a_Â«CHE IDDIO CE LA MANDI BUONAÂ»"/>
    <n v="10000"/>
    <n v="13500"/>
    <s v="successful"/>
    <x v="13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</r>
  <r>
    <s v="NAKED IBIZA - A Large Scale Photography Book by Dylan Rosser"/>
    <s v="A book of male nudes photographed on location in Ibiza over the last 4 years."/>
    <n v="14500"/>
    <n v="39137"/>
    <s v="successful"/>
    <x v="1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</r>
  <r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x v="0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</r>
  <r>
    <s v="The White Desert: Wildlife &amp; Antarctica photobook"/>
    <s v="The White Desert is a photo project, documenting the fragility and beauty of the planet, from the Arctic to Antarctic regions!"/>
    <n v="3500"/>
    <n v="9121"/>
    <s v="successful"/>
    <x v="0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</r>
  <r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x v="1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</r>
  <r>
    <s v="Modern Nomads"/>
    <s v="Modern Nomads Journal is an 88 page magazine style publication containing photo stories about Somalis in the Horn of Africa."/>
    <n v="4800"/>
    <n v="6029"/>
    <s v="successful"/>
    <x v="0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</r>
  <r>
    <s v="Invisible People of Belarus"/>
    <s v="Documentary book about the lives of disabled people and Chernobyl victims living in governmental institutions called Internats"/>
    <n v="6000"/>
    <n v="6146.27"/>
    <s v="successful"/>
    <x v="1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</r>
  <r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x v="2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</r>
  <r>
    <s v="reAPPEARANCES   a limited edition photography book"/>
    <s v="reAPPEARANCES is a series of photographs shot with a digital toy camera, a visual and cultural journey through appearances."/>
    <n v="16300"/>
    <n v="16700"/>
    <s v="successful"/>
    <x v="0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</r>
  <r>
    <s v="Miles From Los Angeles - A Photo Book of the Western U.S."/>
    <s v="A fine art book capturing the beauty of nature in the Western United States by landscape photographer Cheyne Walls."/>
    <n v="13000"/>
    <n v="13383"/>
    <s v="successful"/>
    <x v="0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</r>
  <r>
    <s v="Afro-Iran:Â The Unknown Minority"/>
    <s v="A photo book by photographer Mahdi Ehsaei depicting the little known minority of Afro-Iranians in South Iran in fascinating portraits."/>
    <n v="13000"/>
    <n v="13112"/>
    <s v="successful"/>
    <x v="12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</r>
  <r>
    <s v="Until I Gush Forth / Limited Edition Zine by Esthaem"/>
    <s v="Limited edition zine by photographic artist Esthaem, signed and hand-numbered including a screen printed banderole. Edition of 100."/>
    <n v="900"/>
    <n v="1035"/>
    <s v="successful"/>
    <x v="15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</r>
  <r>
    <s v="ITALIANA"/>
    <s v="A humanistic photo book about ancestral &amp; post-modern Italy."/>
    <n v="16700"/>
    <n v="17396"/>
    <s v="successful"/>
    <x v="13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</r>
  <r>
    <s v="Into The Great White Sands"/>
    <s v="Help me complete the photography and publish a fine art book on White Sands National Monument, a uniquely significant place."/>
    <n v="10000"/>
    <n v="15530"/>
    <s v="successful"/>
    <x v="0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</r>
  <r>
    <s v="Israel: An Inspiring Photographic Journey (Photobook)"/>
    <s v="This 80 page book displays 75 beautiful images of the Holy Land, site descriptions, scripture and thought provoking comments."/>
    <n v="6000"/>
    <n v="6360"/>
    <s v="successful"/>
    <x v="0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</r>
  <r>
    <s v="Det Andra GÃ¶teborg"/>
    <s v="En fotobok om livet i det enda andra GÃ¶teborg i vÃ¤rlden"/>
    <n v="20000"/>
    <n v="50863"/>
    <s v="successful"/>
    <x v="11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</r>
  <r>
    <s v="500 Views of Japan"/>
    <s v="From 2010 to 2015, I took over 15 000 photos in Japan. Here's 500 of them. Landscape, city view, people and so much more!"/>
    <n v="1000"/>
    <n v="1011"/>
    <s v="successful"/>
    <x v="5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</r>
  <r>
    <s v="Faces of Yoga: A Coffee Table Photo Book"/>
    <s v="Faces of Yoga is a series of uncomfortable photos of people in strange positions. The photo book will be ready for the holiday season!"/>
    <n v="2500"/>
    <n v="3226"/>
    <s v="successful"/>
    <x v="0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</r>
  <r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x v="1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</r>
  <r>
    <s v="Framed Himalaya: Lachen Valley (Campaign Part - 2)"/>
    <s v="A coffee table book with photographs of nature's splendor from the mystical valley of Lachen in the Eastern recesses of the Himalaya."/>
    <n v="2000"/>
    <n v="2636"/>
    <s v="successful"/>
    <x v="0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</r>
  <r>
    <s v="ShootTokyo: The Book"/>
    <s v="A photography book that brings you on a journey through Tokyo and beyond.   This is a collection of my best images from ShootTokyo."/>
    <n v="5000"/>
    <n v="39304.01"/>
    <s v="successful"/>
    <x v="0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</r>
  <r>
    <s v="In Training: a book of Bonsai photographs"/>
    <s v="A fine art photography book taking a new look at the art of bonsai."/>
    <n v="14000"/>
    <n v="20398"/>
    <s v="successful"/>
    <x v="0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</r>
  <r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x v="0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</r>
  <r>
    <s v="The Alaska Range"/>
    <s v="The Mountaineers Books and I, Carl Battreall, have teamed up to create the first photography book of the legendary Alaska Range."/>
    <n v="9000"/>
    <n v="15505"/>
    <s v="successful"/>
    <x v="0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</r>
  <r>
    <s v="The Box"/>
    <s v="The Box is a fine art book of Ron Amato's innovative and seductive photography project."/>
    <n v="16350"/>
    <n v="26024"/>
    <s v="successful"/>
    <x v="0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</r>
  <r>
    <s v="All The People"/>
    <s v="A beautiful photo art book of portraits and conversations with people that may expand your idea of gender."/>
    <n v="15000"/>
    <n v="15565"/>
    <s v="successful"/>
    <x v="12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</r>
  <r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x v="1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</r>
  <r>
    <s v="Project Pilgrim"/>
    <s v="Project Pilgrim is my effort to work towards normalizing mental health."/>
    <n v="4000"/>
    <n v="11215"/>
    <s v="successful"/>
    <x v="5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</r>
  <r>
    <s v="YOSEMITE PEOPLE"/>
    <s v="A photography book focusing on the people rather than the nature at Yosemite National Park."/>
    <n v="19800"/>
    <n v="22197"/>
    <s v="successful"/>
    <x v="0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</r>
  <r>
    <s v="&quot;I Dreamed Last Night&quot; Album (Canceled)"/>
    <s v="Modern Celtic influenced CD.  Help me finish what I started before the stroke."/>
    <n v="15000"/>
    <n v="1060"/>
    <s v="canceled"/>
    <x v="0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</r>
  <r>
    <s v="Cesar Chavez's First Music Album (Canceled)"/>
    <s v="My first music album is a collection of 9 songs honoring Mexico's prolific composer, Jose Alfredo Jimenez with my artistic vision."/>
    <n v="3000"/>
    <n v="132"/>
    <s v="canceled"/>
    <x v="0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</r>
  <r>
    <s v="Pavlo is Filming  a PBS Concert Special (Canceled)"/>
    <s v="Pavlo will be independently filming his second full length PBS Special and DVD in May with director George Veras"/>
    <n v="50000"/>
    <n v="1937"/>
    <s v="canceled"/>
    <x v="0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</r>
  <r>
    <s v="Beast of the Beats VIII Webster Hall, NY (Nov 6-9 2014)"/>
    <s v="After winning the iStandard Phoenix Producer Showcase (6/25/14)  I have been invited to Beast of the Beats VIII in New York Nov. 6-9"/>
    <n v="2000"/>
    <n v="0"/>
    <s v="canceled"/>
    <x v="0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</r>
  <r>
    <s v="World artist Kat Maguire's debut CD entitled &quot;Gypsy&quot;"/>
    <s v="Kat is partnering with Kickstarter to raise the funds to complete her first solo World music CD &quot;Gypsy&quot;!"/>
    <n v="5000"/>
    <n v="1465"/>
    <s v="canceled"/>
    <x v="0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</r>
  <r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x v="0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</r>
  <r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x v="0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</r>
  <r>
    <s v="Villapalooza - Little Village Music Festival (Canceled)"/>
    <s v="a non-profit, free, all-day, all-ages music &amp; arts festival dedicated to promoting non-violent spaces for community engagement"/>
    <n v="5000"/>
    <n v="0"/>
    <s v="canceled"/>
    <x v="0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</r>
  <r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x v="0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</r>
  <r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x v="0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</r>
  <r>
    <s v="Lionstar International Tour 2015 (Canceled)"/>
    <s v="We have been offered shows all over the world, to reach places and people with our music, for the experience of just doing it!"/>
    <n v="50000"/>
    <n v="0"/>
    <s v="canceled"/>
    <x v="1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</r>
  <r>
    <s v="Afternoon of Shakuhachi and Koto Music - CD Project"/>
    <s v="We plan to make studio recordings for a CD that highlights six new works composed for our Shakuhachi and Koto Music concert series."/>
    <n v="7534"/>
    <n v="210"/>
    <s v="canceled"/>
    <x v="0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</r>
  <r>
    <s v="&quot;Volando&quot; CD Release (Canceled)"/>
    <s v="Raising money to give the musicians their due."/>
    <n v="2500"/>
    <n v="0"/>
    <s v="canceled"/>
    <x v="0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</r>
  <r>
    <s v="John Grover touches the world (Canceled)"/>
    <s v="We have the songs, concept, need to add songs and mix/package for shows in Hawaii, book dates outside of Maui and advance his message"/>
    <n v="25000"/>
    <n v="0"/>
    <s v="canceled"/>
    <x v="0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</r>
  <r>
    <s v="Life Music-Healing through Song (Canceled)"/>
    <s v="The purpose of the album is to pull from many differenet genres but to express life circumstances to reach everyday people through song"/>
    <n v="1000"/>
    <n v="178"/>
    <s v="canceled"/>
    <x v="0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</r>
  <r>
    <s v="Help Calmenco! finance new CD and Tour (Canceled)"/>
    <s v="Please consider helping us with our new CD and Riverdance Tour"/>
    <n v="2500"/>
    <n v="0"/>
    <s v="canceled"/>
    <x v="0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</r>
  <r>
    <s v="Message of Peace, Love &amp; Unity (Canceled)"/>
    <s v="Sharing positive vibes of Peace, Love &amp; Unity with the World through conscious Reggae Music!"/>
    <n v="8000"/>
    <n v="241"/>
    <s v="canceled"/>
    <x v="0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</r>
  <r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x v="0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</r>
  <r>
    <s v="Add your voice to Cellphonia 9/11 (Canceled)"/>
    <s v="Cellphonia 9/11 (http://cellphonia.org/911/) is one of the performance pieces in the Music After marathon concert on 9.11.11"/>
    <n v="911"/>
    <n v="5"/>
    <s v="canceled"/>
    <x v="0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</r>
  <r>
    <s v="Letâ€™s Keep the San Jose Mexican Heritage Festival Alive!"/>
    <s v="California's premier Latino cultural festival - music, theatre, film, workshops, visual arts, cuisine and more!"/>
    <n v="12000"/>
    <n v="1691"/>
    <s v="canceled"/>
    <x v="0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</r>
  <r>
    <s v="Theatrum Mundi releasing debut album &quot;Eyes of the Realm.&quot;"/>
    <s v="THEATRUM MUNDI releases DEBUT ALBUM! Pre-order &quot;The Eyes of the Realm&quot; and help make it happen!"/>
    <n v="2000"/>
    <n v="2076"/>
    <s v="successful"/>
    <x v="0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</r>
  <r>
    <s v="Help Smokey Folk Create Our First Album &amp; Music Video"/>
    <s v="Smokey Folk is a folk rock band with a vaudeville twist! We have 18 original songs and want to record an album. Help us out!"/>
    <n v="2000"/>
    <n v="2405"/>
    <s v="successful"/>
    <x v="0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</r>
  <r>
    <s v="Candy Warpop &quot;Smilef**ker&quot; Music Video"/>
    <s v="Candy Warpop, Las Vegas' female-fronted alt-punk rock monster, is raising money to fund the production of their first music video."/>
    <n v="2000"/>
    <n v="2340"/>
    <s v="successful"/>
    <x v="0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</r>
  <r>
    <s v="BRAIN DEAD to record debut EP with SLAYER producer!"/>
    <s v="BRAIN DEAD is going to record their debut EP and they need your help, Bozos!"/>
    <n v="3500"/>
    <n v="4275"/>
    <s v="successful"/>
    <x v="0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</r>
  <r>
    <s v="The Vandies // Full length album!"/>
    <s v="The Vandies make pop rock in glorious Portland, Oregon. Help us fund our first full length album!"/>
    <n v="2500"/>
    <n v="3791"/>
    <s v="successful"/>
    <x v="0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</r>
  <r>
    <s v="Matt Stansberry &amp; The Romance - Debut EP"/>
    <s v="&quot;Let's Brighten It Up&quot; will be a seven song EP of originals heavily inspired by music from the 50s and 60s"/>
    <n v="5000"/>
    <n v="5222"/>
    <s v="successful"/>
    <x v="0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</r>
  <r>
    <s v="Willy Porter - Human Kindness"/>
    <s v="My new disc Human Kindness is some of the strongest &amp; most ambitious music Iâ€™ve made. Join me in giving it a solid push into the world."/>
    <n v="30000"/>
    <n v="60046"/>
    <s v="successful"/>
    <x v="0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</r>
  <r>
    <s v="Jack Oblivian Harlan t Bobo Limes european tour"/>
    <s v="A tour of europe with 3 memphis artist, Jack Oblivian, Harlan T Bobo and Shawn Cripps."/>
    <n v="6000"/>
    <n v="6108"/>
    <s v="successful"/>
    <x v="0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</r>
  <r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x v="0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</r>
  <r>
    <s v="Suburban Legends: New Album"/>
    <s v="Suburban Legends are working on the most important album EVER, but they are in need of your help and about 10 bucks... probably more!"/>
    <n v="10"/>
    <n v="30383.32"/>
    <s v="successful"/>
    <x v="0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</r>
  <r>
    <s v="Album4"/>
    <s v="Fresh off the heels of, &quot;Let the Waves Come in Threes,&quot; (#6 National Folk Chart) we're making a new record. Huge thanks for your help!"/>
    <n v="6700"/>
    <n v="13323"/>
    <s v="successful"/>
    <x v="0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</r>
  <r>
    <s v="The Space Bards Present Their First Album, &quot;Neon Milk&quot;!"/>
    <s v="Let the Space Bards abduct you on a quirky musical journey about two aliens struggling to fit in on planet Earth."/>
    <n v="3000"/>
    <n v="6071"/>
    <s v="successful"/>
    <x v="0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</r>
  <r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x v="0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</r>
  <r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x v="0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</r>
  <r>
    <s v="Mustard Plug New Record!"/>
    <s v="Mustard Plug needs help funding their new record.  Please help the Grand Rapids, MI band put out their 7th record!"/>
    <n v="12000"/>
    <n v="25577.56"/>
    <s v="successful"/>
    <x v="0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</r>
  <r>
    <s v="Help Falling From One complete their CD!!!"/>
    <s v="Falling From One is currently in the studio recording their first CD and they need your help!"/>
    <n v="2500"/>
    <n v="2606"/>
    <s v="successful"/>
    <x v="0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</r>
  <r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x v="0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</r>
  <r>
    <s v="The Puget EP's Vinyl Release"/>
    <s v="We just recorded a stellar EP and we're trying to put it out on vinyl.  Can you help these punx out?"/>
    <n v="2000"/>
    <n v="2025"/>
    <s v="successful"/>
    <x v="0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</r>
  <r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x v="5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</r>
  <r>
    <s v="New Tropic Bombs EP ~ &quot;Return to Bomber Bay&quot;"/>
    <s v="A fresh batch of chaos from Toledo, Ohio's reggae-rockers, Tropic Bombs!"/>
    <n v="1500"/>
    <n v="1785"/>
    <s v="successful"/>
    <x v="0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</r>
  <r>
    <s v="Bear. is recording their first ep!"/>
    <s v="We are a four piece from Golden, CO, and have our hearts on getting into the studio this fall to get music from our heads to your ears."/>
    <n v="650"/>
    <n v="1082"/>
    <s v="successful"/>
    <x v="0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</r>
  <r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x v="0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</r>
  <r>
    <s v="Sensory Station's First EP"/>
    <s v="We are looking to record our first EP produced by Aaron Harris (ISIS/Palms) at Studio West."/>
    <n v="9500"/>
    <n v="9545"/>
    <s v="successful"/>
    <x v="0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</r>
  <r>
    <s v="Fountains of Wayne guitarist Jody Porter - New solo LP"/>
    <s v="A Rock 'n Roll album with plenty of indie guitar swagger. Fresh tunes that are a continuation of my early '90s shoegaze daze."/>
    <n v="22000"/>
    <n v="22396"/>
    <s v="successful"/>
    <x v="0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</r>
  <r>
    <s v="Full Devil Jacket 2nd Album Release"/>
    <s v="Full Devil Jacket Is releasing their first record in over 12 yrs and we want you to be a part of it!"/>
    <n v="12000"/>
    <n v="14000"/>
    <s v="successful"/>
    <x v="0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</r>
  <r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x v="0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</r>
  <r>
    <s v="Resolution15 records their next album, Svaha"/>
    <s v="We make awake metal using violins in place of guitars and want to record a full length album."/>
    <n v="10000"/>
    <n v="11472"/>
    <s v="successful"/>
    <x v="0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</r>
  <r>
    <s v="Flav Martin's 30-Year Overnight Success Project"/>
    <s v="Flav Martin's 30-year overnight success project pretty much says it all. Dedicated to parenting, she's off to school, back to La musica"/>
    <n v="7500"/>
    <n v="7635"/>
    <s v="successful"/>
    <x v="0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</r>
  <r>
    <s v="N&amp;V MAKE AN ALBUM"/>
    <s v="We're going back into the studio this spring to record a new album.  You've heard some of the new material at recent shows.  Be a part of the process!"/>
    <n v="5000"/>
    <n v="5300"/>
    <s v="successful"/>
    <x v="0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</r>
  <r>
    <s v="Run Coyote &quot;Youth Haunts&quot; - Vinyl LP and CD"/>
    <s v="Run Coyote is raising funds to produce their debut album - &quot;Youth Haunts&quot; - on vinyl LP and CD"/>
    <n v="4000"/>
    <n v="4140"/>
    <s v="successful"/>
    <x v="5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</r>
  <r>
    <s v="Assembly of Dust - &quot;Sun Shot&quot;"/>
    <s v="Sun Shot is the working title of Assembly of Dust's new studio release.  It features 9 brand new songs and 4 never recorded"/>
    <n v="25000"/>
    <n v="38743.839999999997"/>
    <s v="successful"/>
    <x v="0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</r>
  <r>
    <s v="BLOODGOOD's 1st Studio Album in 22 Years!"/>
    <s v="ONLY A FEW HOURS LEFT TO GET YOUR ADVANCE COPY OF &quot;DANGEROUSLY CLOSE&quot; and to check out our other cool rewards!"/>
    <n v="15000"/>
    <n v="24321.1"/>
    <s v="successful"/>
    <x v="0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</r>
  <r>
    <s v="MR. DREAM GOES TO JAIL"/>
    <s v="Sponsor this Brooklyn punk band's debut seven-inch, MR. DREAM GOES TO JAIL."/>
    <n v="3000"/>
    <n v="3132.63"/>
    <s v="successful"/>
    <x v="0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</r>
  <r>
    <s v="HELP NATE HENRY MAKE AN ALBUM"/>
    <s v="My name is Nate Henry. I sang in a band called Sherwood for almost 10 years. Now I'm hoping to make another album of brand new music."/>
    <n v="15000"/>
    <n v="15918.65"/>
    <s v="successful"/>
    <x v="0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</r>
  <r>
    <s v="Jay Gonzalez presents &quot;The Bitter Suite&quot;"/>
    <s v="The Bitter Suite is a 5 song rock medley to be released as a limited edition 180 gram vinyl record with custom etching on the B side."/>
    <n v="6500"/>
    <n v="10071"/>
    <s v="successful"/>
    <x v="0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</r>
  <r>
    <s v="Making the Next Traveling Suitcase Album"/>
    <s v="The Traveling Suitcase is a 3-piece rock outfit from Oshkosh, WI. We have released 2 albums since 2010 and we are ready to record!"/>
    <n v="12516"/>
    <n v="13864.17"/>
    <s v="successful"/>
    <x v="0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</r>
  <r>
    <s v="Nothing More's New Album"/>
    <s v="Nothing More is recording their forthcoming record and needs to join forces with you to make this album HUGE! "/>
    <n v="15000"/>
    <n v="16636.78"/>
    <s v="successful"/>
    <x v="0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</r>
  <r>
    <s v="&quot;Laser Beretta&quot;"/>
    <s v="Cure for the Common pulls the trigger on their 2nd full-length LP, &quot;Laser Beretta,&quot; printed on high-quality 15 gram polycarbonate CDs"/>
    <n v="7000"/>
    <n v="7750"/>
    <s v="successful"/>
    <x v="0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</r>
  <r>
    <s v="Natalie York presents: &quot;PROMISES&quot;"/>
    <s v="Natalie York is releasing her new album, &quot;PROMISES.&quot; Get involved by pre-ordering your copy of the record and other goodies here!"/>
    <n v="15000"/>
    <n v="18542"/>
    <s v="successful"/>
    <x v="0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</r>
  <r>
    <s v="Sketching In Stereo 3rd Album!"/>
    <s v="Our 3rd album is halfway complete, but we need your help to record, mix and master the final product!"/>
    <n v="1000"/>
    <n v="2110.5"/>
    <s v="successful"/>
    <x v="0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</r>
  <r>
    <s v="Free Jujube Brown NYC Performance"/>
    <s v="â€œFree Jujube Brownâ€ by Psalmayene 24 is coming home to NYC and we need YOUR support of this moving and inspiring piece"/>
    <n v="2000"/>
    <n v="2020"/>
    <s v="successful"/>
    <x v="0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</r>
  <r>
    <s v="We just keep going"/>
    <s v="The world premiere of hysterically funny and heartbreaking story about family, unconditional love and facing the unfaceable"/>
    <n v="2000"/>
    <n v="2033"/>
    <s v="successful"/>
    <x v="1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</r>
  <r>
    <s v="The Diary of a Nobody"/>
    <s v="A touring production of FRED's modern adaptation of the classic Victorian comic novel, reaching out to new audiences."/>
    <n v="1500"/>
    <n v="1625"/>
    <s v="successful"/>
    <x v="1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</r>
  <r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x v="1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</r>
  <r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x v="0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</r>
  <r>
    <s v="No Brains for Dinner"/>
    <s v="A chilling original Edwardian Comedy of errors and foolishness made for the Patrick Henry College stage."/>
    <n v="1500"/>
    <n v="1876"/>
    <s v="successful"/>
    <x v="0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</r>
  <r>
    <s v="I Died... I Came Back, ... Whatever"/>
    <s v="Sometimes your Heart has to STOP for your Life to START."/>
    <n v="3500"/>
    <n v="3800"/>
    <s v="successful"/>
    <x v="0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</r>
  <r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x v="0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</r>
  <r>
    <s v="Season Scandinavia"/>
    <s v="Empty Deck presents the most exciting unknown contemporary Scandinavian plays in co-production with The Other Room Theatre, Cardiff."/>
    <n v="1700"/>
    <n v="1870"/>
    <s v="successful"/>
    <x v="1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</r>
  <r>
    <s v="WORSE THAN TIGERS"/>
    <s v="Invest in the world premiere of WORSE THAN TIGERS at ACT, and in the future of Seattle's newest, female-led theatre company: RED STAGE."/>
    <n v="15000"/>
    <n v="15335"/>
    <s v="successful"/>
    <x v="0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</r>
  <r>
    <s v="HELMER'S LOO"/>
    <s v="We have an award-winning Danish play, now we just need a bathroom set to perform it in. Spend a penny to help us build the set!"/>
    <n v="500"/>
    <n v="610"/>
    <s v="successful"/>
    <x v="1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</r>
  <r>
    <s v="Misfits of London: The Gin Chronicles"/>
    <s v="We had everything sorted for the Fringe, but now our accommodation and Edinburgh angel have fallen through. We're needing vital help."/>
    <n v="2500"/>
    <n v="2549"/>
    <s v="successful"/>
    <x v="1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</r>
  <r>
    <s v="Quirky Bird Theatre's Young Actors on Tour"/>
    <s v="Creating outstanding performance experiences with young actors from all economic backgrounds. Making great theatre accessible to all!"/>
    <n v="850"/>
    <n v="1200"/>
    <s v="successful"/>
    <x v="1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</r>
  <r>
    <s v="The One Man Traveling Tennessee Williams Festival"/>
    <s v="We will bring you the world of Tennessee Williams right to the front door of your home, school, church, theatre and community."/>
    <n v="20000"/>
    <n v="21905"/>
    <s v="successful"/>
    <x v="0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</r>
  <r>
    <s v="Dinosaur Dreams"/>
    <s v="A play that raises awareness for mental health and explores the psychological effects childhood abuse can have on an adult."/>
    <n v="2000"/>
    <n v="2093"/>
    <s v="successful"/>
    <x v="1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</r>
  <r>
    <s v="The (out)Siders Project"/>
    <s v="A new work inspired by the classic novel and created by Dallas teens under the direction of professional artists."/>
    <n v="3500"/>
    <n v="4340"/>
    <s v="successful"/>
    <x v="0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</r>
  <r>
    <s v="Before The Lights Go Up"/>
    <s v="What would you do with the time ticking and the pressure building to make a choice?! Find out what happens in this hilarious new play!!"/>
    <n v="3000"/>
    <n v="4050"/>
    <s v="successful"/>
    <x v="0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</r>
  <r>
    <s v="the dreamer examines his pillow"/>
    <s v="The Attic Theater Company presents John Patrick Shanley's THE DREAMER EXAMINES HIS PILLOW, the first official revival since 1986"/>
    <n v="2000"/>
    <n v="2055"/>
    <s v="successful"/>
    <x v="0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</r>
  <r>
    <s v="Help bring Boys of a Certain Age back to NYC!"/>
    <s v="Boys of a Certain Age is a unique and special show that we're trying to remount in New York City in 2017."/>
    <n v="2500"/>
    <n v="2500"/>
    <s v="successful"/>
    <x v="0"/>
    <s v="USD"/>
    <n v="1480559011"/>
    <n v="1477963411"/>
    <b v="0"/>
    <n v="50"/>
    <b v="1"/>
    <s v="theater/plays"/>
    <n v="1"/>
    <n v="50"/>
    <x v="1"/>
    <s v="plays"/>
    <d v="2016-11-01T01:23:31"/>
    <d v="2016-12-01T02:23:31"/>
  </r>
  <r>
    <s v="Forward Arena Theatre Company: Summer Season"/>
    <s v="Groundbreaking queer theatre."/>
    <n v="3500"/>
    <n v="4559.13"/>
    <s v="successful"/>
    <x v="1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</r>
  <r>
    <s v="HEAT-O â€“ Wearable Modular Heating System (Canceled)"/>
    <s v="Deal with the cold like a boss with battery-powered heating device that will heat you up in the most extreme environment."/>
    <n v="40000"/>
    <n v="15851"/>
    <s v="canceled"/>
    <x v="1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</r>
  <r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x v="0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</r>
  <r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x v="0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</r>
  <r>
    <s v="VR Card - Customized Virtual Reality Viewer (Canceled)"/>
    <s v="Get VR to Everyone with Mailable, Ready to Use Viewers"/>
    <n v="50000"/>
    <n v="5757"/>
    <s v="canceled"/>
    <x v="0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</r>
  <r>
    <s v="Boost Band: Wristband Phone Charger (Canceled)"/>
    <s v="Boost Band, a wristband that charges any device"/>
    <n v="10000"/>
    <n v="1136"/>
    <s v="canceled"/>
    <x v="0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</r>
  <r>
    <s v="CORE : Roam (Canceled)"/>
    <s v="Wicked fun and built for excitement, CORE is the safest and most versatile speaker you've ever worn."/>
    <n v="11500"/>
    <n v="12879"/>
    <s v="canceled"/>
    <x v="0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</r>
  <r>
    <s v="k5-jkt.by kiger (Canceled)"/>
    <s v="An essential hoodie that holds all sized smart phones and keep your headphone wires tangle free."/>
    <n v="20000"/>
    <n v="3100"/>
    <s v="canceled"/>
    <x v="0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</r>
  <r>
    <s v="Aladdin Lucid Dreaming Stimulator (Canceled)"/>
    <s v="Control Dreams: Design Adventures, Improve Waking Performance, Explore Spirituality, Recall Dreams and Awaken Refreshed with Aladdin."/>
    <n v="250000"/>
    <n v="80070"/>
    <s v="canceled"/>
    <x v="0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</r>
  <r>
    <s v="GoSolo Hat for GoPro (Canceled)"/>
    <s v="People loved the original Black and Gray GoSolo hats and asked for more. So we received sample for 3 more colors!"/>
    <n v="4600"/>
    <n v="28"/>
    <s v="canceled"/>
    <x v="0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</r>
  <r>
    <s v="Serenity: The World's First Intelligent Bag Guardian."/>
    <s v="Clip on owner recognition for any bag with 100db+ deterrence of others from opening or moving it. Plus forget-me-not notifications."/>
    <n v="40000"/>
    <n v="12446"/>
    <s v="canceled"/>
    <x v="0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</r>
  <r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x v="0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</r>
  <r>
    <s v="World's First Amphibious Heart Rate &amp; Fitness Wearable"/>
    <s v="Zoom will happen - THANK YOU! Received outside funding due amazing early success!"/>
    <n v="100000"/>
    <n v="40404"/>
    <s v="canceled"/>
    <x v="0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</r>
  <r>
    <s v="Future Belt (Canceled)"/>
    <s v="Future Belt comes in just 3 sizes, but yet, is designed to fit waists ranging from 25-55 inches. No batteries, no gimmicks."/>
    <n v="75000"/>
    <n v="1"/>
    <s v="canceled"/>
    <x v="0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</r>
  <r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x v="8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</r>
  <r>
    <s v="Lucky Tag: A Smart Dog Wearable That Cares (Canceled)"/>
    <s v="Your Dog's Best Friend._x000a_Revolutionize the way you care about your pups and brings you peace of mind."/>
    <n v="40000"/>
    <n v="6130"/>
    <s v="canceled"/>
    <x v="0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</r>
  <r>
    <s v="Pixel Shades by R A V E Z (Canceled)"/>
    <s v="Stand out at festivals, get people talking and support our latest campaign to augment your style with the latest LED technology."/>
    <n v="5800"/>
    <n v="876"/>
    <s v="canceled"/>
    <x v="1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</r>
  <r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x v="9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</r>
  <r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x v="11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</r>
  <r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x v="1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</r>
  <r>
    <s v="PIGGYBACK Earbuds Designed for Sharing! (Canceled)"/>
    <s v="High quality earbuds with a built-in splitter. Share with more than one friend. Music, movies, conversations. Any audio, any device!"/>
    <n v="15000"/>
    <n v="1332"/>
    <s v="canceled"/>
    <x v="0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</r>
  <r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x v="0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</r>
  <r>
    <s v="Solar PowerCap USB Cell Phone Charging Hats (Canceled)"/>
    <s v="The PowerCap is a device able to charge most mobile devices, and contains a battery for situations when the sun just isn't enough."/>
    <n v="20000"/>
    <n v="486"/>
    <s v="canceled"/>
    <x v="0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</r>
  <r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x v="0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</r>
  <r>
    <s v="CyClip - The Handlebar Adapter for Apple Watch (Canceled)"/>
    <s v="CyClip is a way to mount the Apple Watch to your handlebars; ideal for navigation, notifications, and music control on the fly."/>
    <n v="48000"/>
    <n v="1705"/>
    <s v="canceled"/>
    <x v="0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</r>
  <r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x v="0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</r>
  <r>
    <s v="Xtnd: Use your cell phone, tablet, or camera hands free"/>
    <s v="Xtnd is a hands free multifunctional device for your tablet, cell phone, &amp; camera. It's also a convenient backpack for storage."/>
    <n v="50000"/>
    <n v="408"/>
    <s v="canceled"/>
    <x v="0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</r>
  <r>
    <s v="The 3G Smartwatch for Kids that Encourages Outdoor Play"/>
    <s v="Outdoor play is essential. Wanderwatch helps to make it fun and safe! Fun for kids, great for parents. Time to Play!"/>
    <n v="35000"/>
    <n v="7873"/>
    <s v="canceled"/>
    <x v="0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</r>
  <r>
    <s v="WORLD'S BEST BATTERY BACKUP: EXO WEARABLE POWER! (Canceled)"/>
    <s v="The World's First Wearable Battery Backup - wireless, modular, flexible, and ultra-lightweight! Click, charge, go!!!"/>
    <n v="250000"/>
    <n v="3417"/>
    <s v="canceled"/>
    <x v="0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</r>
  <r>
    <s v="Belt with Legs Invention (Canceled)"/>
    <s v="Long bus queue and no seats around? This light weight seating device can be worn anywhere and at anytime! Belt that converts into seat."/>
    <n v="10115"/>
    <n v="0"/>
    <s v="canceled"/>
    <x v="16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</r>
  <r>
    <s v="Bio Hazard Suit for Everyman (Canceled)"/>
    <s v="Im in the process of creating a biohazard suit that can be worn like an extra layer, unlike these bulky units that are currently in use"/>
    <n v="2500"/>
    <n v="0"/>
    <s v="canceled"/>
    <x v="2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</r>
  <r>
    <s v="My TUSK â„¢ (Telephone Utility Support Kit!) (Canceled)"/>
    <s v="A wearable device that allows you to dock and operate your phone hands-free anywhere and everywhere!"/>
    <n v="133000"/>
    <n v="14303"/>
    <s v="canceled"/>
    <x v="0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</r>
  <r>
    <s v="UB Fit (Canceled)"/>
    <s v="Dial up your performance with UB Fit: 1st wearable resistance technology that allows you to tone muscles while doing a cardio workout"/>
    <n v="25000"/>
    <n v="4940"/>
    <s v="canceled"/>
    <x v="0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</r>
  <r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x v="0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</r>
  <r>
    <s v="Ripple: World's Most Dependable Safety Device (Canceled)"/>
    <s v="Discreet safety device connects you to a dedicated 24/7 monitoring team, keeping you safe anywhere in the United States"/>
    <n v="50000"/>
    <n v="24691"/>
    <s v="canceled"/>
    <x v="0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</r>
  <r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x v="0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</r>
  <r>
    <s v="Linkoo (Canceled)"/>
    <s v="World's Smallest customizable Phone &amp; GPS Watch for kids !"/>
    <n v="50000"/>
    <n v="3317"/>
    <s v="canceled"/>
    <x v="0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</r>
  <r>
    <s v="Glass Designs (Canceled)"/>
    <s v="I would like to make nicer, more stylish looking frames for the Google Glass using 3D printing technology."/>
    <n v="1680"/>
    <n v="0"/>
    <s v="canceled"/>
    <x v="0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</r>
  <r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x v="1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</r>
  <r>
    <s v="Vuzion: An Actual Overlaid Heads Up Display Wearable"/>
    <s v="Method50 aims to prototype a revolutionary true heads up display to create a new way of living in, playing in, and viewing the world."/>
    <n v="50000"/>
    <n v="100"/>
    <s v="canceled"/>
    <x v="0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</r>
  <r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x v="0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</r>
  <r>
    <s v="A Masters Guide to The Way of the Warrior"/>
    <s v="The is the ultimate guide to applied Eastern philosophy, martial arts, and the path of the warrior from a scientific perspective."/>
    <n v="1500"/>
    <n v="5666"/>
    <s v="successful"/>
    <x v="5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</r>
  <r>
    <s v="Tell the World - My journey from Islam to Christianity"/>
    <s v="Peacefully taking you through my journey of being raised as a Muslim then becoming Christian, and sharing the truths I unveiled."/>
    <n v="300"/>
    <n v="375"/>
    <s v="successful"/>
    <x v="0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</r>
  <r>
    <s v="Anthology of Stories from LGBT Nepal"/>
    <s v="An anthology of nonfiction stories written by Nepal's Lesbian, Gay, Bisexual, and Transgender (LGBT) community."/>
    <n v="4900"/>
    <n v="7219"/>
    <s v="successful"/>
    <x v="0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</r>
  <r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x v="0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</r>
  <r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x v="0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</r>
  <r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x v="5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</r>
  <r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x v="0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</r>
  <r>
    <s v="Purpose: Your Journey To Find Meaning"/>
    <s v="Discover your purpose, live a more fulfilling life, leave a positive footprint on society."/>
    <n v="20000"/>
    <n v="20253"/>
    <s v="successful"/>
    <x v="0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</r>
  <r>
    <s v="Will's SmileBook Project"/>
    <s v="An important book, based on research, to make you and your learners smile again. Better smile sheets, better feedback, better learning!"/>
    <n v="10000"/>
    <n v="13614"/>
    <s v="successful"/>
    <x v="0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</r>
  <r>
    <s v="Finish The Script! - A College Writing Course in Book Form"/>
    <s v="A book that teaches aspiring writers how to get from a basic idea to a fully rewritten screenplay."/>
    <n v="1000"/>
    <n v="1336"/>
    <s v="successful"/>
    <x v="0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</r>
  <r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x v="1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</r>
  <r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x v="1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</r>
  <r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x v="0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</r>
  <r>
    <s v="Becoming Alicia"/>
    <s v="The search for identity leads one young woman to Mexico, where she follows her grandfather's journey back to America."/>
    <n v="2000"/>
    <n v="2506"/>
    <s v="successful"/>
    <x v="0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</r>
  <r>
    <s v="The Masada Story Project"/>
    <s v="I am working on a book about what people do when they visit Masada, an ancient fortress in the Judean desert."/>
    <n v="3000"/>
    <n v="3350"/>
    <s v="successful"/>
    <x v="0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</r>
  <r>
    <s v="UnConventional - Worldcon 2011 Research"/>
    <s v="Funding for a 2011 trip to Worldcon for research for &quot;UnConventional,&quot; a book on the history of the American fan convention."/>
    <n v="660"/>
    <n v="764"/>
    <s v="successful"/>
    <x v="0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</r>
  <r>
    <s v="So Bad, It's Good! - A Book of Bad Movies"/>
    <s v="So Bad, It's Good! is a guide to finding the best films for your bad movie night."/>
    <n v="1500"/>
    <n v="2598"/>
    <s v="successful"/>
    <x v="0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</r>
  <r>
    <s v="Me, Myself &amp; I - the dark art of big wall soloing"/>
    <s v="The forbidden dark art of roped soloing, for climbers who need to know in order to make the ultimate climb come true!"/>
    <n v="6000"/>
    <n v="7559"/>
    <s v="successful"/>
    <x v="1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</r>
  <r>
    <s v="A Fantastic Affair: Karl Barth in America 1962â€“Research"/>
    <s v="The never-before-told story of Karl Barth's (first and only) journey to the United States in 1962."/>
    <n v="1000"/>
    <n v="1091"/>
    <s v="successful"/>
    <x v="0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</r>
  <r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x v="0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</r>
  <r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x v="8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</r>
  <r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x v="0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</r>
  <r>
    <s v="Kick It! A Tribute to the A.K.s"/>
    <s v="A musical memorial for Alexi Petersen."/>
    <n v="7500"/>
    <n v="9486.69"/>
    <s v="successful"/>
    <x v="0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</r>
  <r>
    <s v="House of Rabbits  - &quot;Songs of Charivari&quot;"/>
    <s v="House of Rabbits are recording our full-length, debut album! Support independent music, receive great rewards!"/>
    <n v="5000"/>
    <n v="5713"/>
    <s v="successful"/>
    <x v="0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</r>
  <r>
    <s v="Saturate &quot; The Separation Effect &quot; CD"/>
    <s v="We are in the final stages of the creation of our 4th record, The Separation Effect. our most passionate record to date."/>
    <n v="5000"/>
    <n v="5535"/>
    <s v="successful"/>
    <x v="0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</r>
  <r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x v="0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</r>
  <r>
    <s v="Food On You presents Baby's First Parental Advisory"/>
    <s v="Songs about the first year of parenthood, often inappropriate for children"/>
    <n v="1500"/>
    <n v="1555"/>
    <s v="successful"/>
    <x v="0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</r>
  <r>
    <s v="The Defiant Tour Documentary with LoNero"/>
    <s v="The Defiant Tour Documentary is a never before examination of the finances of a touring band and what it takes to go on the road."/>
    <n v="6999"/>
    <n v="7495"/>
    <s v="successful"/>
    <x v="0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</r>
  <r>
    <s v="Ted Lukas &amp; the Misled new CD - &quot;FEED&quot;"/>
    <s v="Please help us raise funds to press our new CD!"/>
    <n v="500"/>
    <n v="620"/>
    <s v="successful"/>
    <x v="0"/>
    <s v="USD"/>
    <n v="1342115132"/>
    <n v="1339523132"/>
    <b v="0"/>
    <n v="16"/>
    <b v="1"/>
    <s v="music/rock"/>
    <n v="1.24"/>
    <n v="38.75"/>
    <x v="4"/>
    <s v="rock"/>
    <d v="2012-06-12T17:45:32"/>
    <d v="2012-07-12T17:45:32"/>
  </r>
  <r>
    <s v="Broccoli Samurai: Tour Van or Bust!"/>
    <s v="Help Broccoli Samurai raise money to get a new van and continue bringing you the jams!"/>
    <n v="10000"/>
    <n v="10501"/>
    <s v="successful"/>
    <x v="0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</r>
  <r>
    <s v="Sisters of Murphyâ€™s full-length album"/>
    <s v="After two successful EPs, Sisters of Murphy is back in the studio to release our first full-length album. We want YOU to be part of it!"/>
    <n v="1500"/>
    <n v="2842"/>
    <s v="successful"/>
    <x v="0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</r>
  <r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x v="6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</r>
  <r>
    <s v="Dead Pirates / HIGHMARE LP 2nd pressing"/>
    <s v="Dead Pirates are planning a second pressing of HIGHMARE LP, who wants one ?"/>
    <n v="3700"/>
    <n v="9342"/>
    <s v="successful"/>
    <x v="1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</r>
  <r>
    <s v="Official Debut EP for Stereo Jo"/>
    <s v="Stereo Jo is set to release a 5 song EP. Your donation will directly help w/ recording, design, production, &amp; duplication. Thank You :)"/>
    <n v="1300"/>
    <n v="1510"/>
    <s v="successful"/>
    <x v="0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</r>
  <r>
    <s v="SIX BY SEVEN"/>
    <s v="A psychedelic post rock masterpiece!"/>
    <n v="2000"/>
    <n v="4067"/>
    <s v="successful"/>
    <x v="1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</r>
  <r>
    <s v="J. Walter Makes a Record"/>
    <s v="---------The long-awaited debut full-length from Justin Ruddy--------"/>
    <n v="10000"/>
    <n v="11160"/>
    <s v="successful"/>
    <x v="0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</r>
  <r>
    <s v="BARNFEST 2015"/>
    <s v="A DIY MUSIC FESTIVAL FROM ST. LOUIS MO! Bands make their own festival, help make it legit!"/>
    <n v="25"/>
    <n v="106"/>
    <s v="successful"/>
    <x v="0"/>
    <s v="USD"/>
    <n v="1433815200"/>
    <n v="1431886706"/>
    <b v="0"/>
    <n v="5"/>
    <b v="1"/>
    <s v="music/rock"/>
    <n v="4.24"/>
    <n v="21.2"/>
    <x v="4"/>
    <s v="rock"/>
    <d v="2015-05-17T18:18:26"/>
    <d v="2015-06-09T02:00:00"/>
  </r>
  <r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x v="0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</r>
  <r>
    <s v="The Floorwalkers New Album!"/>
    <s v="We're making a new record -- independently! We've got some great new songs we're really excited to bring to you!"/>
    <n v="8000"/>
    <n v="8349"/>
    <s v="successful"/>
    <x v="0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</r>
  <r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x v="5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</r>
  <r>
    <s v="Manny Manriquez' new rock opera journey: Outland Warrior"/>
    <s v="Outland Warrior is my first solo musical project, featuring songs written by me and recorded at my home studio."/>
    <n v="3500"/>
    <n v="4343"/>
    <s v="successful"/>
    <x v="0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</r>
  <r>
    <s v="Chi Might Project"/>
    <s v="Musicians, singers &amp; songwriters from all over the world collaborate via YouTube in order to create an amazing album!"/>
    <n v="8000"/>
    <n v="8832.49"/>
    <s v="successful"/>
    <x v="12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</r>
  <r>
    <s v="MALTESE CROSS: The First Album"/>
    <s v="We are a classic hard rock/heavy metal band just trying to keep rock alive!"/>
    <n v="400"/>
    <n v="875"/>
    <s v="successful"/>
    <x v="0"/>
    <s v="USD"/>
    <n v="1438183889"/>
    <n v="1435591889"/>
    <b v="0"/>
    <n v="14"/>
    <b v="1"/>
    <s v="music/rock"/>
    <n v="2.1875"/>
    <n v="62.5"/>
    <x v="4"/>
    <s v="rock"/>
    <d v="2015-06-29T15:31:29"/>
    <d v="2015-07-29T15:31:29"/>
  </r>
  <r>
    <s v="FAMILY BUSINESS KICKSTARTER"/>
    <s v="Less than one week to PLEDGE YOUR SUPPORT for THE FAMILY BUSINESS as the band raises funds for the next full length rock album."/>
    <n v="4000"/>
    <n v="5465"/>
    <s v="successful"/>
    <x v="0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</r>
  <r>
    <s v="Ghosts of Jupiter: The Great Bright Horses"/>
    <s v="&quot;The Great Bright Horses&quot; is finished and ready for release! Help us put on the finishing touches and share it with the universe."/>
    <n v="5000"/>
    <n v="6740.37"/>
    <s v="successful"/>
    <x v="0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</r>
  <r>
    <s v="Pre-order DANCEHALL's first record!!!"/>
    <s v="Help fund the pressing of DANCEHALL's first record by pre-ordering it in advance!!!"/>
    <n v="500"/>
    <n v="727"/>
    <s v="successful"/>
    <x v="1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</r>
  <r>
    <s v="New Music Video/Artist Development"/>
    <s v="Breakout Artist Management will be working with us on a brand new music video and we need your help!"/>
    <n v="2800"/>
    <n v="3055"/>
    <s v="successful"/>
    <x v="0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</r>
  <r>
    <s v="Rules and Regulations"/>
    <s v="With the money donated through this project we intend on investing in sound equipment for live shows"/>
    <n v="500"/>
    <n v="551"/>
    <s v="successful"/>
    <x v="0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</r>
  <r>
    <s v="Telesomniac's Debut Album"/>
    <s v="Telesomniac is a rock band from Provo, UT releasing their debut album Thirty-One Flashes in the Dark."/>
    <n v="2500"/>
    <n v="2841"/>
    <s v="successful"/>
    <x v="0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</r>
  <r>
    <s v="WolfHunt | Social Commentary Rock Project"/>
    <s v="Rock n' Roll tales of our times"/>
    <n v="10000"/>
    <n v="10235"/>
    <s v="successful"/>
    <x v="0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</r>
  <r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x v="0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</r>
  <r>
    <s v="Quiet Oaks Full Length Album"/>
    <s v="Help Quiet Oaks record their debut album!!!"/>
    <n v="3500"/>
    <n v="3916"/>
    <s v="successful"/>
    <x v="0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</r>
  <r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x v="0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</r>
  <r>
    <s v="Halls of the Machine - All Tribal Dignitaries"/>
    <s v="HALLS OF THE MACHINE needs your support for the final production and release of their latest work titled, ALL TRIBAL DIGNITARIES."/>
    <n v="10000"/>
    <n v="11385"/>
    <s v="successful"/>
    <x v="0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</r>
  <r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x v="0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</r>
  <r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x v="0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</r>
  <r>
    <s v="Stone Kings: From Creation To Devastation"/>
    <s v="We're looking to our fans to help partially fund the new album. It's 12 tracks in length &amp; will be a musical trip like no other!"/>
    <n v="350"/>
    <n v="586"/>
    <s v="successful"/>
    <x v="1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</r>
  <r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x v="0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</r>
  <r>
    <s v="Nineteen Fifty Eight - Untitled EP"/>
    <s v="Help us fund our latest project - a 5 track EP: fast-paced, hard-hitting, female-fronted rock with catchy choruses and lyrics to match!"/>
    <n v="2500"/>
    <n v="2729"/>
    <s v="successful"/>
    <x v="1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</r>
  <r>
    <s v="Gregorian Rock"/>
    <s v="Gregorian Rock merges Gregorian chant with modern music. It is serene, yet pummeling. It's not for everyone, but it might be for you."/>
    <n v="4000"/>
    <n v="4103"/>
    <s v="successful"/>
    <x v="0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</r>
  <r>
    <s v="3 Men and a Book"/>
    <s v="Translation &amp; publication of possibly the most famous piece of English literature - Act II Scene II of Romeo and Juliet into txt-speak."/>
    <n v="14500"/>
    <n v="241"/>
    <s v="failed"/>
    <x v="1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</r>
  <r>
    <s v="The Bible translated into Emoticons"/>
    <s v="Will more people read the Bible if it were translated into Emoticons?"/>
    <n v="25000"/>
    <n v="105"/>
    <s v="failed"/>
    <x v="0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</r>
  <r>
    <s v="Man Down! Translation project"/>
    <s v="The White coat and the battle dress uniform"/>
    <n v="12000"/>
    <n v="15"/>
    <s v="failed"/>
    <x v="13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</r>
  <r>
    <s v="My life, My travel, My past - time to share"/>
    <s v="I traveled, I took pictures, I met people, I ate. Then I wrote a travel journal that needs editing, translation, and publishing."/>
    <n v="3000"/>
    <n v="15"/>
    <s v="failed"/>
    <x v="0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</r>
  <r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x v="1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</r>
  <r>
    <s v="Modern Literal Torah Translation: Genesis"/>
    <s v="Modern Literal Translation of the 1st Book of the Torah in English and Russian with sub-linear and interlinear layout."/>
    <n v="4000"/>
    <n v="0"/>
    <s v="failed"/>
    <x v="0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</r>
  <r>
    <s v="Existence Space and Office (English translation)"/>
    <s v="Let's translate this book! A fundamental guide to existential workspaces: how to recover efficiency generating environmental well-being"/>
    <n v="6000"/>
    <n v="1"/>
    <s v="failed"/>
    <x v="13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</r>
  <r>
    <s v="The Divine Comedy- A New English Translation"/>
    <s v="There have been an exorbident number of translations of this most beautiful poem though none have ever been done by a nineteen year old"/>
    <n v="3000"/>
    <n v="7"/>
    <s v="failed"/>
    <x v="1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</r>
  <r>
    <s v="For overseas shogi fans! Shogi novel translation project"/>
    <s v="â€œClimbing Silver!â€- An English translation of the Young Adult Shogi novella"/>
    <n v="7000"/>
    <n v="320"/>
    <s v="failed"/>
    <x v="0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</r>
  <r>
    <s v="LE NUVOLE DEL CIELO-CLOUDS OF THE SKY"/>
    <s v="I need funds to publish a book based on a selection of sentences from the Gospel demonstrating that Christianity is a strong religion."/>
    <n v="2000"/>
    <n v="100"/>
    <s v="failed"/>
    <x v="13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</r>
  <r>
    <s v="Database of Interlinear Greek Words"/>
    <s v="Create an open source &quot;interlinear&quot; translation fo the Greek New Testament in re-publishable and open source database format."/>
    <n v="500"/>
    <n v="1"/>
    <s v="failed"/>
    <x v="0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</r>
  <r>
    <s v="The Complete Homilies of Blessed Oscar Romero: Volume 2"/>
    <s v="This is a Series of 6 Books on Blessed Oscar A. Romero`s Writings. This Project will help to pay the translation costs of Volume 2."/>
    <n v="4400"/>
    <n v="800"/>
    <s v="failed"/>
    <x v="0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</r>
  <r>
    <s v="Glenn's  little book of  quotes"/>
    <s v="glenn's  book of quotes is designed to give the readers a thought for the day , lighten the mood  and put a smile  on their faces."/>
    <n v="50000"/>
    <n v="0"/>
    <s v="failed"/>
    <x v="0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</r>
  <r>
    <s v="Digitizing 8 Rare Siddha Yoga Books"/>
    <s v="Digitization of 8 rare Siddha Yoga books written by a Yogi - coming in the lineage of Sri Sri Sri Sadhasiva Brahmendra himself!"/>
    <n v="4500"/>
    <n v="55"/>
    <s v="failed"/>
    <x v="0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</r>
  <r>
    <s v="Realidades del Hombre"/>
    <s v="Â¿Y si hubiera una camino intermedio entre ciencia y religion?_x000a_Descubre la respuesta ayudando a publicar y traducir este libro."/>
    <n v="3000"/>
    <n v="6"/>
    <s v="failed"/>
    <x v="3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</r>
  <r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x v="0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</r>
  <r>
    <s v="Shakespeare in the Hood - Romeo and Juliet"/>
    <s v="Help me butcher Shakespeare in a satirical fashion."/>
    <n v="110"/>
    <n v="3"/>
    <s v="failed"/>
    <x v="0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</r>
  <r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x v="11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</r>
  <r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x v="4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</r>
  <r>
    <s v="Progressive King James Version New Testament"/>
    <s v="Help fund me to destroy the monopoly Rupert Murdoch has over the publication of modern bibles. I have a new one to rival the NKJV."/>
    <n v="30000"/>
    <n v="100"/>
    <s v="failed"/>
    <x v="2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</r>
  <r>
    <s v="Subway Mantras"/>
    <s v="A short book of practical mantras that can be used every day of the week. Mantras are cogwheels of universal engines."/>
    <n v="7500"/>
    <n v="1527"/>
    <s v="failed"/>
    <x v="0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</r>
  <r>
    <s v="Hello!(Sawadee).&quot;.America&quot;   BOOK"/>
    <s v="Translation  Thai language to English and other languages of the story (written by me) about&quot; Promote Travel &amp; Business in America&quot;"/>
    <n v="13000"/>
    <n v="0"/>
    <s v="failed"/>
    <x v="0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</r>
  <r>
    <s v="Die Welt der Haie in Englisch (The World of Sharks)"/>
    <s v="The World of Sharks is an interactive eBook for the iPad and Mac. It shall be translated into english to make it available worldwide."/>
    <n v="1000"/>
    <n v="0"/>
    <s v="failed"/>
    <x v="12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</r>
  <r>
    <s v="WHAT CAN I DO?..."/>
    <s v="The book with advices that can save many lives._x000a_You will find here many case studies, extreme situations and solutions."/>
    <n v="5000"/>
    <n v="419"/>
    <s v="failed"/>
    <x v="12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</r>
  <r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x v="3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</r>
  <r>
    <s v="10 P.M."/>
    <s v="A guy in his 30's tries to live his &quot;American Dream&quot;, but quickly it turns into a nightmare. (A Novel)"/>
    <n v="10000"/>
    <n v="0"/>
    <s v="failed"/>
    <x v="0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</r>
  <r>
    <s v="Esoteric Project Management"/>
    <s v="Profesional translation and publishing of the book on unique synthesis of project management and meditation"/>
    <n v="5000"/>
    <n v="403"/>
    <s v="failed"/>
    <x v="0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</r>
  <r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x v="0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</r>
  <r>
    <s v="The Holy Bib-el"/>
    <s v="THE HOLY BIB-EL Translated By Leon Cook. The Creation: CHAPTER 1.  1* In the beginning Gods created The Heavens and The Planet Earth."/>
    <n v="40000"/>
    <n v="0"/>
    <s v="failed"/>
    <x v="0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</r>
  <r>
    <s v="The Gayatri Mantra for Jhansi, India"/>
    <s v="Publish my book on the Gayatri Mantra in English for the benefit of the readers and the children at the orphanage in Jhansi, India"/>
    <n v="12000"/>
    <n v="805"/>
    <s v="failed"/>
    <x v="13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</r>
  <r>
    <s v="Translation of 'SOCIALCAPITALISM' (2014)"/>
    <s v="Interest from abroad to publish my book SOCIALCAPITALISM. Need translation to English master. Help appreciated."/>
    <n v="82000"/>
    <n v="8190"/>
    <s v="failed"/>
    <x v="8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</r>
  <r>
    <s v="Trilogy of Crystals, book 1, translation"/>
    <s v="English translation of the first book from a sword and sorcery Fantasy trilogy, by Paolo Parente"/>
    <n v="15000"/>
    <n v="15"/>
    <s v="failed"/>
    <x v="13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</r>
  <r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x v="12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</r>
  <r>
    <s v="THE BACHELOR KNOWS NO BORDERS"/>
    <s v="Introducing A True Story That Bridges Borders: Join Us As We Translate THE BACHELOR CHAPTERS: A THINKING WOMAN'S ROMANCE Into Spanish!"/>
    <n v="3000"/>
    <n v="807"/>
    <s v="failed"/>
    <x v="0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</r>
  <r>
    <s v="Felting tutorials - worldwide wool craft - translation"/>
    <s v="Feltmaking is an acient yet modern craft using wool in creative ways. Our thorough guides should be for people all over the world."/>
    <n v="20000"/>
    <n v="600"/>
    <s v="failed"/>
    <x v="8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</r>
  <r>
    <s v="Watermark the truth beneath the surface - Translate"/>
    <s v="My English  novel has received excellent reviews. To address the great interest from Germany I want to translate it into German."/>
    <n v="2725"/>
    <n v="180"/>
    <s v="failed"/>
    <x v="5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</r>
  <r>
    <s v="Perfume Collectibles - Vintage Bottles - History of Perfume"/>
    <s v="The Museum of Perfume in Milan has been publishing its own magazine since 1998 in Italian. We would like to translate it English."/>
    <n v="13000"/>
    <n v="1"/>
    <s v="failed"/>
    <x v="13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</r>
  <r>
    <s v="Sikh Police: Guru Granth Sahib Project"/>
    <s v="Guru Granth Sahib; User Friendly. A book which captures the essence of the Guru Granth Sahib in modern English and also made digital."/>
    <n v="180000"/>
    <n v="2020"/>
    <s v="failed"/>
    <x v="1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</r>
  <r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x v="0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</r>
  <r>
    <s v="Translate my Saga Fantasy : Icarus Ã  l'Ã©cole des dieux"/>
    <s v="Hello everyone !_x000a_I need your help for translate my saga Fantasy : Icarus at the school of the gods - Book 1&quot;."/>
    <n v="13000"/>
    <n v="0"/>
    <s v="failed"/>
    <x v="6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</r>
  <r>
    <s v="Expand the MillionairesLetter in the US Market!"/>
    <s v="We as a successfull german stock market newsletter publisher want expand in the US market!"/>
    <n v="4950"/>
    <n v="0"/>
    <s v="failed"/>
    <x v="12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</r>
  <r>
    <s v="Finnegans Wake von James Joyce - deutsche Ãœbersetzung"/>
    <s v="Erstellung einer deutschen Ãœbersetzung ( Lesbarmachung ) des Buches Finnegans Wake von James Joyce. Die Umsetzung erfolgt 1 zu 1."/>
    <n v="130000"/>
    <n v="0"/>
    <s v="failed"/>
    <x v="12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</r>
  <r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x v="13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</r>
  <r>
    <s v="Indian Language Dictionary"/>
    <s v="I'm creating a dictionary of multiple Indian languages."/>
    <n v="500000"/>
    <n v="75"/>
    <s v="failed"/>
    <x v="0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</r>
  <r>
    <s v="Focus on changing your situation"/>
    <s v="For people in schools to the retired._x000a_Aim is to get in to schools,gyms,work places and to travel all over the world doing talks on it."/>
    <n v="200000"/>
    <n v="0"/>
    <s v="failed"/>
    <x v="2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</r>
  <r>
    <s v="MamaCheng's International Shopping Concierge Services"/>
    <s v="Calling out Backers throughout the world. We are here to provide an intermediate channel to offer U.S. products worldwide. PLEASE READ!"/>
    <n v="8888"/>
    <n v="0"/>
    <s v="failed"/>
    <x v="0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</r>
  <r>
    <s v="The Art of the Dill"/>
    <s v="A book of pickle recipes narrated by a mama grizzly speaking in incomplete and run-on sentences and her orangutan friend. #Artofthedill"/>
    <n v="100000"/>
    <n v="1"/>
    <s v="failed"/>
    <x v="0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</r>
  <r>
    <s v="Modern Literal Torah Translation (Canceled)"/>
    <s v="Modern Literal Translation of the Torah in English and Russian with sub-linear and interlinear layout."/>
    <n v="18950"/>
    <n v="2"/>
    <s v="canceled"/>
    <x v="0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</r>
  <r>
    <s v="The Judo Preservation Project (Canceled)"/>
    <s v="I am gathering rare, out-of-print Judo books for preservation, translation and sharing."/>
    <n v="14000"/>
    <n v="0"/>
    <s v="canceled"/>
    <x v="0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</r>
  <r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x v="6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</r>
  <r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x v="3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</r>
  <r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x v="0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</r>
  <r>
    <s v="Sometimes you don't need love (Canceled)"/>
    <s v="English Version of my auto-published novel"/>
    <n v="5000"/>
    <n v="145"/>
    <s v="canceled"/>
    <x v="13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</r>
  <r>
    <s v="Hey! I&quot;m not invisable, I am Just Old (Canceled)"/>
    <s v="Age is more than just a number, I hope your younger than you feel."/>
    <n v="6000"/>
    <n v="0"/>
    <s v="canceled"/>
    <x v="0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</r>
  <r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x v="0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</r>
  <r>
    <s v="Like all the others (Canceled)"/>
    <s v="What if you suddenly found out, that your life wasnÂ´t the life you thought you had? What if you were like all the others!"/>
    <n v="37000"/>
    <n v="0"/>
    <s v="canceled"/>
    <x v="8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</r>
  <r>
    <s v="KJV2015 (Canceled)"/>
    <s v="KJV2015 Easier to understand for our kids and family not leaving out one verse or changing a meaning one bit."/>
    <n v="25000000"/>
    <n v="0"/>
    <s v="canceled"/>
    <x v="0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</r>
  <r>
    <s v="Relatively Prime Series 2"/>
    <s v="Series 2 of Relatively Prime, a podcast of stories from the Mathematical Domain"/>
    <n v="15000"/>
    <n v="15186.69"/>
    <s v="successful"/>
    <x v="0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</r>
  <r>
    <s v="Unbound: Fiction on the Radio"/>
    <s v="A new radio show focused on short fiction produced by Louisville Public Media"/>
    <n v="4000"/>
    <n v="4340.7"/>
    <s v="successful"/>
    <x v="0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</r>
  <r>
    <s v="The River Runs Through Us, a Six-Part Public Radio Series"/>
    <s v="The River Runs Through Us is a six-part, yearlong radio series exploring the meaning and metaphor of the Connecticut River."/>
    <n v="600"/>
    <n v="886"/>
    <s v="successful"/>
    <x v="0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</r>
  <r>
    <s v="Science Studio"/>
    <s v="The Best Science Media on the Web"/>
    <n v="5000"/>
    <n v="8160"/>
    <s v="successful"/>
    <x v="0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</r>
  <r>
    <s v="Idle Thumbs Video Game Podcast"/>
    <s v="Idle Thumbs was a podcast that ran for two years. People liked it, and we liked doing it. We want to bring it back, better than before."/>
    <n v="30000"/>
    <n v="136924.35"/>
    <s v="successful"/>
    <x v="0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</r>
  <r>
    <s v="WAYO 104.3 FM ROCHESTER, NY"/>
    <s v="WAYO needs your financial support to operate in 2016. Help keep the creativity and ideas of the Rochester community on the radio!"/>
    <n v="16000"/>
    <n v="17260.37"/>
    <s v="successful"/>
    <x v="0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</r>
  <r>
    <s v="Radio Ambulante"/>
    <s v="We are a new Spanish language podcast telling uniquely Latin American stories."/>
    <n v="40000"/>
    <n v="46032"/>
    <s v="successful"/>
    <x v="0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</r>
  <r>
    <s v="A New Season of Destination DIY"/>
    <s v="Destination DIY is a radio show &amp; podcast showcasing all kinds of creativity. Please help us make a new season of shows for your ears!"/>
    <n v="9500"/>
    <n v="9725"/>
    <s v="successful"/>
    <x v="0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</r>
  <r>
    <s v="The Local Global Mashup Show"/>
    <s v="Get the inside edge on the stories that connect Americans to the world -- in your ear every week."/>
    <n v="44250"/>
    <n v="47978"/>
    <s v="successful"/>
    <x v="0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</r>
  <r>
    <s v="The CASAMENA Radio Hour Volume 1 CDx2"/>
    <s v="Carlos Mena presents the CASAMENA Radio Hour Vol 1, a  2-CD Mix and Compilation featuring new and unreleased Deep and Afro house."/>
    <n v="1500"/>
    <n v="1877"/>
    <s v="successful"/>
    <x v="0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</r>
  <r>
    <s v="93.5 KNCE: True Taos Radio"/>
    <s v="Help improve the equipment, signal, and reach of 93.5 KNCE True Taos Radio, a new experiment in grassroots community media."/>
    <n v="32000"/>
    <n v="33229"/>
    <s v="successful"/>
    <x v="0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</r>
  <r>
    <s v="The Longest Shortest Time: Season 2"/>
    <s v="A podcast about surprising struggles in early parenthood, created and hosted by award-winning author and radio producer Hillary Frank."/>
    <n v="25000"/>
    <n v="34676"/>
    <s v="successful"/>
    <x v="0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</r>
  <r>
    <s v="ONE LOVES ONLY FORM"/>
    <s v="Public Radio Project"/>
    <n v="1500"/>
    <n v="1807.74"/>
    <s v="successful"/>
    <x v="0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</r>
  <r>
    <s v="Bring the Seattle Geekly podcast back!"/>
    <s v="We ended the Seattle Geekly podcast back in mid 2011, We've been thinking of bringing it back but we need help monetarily."/>
    <n v="3000"/>
    <n v="3368"/>
    <s v="successful"/>
    <x v="0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</r>
  <r>
    <s v="30-Hour Comedy Podcast Marathon and Tour"/>
    <s v="We're raising money to create a 30-hour comedy marathon and an upcoming tour to celebrate our 10-year podcast anniversary."/>
    <n v="15000"/>
    <n v="28300.45"/>
    <s v="successful"/>
    <x v="0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</r>
  <r>
    <s v="The Comedy Button Podcast"/>
    <s v="The Comedy Button is a brand new nerd pop culture podcast with weekly video sketches."/>
    <n v="6000"/>
    <n v="39693.279999999999"/>
    <s v="successful"/>
    <x v="0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</r>
  <r>
    <s v="Keep Live Music on WMSE"/>
    <s v="WMSE, a community-funded radio station in Milwaukee, WI needs to replace its in-house digital studio to keep live music on the air."/>
    <n v="30000"/>
    <n v="33393"/>
    <s v="successful"/>
    <x v="0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</r>
  <r>
    <s v="Planet Money T-shirt"/>
    <s v="We are a team of multimedia reporters covering the global economy. We are going to make a t-shirt and tell the story of its creation."/>
    <n v="50000"/>
    <n v="590807.11"/>
    <s v="successful"/>
    <x v="0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</r>
  <r>
    <s v="Let's Talk Calmly About Security and Privacy"/>
    <s v="A former intelligence analyst/government transparency advocate talks to his colleagues about the past year's NSA revelations."/>
    <n v="1600"/>
    <n v="2198"/>
    <s v="successful"/>
    <x v="0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</r>
  <r>
    <s v="The Stage at KDHX"/>
    <s v="The Stage at KDHX will be a beacon for artistic independence in the heart of the country, showcasing new artists and old favorites."/>
    <n v="50000"/>
    <n v="58520.2"/>
    <s v="successful"/>
    <x v="0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</r>
  <r>
    <s v="Downloads From My Mind - Science Fiction Short Stories"/>
    <s v="This will be my first collection of short stories, written from ideas and scraps of ideas that I've had since I was a young child."/>
    <n v="5000"/>
    <n v="105"/>
    <s v="failed"/>
    <x v="5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</r>
  <r>
    <s v="Black Matter: Reality is in the eyes of the beholder"/>
    <s v="Those who believe, call them Gods._x000a_Those who don't believe, call them aliens._x000a_Either way, you can't stop the war."/>
    <n v="5000"/>
    <n v="5"/>
    <s v="failed"/>
    <x v="0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</r>
  <r>
    <s v="The Book Club Rebellion"/>
    <s v="When three social outcasts discover that Fictional characters are invading their world, they must form a team to stop this evil force."/>
    <n v="7000"/>
    <n v="50"/>
    <s v="failed"/>
    <x v="0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</r>
  <r>
    <s v="a book called filtered down thru the stars"/>
    <s v="The mussings of an old wizard"/>
    <n v="2000"/>
    <n v="0"/>
    <s v="failed"/>
    <x v="0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</r>
  <r>
    <s v="Covenant Kept - A Christian novel"/>
    <s v="Covenant Kept is a unique story that follows an ordinary woman through an extraordinary spiritual journey. Please help fund me."/>
    <n v="6700"/>
    <n v="150"/>
    <s v="failed"/>
    <x v="0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</r>
  <r>
    <s v="I Died. Yesterday by Pamela Norton Docken"/>
    <s v="Follow the intimate and intense journey of a young woman's last moments of her unexpected death and journey to the continuance of life."/>
    <n v="20000"/>
    <n v="48"/>
    <s v="failed"/>
    <x v="0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</r>
  <r>
    <s v="You Killed Me First"/>
    <s v="A lover becomes an enemy when a line has been crossed. Torn between memories and reality, his mask of sanity is slipping."/>
    <n v="10000"/>
    <n v="0"/>
    <s v="failed"/>
    <x v="0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</r>
  <r>
    <s v="Nanolution"/>
    <s v="A blockbuster sci-fi adventure. What would you do if one day your life changed to beyond the imaginable?"/>
    <n v="15000"/>
    <n v="360"/>
    <s v="failed"/>
    <x v="2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</r>
  <r>
    <s v="QUIET ENJOYMENT, a novel of two gay friends, life and AIDS"/>
    <s v="My project is a novel, QUIET ENJOYMENT. It is a funny and serious story of one friend helping another deal with AIDS."/>
    <n v="5000"/>
    <n v="0"/>
    <s v="failed"/>
    <x v="0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</r>
  <r>
    <s v="Publishing Book ll of The Merlin Chronicles Trilogy"/>
    <s v="Book ll of The Merlin Chronicles is ready to publish- just need that great cover art like Book l has: Kickstarter Book Cover Project"/>
    <n v="2900"/>
    <n v="895"/>
    <s v="failed"/>
    <x v="0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</r>
  <r>
    <s v="Tales of guns, gold and a beagle in the Old West"/>
    <s v="What do you get when you take outlaws, guns, gold and and old beagle in the old west? Adventure!"/>
    <n v="1200"/>
    <n v="100"/>
    <s v="failed"/>
    <x v="0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</r>
  <r>
    <s v="The Grym Brothers Series"/>
    <s v="The Grym Brothers is a series about two brothers who are grim reapers, hunting down souls that canâ€™t or wonâ€™t move on the afterlife."/>
    <n v="4000"/>
    <n v="30"/>
    <s v="failed"/>
    <x v="0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</r>
  <r>
    <s v="The Great Grand Zeppelin Chase"/>
    <s v="Help illustrate the sequel to the bestselling _x000a_The Transylvania Flying Squad of Detectives"/>
    <n v="2400"/>
    <n v="0"/>
    <s v="failed"/>
    <x v="0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</r>
  <r>
    <s v="Six Days in September: A Civil War Novel"/>
    <s v="Help this story of the 1862 Confederate invasion of Maryland be published! It is to Sharpsburg as The Killer Angels is to Gettysburg."/>
    <n v="5000"/>
    <n v="445"/>
    <s v="failed"/>
    <x v="0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</r>
  <r>
    <s v="A Magical Bildungsroman with a Female Heroine"/>
    <s v="The Adventures of Penelope Hawthorne. Part One: The Spellbook of Dracone."/>
    <n v="2000"/>
    <n v="0"/>
    <s v="failed"/>
    <x v="0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</r>
  <r>
    <s v="Tainted Steel (Series 1 - 4)"/>
    <s v="Capturing the awe-inspiring magic of the likes of LoTR, Tainted Steel tells the story of one mans' struggle against Destiny."/>
    <n v="1500"/>
    <n v="0"/>
    <s v="failed"/>
    <x v="0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</r>
  <r>
    <s v="Daddy"/>
    <s v="After 25 years apart, a father and son's reunion is less magical and more explosive as the revelations come out and the gloves come off"/>
    <n v="15000"/>
    <n v="1"/>
    <s v="failed"/>
    <x v="0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</r>
  <r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x v="0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</r>
  <r>
    <s v="The Second Renaissance"/>
    <s v="Coming soon, a new science fiction novel about human evolution and sorcery. In the near future, you are either forced to adapt or die"/>
    <n v="2000"/>
    <n v="5"/>
    <s v="failed"/>
    <x v="0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</r>
  <r>
    <s v="Tarnish: A Fantasy Novel by J. D. Brink"/>
    <s v="A young hero, sword play, epic tales, swamp monsters, a gang of thieves, and romance and betrayal. Forging your own destiny ain't easy."/>
    <n v="2800"/>
    <n v="701"/>
    <s v="failed"/>
    <x v="0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</r>
  <r>
    <s v="This is Nowhere"/>
    <s v="A hardcover book of surf, outdoor and nature photos from the British Columbia coast."/>
    <n v="52000"/>
    <n v="86492"/>
    <s v="successful"/>
    <x v="5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</r>
  <r>
    <s v="Cosmic Surgery"/>
    <s v="Cosmic Surgery is a photo book, set in the not too distant future where the world of cosmetic surgery is about to be transformed"/>
    <n v="22000"/>
    <n v="22318"/>
    <s v="successful"/>
    <x v="1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</r>
  <r>
    <s v="&quot;Iconic Sea Birds&quot; a photobook project"/>
    <s v="A self-published photobook starring the Puffin and the Gannet and the islands they live on; Skokholm Island (Wales) and Helgoland."/>
    <n v="3750"/>
    <n v="4045.93"/>
    <s v="successful"/>
    <x v="18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</r>
  <r>
    <s v="RYU X RIO"/>
    <s v="A football photography book like no other about the 2014 World Cup in Brazil, by Ryu Voelkel."/>
    <n v="6500"/>
    <n v="18066"/>
    <s v="successful"/>
    <x v="1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</r>
  <r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x v="12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</r>
  <r>
    <s v="Holden Lane High School photobook"/>
    <s v="A photographic book consisting of 36 colour photographs that explore Holden Lane High School in its final state."/>
    <n v="1500"/>
    <n v="1671"/>
    <s v="successful"/>
    <x v="1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</r>
  <r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x v="0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</r>
  <r>
    <s v="Destino by Michelle Frankfurter: A Photo Book About Destiny"/>
    <s v="Destino tells the story of Central American migrants on the arduous trek across Mexico in pursuit of the American Dream."/>
    <n v="18500"/>
    <n v="20491"/>
    <s v="successful"/>
    <x v="0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</r>
  <r>
    <s v="Claudius Schulze: STATE OF NATURE"/>
    <s v="A photobook about climate change, natural catastrophes, and to what extent disaster management became part of our landscape."/>
    <n v="17500"/>
    <n v="21637.22"/>
    <s v="successful"/>
    <x v="12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</r>
  <r>
    <s v="OUT OF ORDER - NEW REVISED EDITION"/>
    <s v="A unique insider 10-year photo-diary of rave culture-people-places. 1st edition sold out; new edition available in the USA &amp; Europe."/>
    <n v="16000"/>
    <n v="16165.6"/>
    <s v="successful"/>
    <x v="1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</r>
  <r>
    <s v="Hidden Mother"/>
    <s v="A book that presents an account of my daughterâ€™s adoption through an examination of 19th-century &quot;hidden mother&quot; photographs"/>
    <n v="14000"/>
    <n v="15651"/>
    <s v="successful"/>
    <x v="0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</r>
  <r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x v="0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</r>
  <r>
    <s v="Russian Interiors"/>
    <s v="An intimate portrait of Russian women in their private spaces by late photographer Andy Rocchelli published by Cesura."/>
    <n v="8000"/>
    <n v="12001.5"/>
    <s v="successful"/>
    <x v="1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</r>
  <r>
    <s v="Racing Age"/>
    <s v="Racing Age is a documentary photography book about masters track &amp; field athletes of retirement age and older."/>
    <n v="25000"/>
    <n v="26619"/>
    <s v="successful"/>
    <x v="0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</r>
  <r>
    <s v="Eyes as Big as Plates"/>
    <s v="Eyes as Big as Plates - The book! Featuring over 50 portraits, field notes and behind the scenes stories from seniors around the world."/>
    <n v="300000"/>
    <n v="471567"/>
    <s v="successful"/>
    <x v="10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</r>
  <r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x v="0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</r>
  <r>
    <s v="THE WATCHERS:  a book of the Wait Watchers photographs"/>
    <s v="THE WATCHERS is the first book of photos by Haley Morris-Cafiero.  It will contain the images from Wait Watchers and new photos."/>
    <n v="15000"/>
    <n v="24297"/>
    <s v="successful"/>
    <x v="0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</r>
  <r>
    <s v="Amelia and the Animals: Photographs by Robin Schwartz"/>
    <s v="A photobook of Robin Schwartz's ongoing series with her daughter Amelia."/>
    <n v="15000"/>
    <n v="30805"/>
    <s v="successful"/>
    <x v="0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</r>
  <r>
    <s v="Jesus Days, 1978-1983"/>
    <s v="A documentary photobook that captures the late 70s in evangelical America seen thru the eyes of a closeted and religious young man."/>
    <n v="9000"/>
    <n v="9302.75"/>
    <s v="successful"/>
    <x v="0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</r>
  <r>
    <s v="TULIPS"/>
    <s v="A self-published photography book by Andrew Miksys from his new series about Belarus"/>
    <n v="18000"/>
    <n v="18625"/>
    <s v="successful"/>
    <x v="0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</r>
  <r>
    <s v="STREET, New York City, The 70's, 80's, 90's"/>
    <s v="STREET, a hard-bound book 9 1/2&quot;x 11&quot; 106 black and white photographs shot in New York City from 1975 through 1998."/>
    <n v="37500"/>
    <n v="40055"/>
    <s v="successful"/>
    <x v="0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</r>
  <r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x v="0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</r>
  <r>
    <s v="Contact by Jake Shivery"/>
    <s v="Monograph featuring PDX photographer Jake Shivery's 8x10 contact portraits; 1/2 plates and 1/2 extensive essay.  Approx. 9x12, 108 pgs."/>
    <n v="18500"/>
    <n v="23096"/>
    <s v="successful"/>
    <x v="0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</r>
  <r>
    <s v="Heath - Limited Edition Split Zine - Make 100"/>
    <s v="Limited edition split zine by photographers AdeY and Kersti K. 100 signed and hand numbered copies!"/>
    <n v="3000"/>
    <n v="6210"/>
    <s v="successful"/>
    <x v="11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</r>
  <r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x v="0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</r>
  <r>
    <s v="BODYSCAPES II: Theater of Life"/>
    <s v="Landscapes &amp; human bodies; striking images from Jean-Paul Bourdier. What you see is real; no digital altering; all analog photography."/>
    <n v="23000"/>
    <n v="27675"/>
    <s v="successful"/>
    <x v="0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</r>
  <r>
    <s v="Island - Japan, from the view point of many"/>
    <s v="Eight creatives visited Japan. This is a unique photo-book of their separate but collected experiences."/>
    <n v="3500"/>
    <n v="3865.55"/>
    <s v="successful"/>
    <x v="0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</r>
  <r>
    <s v="Don't Go Outside: Tokyo Street Photos"/>
    <s v="A book of street photos from around Shibuya that I've made between 2011-2016."/>
    <n v="3000"/>
    <n v="8447"/>
    <s v="successful"/>
    <x v="0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</r>
  <r>
    <s v="&quot;(more than) dust.&quot; - a feminist photo book"/>
    <s v="An empowering photo book that transforms hurtful experiences into strength and solidarity."/>
    <n v="19000"/>
    <n v="19129"/>
    <s v="successful"/>
    <x v="0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</r>
  <r>
    <s v="A 4-year-old's Portrait of the American West"/>
    <s v="A photobook made by 4-year-old Hawkeye Huey: National Geographic's youngest photographer and Rolling Stone's top 100 on Instagram"/>
    <n v="35000"/>
    <n v="47189"/>
    <s v="successful"/>
    <x v="0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</r>
  <r>
    <s v="Smell the [City of] Roses"/>
    <s v="A street level, film, photographic representation of the character of the City of Roses, from a native Portlander's honest perspective."/>
    <n v="2350"/>
    <n v="4135"/>
    <s v="successful"/>
    <x v="0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</r>
  <r>
    <s v="Geiko and Maiko of Kyoto"/>
    <s v="Award winning photography celebrating the artistry of geiko and maiko and the exquisite traditions of their Kyoto communities."/>
    <n v="5000"/>
    <n v="24201"/>
    <s v="successful"/>
    <x v="2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</r>
  <r>
    <s v="The Cancer Family Book Project"/>
    <s v="This is an intimate story about a family, focusing on their love and strength in the face of mortality."/>
    <n v="45000"/>
    <n v="65313"/>
    <s v="successful"/>
    <x v="0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</r>
  <r>
    <s v="The Art of Abandonment - Photo Book by Walter Arnold"/>
    <s v="The Art of Abandonment is an award winning photographic series that explores the beauty and history of our modern ruins."/>
    <n v="7500"/>
    <n v="31330"/>
    <s v="successful"/>
    <x v="0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</r>
  <r>
    <s v="Small Steps Are Giant Leaps"/>
    <s v="&quot;Small Steps are Giant Leaps&quot; is about reminding parents that to our kids this is a new and exciting world just waiting to be explored."/>
    <n v="4000"/>
    <n v="5297"/>
    <s v="successful"/>
    <x v="0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</r>
  <r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x v="0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</r>
  <r>
    <s v="FACE TO FAITH | MOUNT KAILASH | TIBET photobook"/>
    <s v="A Photobook about one of the most fascinating places on earth -     the sacred Mount Kailash in Tibet."/>
    <n v="12000"/>
    <n v="21588"/>
    <s v="successful"/>
    <x v="12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</r>
  <r>
    <s v="US National Parks: Picturing the Little Things"/>
    <s v="I want to travel through the National Parks to take pictures of the little things, the &quot;missed&quot; things, that people overlook."/>
    <n v="7000"/>
    <n v="7184"/>
    <s v="successful"/>
    <x v="0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</r>
  <r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x v="0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</r>
  <r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x v="0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</r>
  <r>
    <s v="The Panama Canal Bridge of the Americas"/>
    <s v="My Goal is to travel across Panama with my team and capture the beauty and wildlife throughout the canal."/>
    <n v="18000"/>
    <n v="6"/>
    <s v="failed"/>
    <x v="0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</r>
  <r>
    <s v="From student to beekeeper"/>
    <s v="The photography project aims to show challenges &amp; successes of a  student attempting to continue his family beekeeping heritage."/>
    <n v="500"/>
    <n v="20"/>
    <s v="failed"/>
    <x v="5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</r>
  <r>
    <s v="Sunrises in the MidWest"/>
    <s v="I plan to take pictures of the sunrise in the MidWest every day in 2015 and compile them in a slide show for distribution."/>
    <n v="2250"/>
    <n v="10"/>
    <s v="failed"/>
    <x v="0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</r>
  <r>
    <s v="LaFee Photography"/>
    <s v="My name is Travis LaFee, I live in beautiful McCall, Idaho. I wish to display the beauty of valley county by taking pics outdoors."/>
    <n v="1000"/>
    <n v="0"/>
    <s v="failed"/>
    <x v="0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</r>
  <r>
    <s v="Nevada County Hearts"/>
    <s v="&quot;He will not be a wise man who does not study human hearts!&quot;_x000a_Hope in natural art, creation!"/>
    <n v="3000"/>
    <n v="1"/>
    <s v="failed"/>
    <x v="0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</r>
  <r>
    <s v="Hen Harrier Wildlife Sanctuary"/>
    <s v="Buy and maintain 6 acres of land in West Ireland as a Wildlife Refuge for an endangered species of native Raptor called the Hen Harrier"/>
    <n v="1000"/>
    <n v="289"/>
    <s v="failed"/>
    <x v="1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</r>
  <r>
    <s v="Sound Photography"/>
    <s v="I have produced a limited number (100) of five 8x10 prints of mixed photography I would like to share with you."/>
    <n v="20"/>
    <n v="0"/>
    <s v="failed"/>
    <x v="0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</r>
  <r>
    <s v="Change the World through Color"/>
    <s v="Beauty is in the eye of the beholder and I want to inspire conservation through color."/>
    <n v="700"/>
    <n v="60"/>
    <s v="failed"/>
    <x v="0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</r>
  <r>
    <s v="2016 Calendar:  Wonders of Nature"/>
    <s v="A 2016 calendar collection of landscape and wildlife photographs from award winning photographer, Steve Marler."/>
    <n v="500"/>
    <n v="170"/>
    <s v="failed"/>
    <x v="0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</r>
  <r>
    <s v="It's not easy being green: Costa Rican froglife"/>
    <s v="A photographic journal of a Costa Rican frog survey: recording the effects of habitat fragmentation on these charismatic amphibians."/>
    <n v="750"/>
    <n v="101"/>
    <s v="failed"/>
    <x v="1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</r>
  <r>
    <s v="Randy Hoffman Photography"/>
    <s v="I can do it but help can't hurt. Sweet Montana photos like never seen before. Be a part of Randy Hoffman Photography and our activities"/>
    <n v="3500"/>
    <n v="0"/>
    <s v="failed"/>
    <x v="0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</r>
  <r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x v="0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</r>
  <r>
    <s v="Avatar in Training: Mastering the Four Elements of Nature"/>
    <s v="This project is about exhibiting the raw beauty of the elements through highlining, surfing, fire spinning and rock climbing."/>
    <n v="6000"/>
    <n v="0"/>
    <s v="failed"/>
    <x v="0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</r>
  <r>
    <s v="Barbara O'Donovan Designs"/>
    <s v="I create art by photographing flowers/seeds i would love to buy my own camera/computer/Photoshop and restore my old shed into my studio"/>
    <n v="20000"/>
    <n v="0"/>
    <s v="failed"/>
    <x v="2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</r>
  <r>
    <s v="Coffee Table Book of Maine"/>
    <s v="I am traveling the coastline of Maine and will be taking pictures of all the scenery and lighthouses in the area."/>
    <n v="750"/>
    <n v="0"/>
    <s v="failed"/>
    <x v="0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</r>
  <r>
    <s v="West Canada - A Coffee Table Book"/>
    <s v="To gather a collection of photographs for a coffee table book that displays the beauty of Canada's west."/>
    <n v="1500"/>
    <n v="677"/>
    <s v="failed"/>
    <x v="5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</r>
  <r>
    <s v="Reflecting Light Photo"/>
    <s v="I have always been captivated by photography, Now I am trying to set up my own company and publish my pictures."/>
    <n v="2500"/>
    <n v="100"/>
    <s v="failed"/>
    <x v="0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</r>
  <r>
    <s v="Lucy Wood's Calendar - English Countryside 2016"/>
    <s v="A large 2016 wall-calendar (A3 when open) featuring 12 stunning photographs by Lucy Wood."/>
    <n v="750"/>
    <n v="35"/>
    <s v="failed"/>
    <x v="1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</r>
  <r>
    <s v="North Cascades Bigfoot Photo Expedition"/>
    <s v="The goal of this project is to provide scientific evidence of bigfoot in the North Cascades."/>
    <n v="15000"/>
    <n v="50"/>
    <s v="failed"/>
    <x v="0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</r>
  <r>
    <s v="Fine Art Landscape 2015 Calendar"/>
    <s v="I would like to share my landscape photographic travels of 2014 with more than just family an friends. 12 months of images."/>
    <n v="2500"/>
    <n v="94"/>
    <s v="failed"/>
    <x v="0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</r>
  <r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x v="0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</r>
  <r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x v="0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</r>
  <r>
    <s v="Expedition into the Empty Quarter - The Book (Canceled)"/>
    <s v="Unique book revealing my discoveries in the Empty Quarter of Oman. Collection of travel writing, poetry, artwork and science!"/>
    <n v="6000"/>
    <n v="85"/>
    <s v="canceled"/>
    <x v="1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</r>
  <r>
    <s v="coming apart at the stitches... (Canceled)"/>
    <s v="This is a book of art and poetry that highlights the highs and lows of a young 20 something coming to terms with her bipolar."/>
    <n v="10000"/>
    <n v="10"/>
    <s v="canceled"/>
    <x v="0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</r>
  <r>
    <s v="The National Forests Passport Project (Canceled)"/>
    <s v="Award-winning artists compete to have their art featured in the National Forests Passport Book depicting 9 Forest Regions of the US."/>
    <n v="4000"/>
    <n v="100"/>
    <s v="canceled"/>
    <x v="0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</r>
  <r>
    <s v="DeVito Art Skull Island Kongstarter (Canceled)"/>
    <s v="Joe DeVito's first Art Book and original King Kong novellas available in both Limited and Deluxe Editions."/>
    <n v="30000"/>
    <n v="6375"/>
    <s v="canceled"/>
    <x v="0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</r>
  <r>
    <s v="Kickstart a Traveling Heart (Canceled)"/>
    <s v="Traveling to create a book of my photography! Help support my trip and buy a book! Also limited edition t-shirts and prints for sale!"/>
    <n v="8500"/>
    <n v="350"/>
    <s v="canceled"/>
    <x v="0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</r>
  <r>
    <s v="Map &amp; Palette: Chronicling The Voyage of Three Young Artists"/>
    <s v="A world adventure to seek culture and inspiration through art. Putting a visual documentation of our journey into a book."/>
    <n v="25000"/>
    <n v="3410"/>
    <s v="canceled"/>
    <x v="0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</r>
  <r>
    <s v="to be removed (Canceled)"/>
    <s v="to be removed"/>
    <n v="30000"/>
    <n v="0"/>
    <s v="canceled"/>
    <x v="0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</r>
  <r>
    <s v="BEAUTIFUL DREAMERS: An Adult Coloring Book (Canceled)"/>
    <s v="A Coloring Book of Breathtaking Beauties_x000a_To Calm the Heart and Soul"/>
    <n v="6000"/>
    <n v="2484"/>
    <s v="canceled"/>
    <x v="0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</r>
  <r>
    <s v="CAUCASUS - on the untrodden roads (Canceled)"/>
    <s v="An inspiring photo book about an unique Caucasus Expedition by two backpackers - Erna Gaspar (photographer) &amp; Adrian Lorincz (writer)."/>
    <n v="12100"/>
    <n v="80"/>
    <s v="canceled"/>
    <x v="1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</r>
  <r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x v="1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</r>
  <r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x v="5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</r>
  <r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x v="0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</r>
  <r>
    <s v="Underwater Colors Of The Channel Islands (Canceled)"/>
    <s v="A stunning, limited-edition photography book displaying the colorful and exotic marine life in the waters along the Channel Islands"/>
    <n v="10000"/>
    <n v="2291"/>
    <s v="canceled"/>
    <x v="0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</r>
  <r>
    <s v="The Obsessive Line Collection (Canceled)"/>
    <s v="For the publication of my first 3 books: an Art book, a graphic novel, and a coloring book"/>
    <n v="5000"/>
    <n v="650"/>
    <s v="canceled"/>
    <x v="0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</r>
  <r>
    <s v="Abstract Image Photography Coffee Table Book (Canceled)"/>
    <s v="I've been putting together a portfolio of fine abstract photography of the highest quality, color, and design. A vision of beauty!"/>
    <n v="10000"/>
    <n v="55"/>
    <s v="canceled"/>
    <x v="0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</r>
  <r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x v="0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</r>
  <r>
    <s v="psyÂ·choÂ·miÂ·metÂ·ic: The EsÂ·sence of Life (Canceled)"/>
    <s v="'Compilation of visual and literary art through fine art photography, graphic art, and poetry."/>
    <n v="3333"/>
    <n v="28"/>
    <s v="canceled"/>
    <x v="0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</r>
  <r>
    <s v="Faces &amp; Places In Brevard County (Canceled)"/>
    <s v="Creating my 2nd book depicting the people and places in Brevard County w/current images + traveling to obtain new ones."/>
    <n v="1750"/>
    <n v="0"/>
    <s v="canceled"/>
    <x v="0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</r>
  <r>
    <s v="The Sharper Image"/>
    <s v="Photographic canvas prints depicting different scenes from around the globe, including local images taken in Sussex England."/>
    <n v="1000"/>
    <n v="5"/>
    <s v="failed"/>
    <x v="1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</r>
  <r>
    <s v="Scenes from New Orleans"/>
    <s v="I create canvas prints of images from in and around New Orleans"/>
    <n v="1000"/>
    <n v="93"/>
    <s v="failed"/>
    <x v="0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</r>
  <r>
    <s v="Follow in footsteps an awesome book adventure"/>
    <s v="I am a photographer who is inspired by the original Jules Verne story. I will make a thousands of photo and video materials for You."/>
    <n v="20000"/>
    <n v="15"/>
    <s v="failed"/>
    <x v="1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</r>
  <r>
    <s v="Lets see Kansas together!"/>
    <s v="25 Kansas State Parks in the next year. What a great adventure to take together. Join me. Together we can photo this beautiful state."/>
    <n v="1200"/>
    <n v="0"/>
    <s v="failed"/>
    <x v="0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</r>
  <r>
    <s v="Live 4 The Rush: Palooza Pics"/>
    <s v="We've explored some of the most amazing places in New Zealand and can't think of a better way to share our experiences than a photo :)"/>
    <n v="2000"/>
    <n v="1580"/>
    <s v="failed"/>
    <x v="5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</r>
  <r>
    <s v="Missouri In Pictures"/>
    <s v="Show the world the beauty that is in all of our back yards!"/>
    <n v="1500"/>
    <n v="0"/>
    <s v="failed"/>
    <x v="0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</r>
  <r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x v="0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</r>
  <r>
    <s v="The Right Side of Texas"/>
    <s v="Southeast Texas as seen through the lens of a cell phone camera"/>
    <n v="516"/>
    <n v="0"/>
    <s v="failed"/>
    <x v="0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</r>
  <r>
    <s v="A Side Of The World In Canvas"/>
    <s v="I want to be able to have my own photography inside a canvas and have it be displayed everywhere."/>
    <n v="1200"/>
    <n v="0"/>
    <s v="failed"/>
    <x v="0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</r>
  <r>
    <s v="An Italian Adventure"/>
    <s v="Discover Italy through photography."/>
    <n v="60000"/>
    <n v="1020"/>
    <s v="failed"/>
    <x v="13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</r>
  <r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x v="1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</r>
  <r>
    <s v="The Views of Pittsburgh"/>
    <s v="A portfolio collage of beautiful pictures of authentic Pittsburgh locations and scenery."/>
    <n v="25"/>
    <n v="0"/>
    <s v="failed"/>
    <x v="0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</r>
  <r>
    <s v="Picturing Italy"/>
    <s v="A trip to fulfill a dream of capturing the wonders and history of ancient Italy in person."/>
    <n v="22000"/>
    <n v="3"/>
    <s v="failed"/>
    <x v="0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</r>
  <r>
    <s v="Scenes and Things from New Orleans"/>
    <s v="I photograph my love of New Orleans, create canvases and share those memories with you."/>
    <n v="1000"/>
    <n v="205"/>
    <s v="failed"/>
    <x v="0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</r>
  <r>
    <s v="Civil war battlefields and forts"/>
    <s v="To make a coffee table book,  displaying civil war battlefields and forts,  taken at the same time of year the battles were fought."/>
    <n v="100000"/>
    <n v="280"/>
    <s v="failed"/>
    <x v="0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</r>
  <r>
    <s v="The Town We Live In"/>
    <s v="London is beautiful. I want to create a book of stunning images from in and around our great city"/>
    <n v="3250"/>
    <n v="75"/>
    <s v="failed"/>
    <x v="1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</r>
  <r>
    <s v="Vacation Days in Big Bear"/>
    <s v="We're starting up a new an improved way to do vacation rental management, but we need some funding to kick start it!"/>
    <n v="15000"/>
    <n v="0"/>
    <s v="failed"/>
    <x v="0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</r>
  <r>
    <s v="Dream TRIP to Tornado Alley"/>
    <s v="I want to get our there and expand my photography skills and take a trip to Tornado alley to get more shots of storms and hopefully to"/>
    <n v="800"/>
    <n v="1"/>
    <s v="failed"/>
    <x v="0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</r>
  <r>
    <s v="The Londoner: Prints &amp; Canvas"/>
    <s v="A London photographer trekking 5,895m up Africa's Mount Kilimanjaro to pursue and enrich a career."/>
    <n v="500"/>
    <n v="0"/>
    <s v="failed"/>
    <x v="1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</r>
  <r>
    <s v="Organic in India"/>
    <s v="I plan to document volunteer work on an organic farm in rural India, and photograph the people and places I encounter during the trip."/>
    <n v="5000"/>
    <n v="367"/>
    <s v="failed"/>
    <x v="0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</r>
  <r>
    <s v="Release Soundzero's Debut Album!"/>
    <s v="We're so close to releasing our long-awaited debut album! A little help will go a long way... let's do this!"/>
    <n v="2500"/>
    <n v="2706.23"/>
    <s v="successful"/>
    <x v="0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</r>
  <r>
    <s v="The Material - Let You Down music video"/>
    <s v="We need the help of fans of both music and film alike to help us create our collective vision for this song."/>
    <n v="1500"/>
    <n v="1502.5"/>
    <s v="successful"/>
    <x v="0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</r>
  <r>
    <s v="Max's First Solo Album!"/>
    <s v="An exercise in the wild and dangerous world of solo musicianship by Maxwell D Feinstein."/>
    <n v="2000"/>
    <n v="2000.66"/>
    <s v="successful"/>
    <x v="0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</r>
  <r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x v="0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</r>
  <r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x v="0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</r>
  <r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x v="0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</r>
  <r>
    <s v="New Tour Bus for The Slants"/>
    <s v="The world's only all-Asian American dance rock band, The Slants, needs a bus to tour cons, shows, and festivals."/>
    <n v="10000"/>
    <n v="14511"/>
    <s v="successful"/>
    <x v="0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</r>
  <r>
    <s v="The Devil &amp; Me Debut Album, &quot;...It's Not A Dream&quot;"/>
    <s v="The Devil &amp; Me's Debut album, &quot;...It's Not A Dream&quot;, featuring 9 original, Hard Rock songs."/>
    <n v="1200"/>
    <n v="1215"/>
    <s v="successful"/>
    <x v="0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</r>
  <r>
    <s v="Get Still the Sky's Limit on the Road! (&amp; with a new album!)"/>
    <s v="Still the Sky's Limit is finishing their first full length album and going on a full US tour, and WE NEED YOUR HELP!"/>
    <n v="1500"/>
    <n v="1775"/>
    <s v="successful"/>
    <x v="0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</r>
  <r>
    <s v="So The Story Goes: The New Album by &quot;Just Joe&quot; Altier"/>
    <s v="So The Story Goes is the upcoming album from &quot;Just Joe&quot; Altier."/>
    <n v="2000"/>
    <n v="5437"/>
    <s v="successful"/>
    <x v="0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</r>
  <r>
    <s v="Skelton-Luns CD/7&quot;             No Big Deal."/>
    <s v="Skelton-Luns CD/7&quot; No Big Deal."/>
    <n v="800"/>
    <n v="1001"/>
    <s v="successful"/>
    <x v="0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</r>
  <r>
    <s v="Join AT THE WAYSIDE For The &quot;Ready...Set...Snow Tour!&quot;"/>
    <s v="Help us achieve our goal to get our van repaired, gassed up, and road-ready for our winter tour!"/>
    <n v="500"/>
    <n v="550"/>
    <s v="successful"/>
    <x v="0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</r>
  <r>
    <s v="New  E.P. mastering and recording"/>
    <s v="Ghosts and Paper Hearts are getting ready to release their new EP and we want it to be sent everywhere. Help us out PLEASE!!!!!"/>
    <n v="1000"/>
    <n v="1015"/>
    <s v="successful"/>
    <x v="0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</r>
  <r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x v="0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</r>
  <r>
    <s v="PRE ORDER Reno Divorce Digital CD &quot;Stuck On You&quot; $15 or more"/>
    <s v="We are Reno Divorce!! Here is a taste of our upcoming release and we invite you to be a part of it."/>
    <n v="8000"/>
    <n v="9130"/>
    <s v="successful"/>
    <x v="0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</r>
  <r>
    <s v="Aly Jados: the New EP rOckNrOLLa"/>
    <s v="HELP! We don't have much time.....Join Aly Jados in making her new EP a reality before the world ends!!!!"/>
    <n v="10000"/>
    <n v="10420"/>
    <s v="successful"/>
    <x v="0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</r>
  <r>
    <s v="The Coffis Brothers 2nd Album!"/>
    <s v="The Coffis Brothers &amp;The Mountain Men are recording a brand new full length record."/>
    <n v="7000"/>
    <n v="10210"/>
    <s v="successful"/>
    <x v="0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</r>
  <r>
    <s v="Janus Word Album"/>
    <s v="Janus Word combines hard rock with melodic acoustic music for a unique and awesome sound."/>
    <n v="1500"/>
    <n v="1576"/>
    <s v="successful"/>
    <x v="0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</r>
  <r>
    <s v="Casual Encounters: The Quest For a PA"/>
    <s v="Creating a live show experience that does justice to the musicianship and time spent rehearsing.  Help us weave this sonic tapestry!"/>
    <n v="1500"/>
    <n v="2000"/>
    <s v="successful"/>
    <x v="0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</r>
  <r>
    <s v="Kickstart my music career with 300 CDs"/>
    <s v="Kickstarting my music career with 300 hard copy CDs of my first release."/>
    <n v="1000"/>
    <n v="1130"/>
    <s v="successful"/>
    <x v="0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</r>
  <r>
    <s v="The First Full Length Fifth Freedom Album"/>
    <s v="Its long over due! Help us fund our debut album! We need all our friends and fans support on this! Lets make it happen!"/>
    <n v="5000"/>
    <n v="6060"/>
    <s v="successful"/>
    <x v="0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</r>
  <r>
    <s v="PrincessFrank's MASTERSLAVE Album, EP &amp; Tour"/>
    <s v="Join in PrincessFrank's conquest of the Rock&amp;Roll kingdom! Pledge your support and help him claim the throne of Rock!"/>
    <n v="6900"/>
    <n v="7019"/>
    <s v="successful"/>
    <x v="0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</r>
  <r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x v="1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</r>
  <r>
    <s v="Joey De Noble needs YOUR help!"/>
    <s v="Joey De Noble is raising money to help record his latest music, and he wants YOU to be a part of it!"/>
    <n v="1000"/>
    <n v="1180"/>
    <s v="successful"/>
    <x v="0"/>
    <s v="USD"/>
    <n v="1357721335"/>
    <n v="1354265335"/>
    <b v="0"/>
    <n v="25"/>
    <b v="1"/>
    <s v="music/rock"/>
    <n v="1.18"/>
    <n v="47.2"/>
    <x v="4"/>
    <s v="rock"/>
    <d v="2012-11-30T08:48:55"/>
    <d v="2013-01-09T08:48:55"/>
  </r>
  <r>
    <s v="Redemption's New DVD!"/>
    <s v="Progressive metal band Redemption is preparing to film its second live DVD at the Progpower festival in Atlanta, GA in September, 2012."/>
    <n v="7500"/>
    <n v="11650"/>
    <s v="successful"/>
    <x v="0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</r>
  <r>
    <s v="The Protest's Next Album"/>
    <s v="Help Christian Rock Band &quot;The Protest&quot; fund their new album and further their mission of positively impacting lives."/>
    <n v="8000"/>
    <n v="8095"/>
    <s v="successful"/>
    <x v="0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</r>
  <r>
    <s v="River Of Thorns - First CD Release"/>
    <s v="River of Thorns is a recording duo based in southeast Michigan.  We're releasing a great sounding cd recorded in a tiny home studio!"/>
    <n v="2000"/>
    <n v="2340"/>
    <s v="successful"/>
    <x v="0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</r>
  <r>
    <s v="&quot;Songs for Tsippora&quot; Byronâ€™s DEBUT EP"/>
    <s v="Original Jewish rock music on human relationships and identity"/>
    <n v="4000"/>
    <n v="4037"/>
    <s v="successful"/>
    <x v="0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</r>
  <r>
    <s v="Off The Turnpike | A Loud New Way to Release Loud New Music"/>
    <s v="Help Off The Turnpike release new music, and set fire to everything!"/>
    <n v="6000"/>
    <n v="6220"/>
    <s v="successful"/>
    <x v="0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</r>
  <r>
    <s v="Golden Grenade Records Their Debut EP"/>
    <s v="Inspired by the legacy of Tex Tucker, Golden Grenade is setting out to record their first CD with heavy hearts and intense purpose."/>
    <n v="4000"/>
    <n v="10610"/>
    <s v="successful"/>
    <x v="0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</r>
  <r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x v="0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</r>
  <r>
    <s v="Culprit needs a van!"/>
    <s v="Hey everyone! If you don't already know, we're Culprit, a 4-piece rock band from Los Angeles &amp; we are in dire need of a new tour van!"/>
    <n v="4000"/>
    <n v="4065"/>
    <s v="successful"/>
    <x v="0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</r>
  <r>
    <s v="ELIZABETH REX"/>
    <s v="We are a four piece rock band that has played shows in and around NYC including Mercury Lounge.  Two of our members are now in LA."/>
    <n v="10000"/>
    <n v="10000"/>
    <s v="successful"/>
    <x v="0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</r>
  <r>
    <s v="RUBEDO: Debut Full Length Album"/>
    <s v="Recording Debut  Album w/ Producer Ikey Owens from Free Moral Agents/ The Mars Volta"/>
    <n v="2000"/>
    <n v="2010"/>
    <s v="successful"/>
    <x v="0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</r>
  <r>
    <s v="The World Over's New EP, &quot;MOUNTAINS&quot;."/>
    <s v="TWO will be recording their next album, MOUNTAINS, in July and need your help to make their vision a reality. Many perks are available!"/>
    <n v="2000"/>
    <n v="2506"/>
    <s v="successful"/>
    <x v="0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</r>
  <r>
    <s v="Butch County Rocks San Francisco Pride"/>
    <s v="Butch County is a hard rockin bunch of girls and boy-girls from Austin.  Help us show San Francisco  Pride how we do it in Texas!"/>
    <n v="4500"/>
    <n v="4660"/>
    <s v="successful"/>
    <x v="0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</r>
  <r>
    <s v="We Fly to Philly / Release new album / Tour west coast"/>
    <s v="We (the band Sunset) has been invited to play in Philadelphia.   Help us get there and you will receive special prizes."/>
    <n v="500"/>
    <n v="519"/>
    <s v="successful"/>
    <x v="0"/>
    <s v="USD"/>
    <n v="1262302740"/>
    <n v="1257444140"/>
    <b v="0"/>
    <n v="15"/>
    <b v="1"/>
    <s v="music/rock"/>
    <n v="1.038"/>
    <n v="34.6"/>
    <x v="4"/>
    <s v="rock"/>
    <d v="2009-11-05T18:02:20"/>
    <d v="2009-12-31T23:39:00"/>
  </r>
  <r>
    <s v="Avenues EP 2013"/>
    <s v="Avenues will be going in to the studio to record a new EP with Matt Allison!"/>
    <n v="1000"/>
    <n v="1050"/>
    <s v="successful"/>
    <x v="0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</r>
  <r>
    <s v="The One Two 7s Are Recording an Album!"/>
    <s v="We've written the music and now it's time to record. We're excited to work with Nic at Different Fur studios but we need your help!"/>
    <n v="1800"/>
    <n v="1800"/>
    <s v="successful"/>
    <x v="0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</r>
  <r>
    <s v="Lovers and Poets- music video"/>
    <s v="We are a friendly neighborhood electronic pop duo from Los Angeles. We want to shoot a music video for a song from our debut album."/>
    <n v="400"/>
    <n v="679.44"/>
    <s v="successful"/>
    <x v="0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</r>
  <r>
    <s v="Tanya Dartson- Run for Your Life music video"/>
    <s v="Music Video For Upbeat and Inspiring Song - Run For Your Life"/>
    <n v="2500"/>
    <n v="2535"/>
    <s v="successful"/>
    <x v="0"/>
    <s v="USD"/>
    <n v="1418998744"/>
    <n v="1416406744"/>
    <b v="0"/>
    <n v="26"/>
    <b v="1"/>
    <s v="music/pop"/>
    <n v="1.014"/>
    <n v="97.5"/>
    <x v="4"/>
    <s v="pop"/>
    <d v="2014-11-19T14:19:04"/>
    <d v="2014-12-19T14:19:04"/>
  </r>
  <r>
    <s v="Pop Garden Radio Presents: Season 2 CD"/>
    <s v="Pop Garden Radio Presents: The Rock on the Road Tour Season 2 CD. 23 great Pop tracks from independent Pop artists."/>
    <n v="1200"/>
    <n v="1200"/>
    <s v="successful"/>
    <x v="0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</r>
  <r>
    <s v="This Is All Now's Brand New Album!!"/>
    <s v="This Is All Now is putting out a brand new record, and we need YOUR help to do it!"/>
    <n v="5000"/>
    <n v="6235"/>
    <s v="successful"/>
    <x v="0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</r>
  <r>
    <s v="Kevin Wood - Out Among The Wolves"/>
    <s v="Be a part of helping Singer/Songwriter Kevin Wood bring his 3rd Album &quot;Out Among The Wolves&quot; from the studio to you!"/>
    <n v="10000"/>
    <n v="10950"/>
    <s v="successful"/>
    <x v="0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</r>
  <r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x v="0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</r>
  <r>
    <s v="MADAM Album"/>
    <s v="Album 3 funds.We have 13 amazing songs ready to go . a fantastic engineer to mix them, James Aparicio(Depeche Mode/Liars.We need you xx"/>
    <n v="2000"/>
    <n v="2204"/>
    <s v="successful"/>
    <x v="1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</r>
  <r>
    <s v="JAYSIN + HOT MUSIC VIDEO = EPICNESS!! GRAMMY POP SOUL"/>
    <s v="Grammy Pop Soul Artist Jaysin is raising funds to make the most EPIC Music Video ever and he wants to PUT YOU IN IT!"/>
    <n v="5000"/>
    <n v="5236"/>
    <s v="successful"/>
    <x v="0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</r>
  <r>
    <s v="Arches - Wide Awake on Vinyl "/>
    <s v="We've finished recording our debut LP &quot;Wide Awake&quot; and would love to have it pressed on vinyl, but we need your help"/>
    <n v="2300"/>
    <n v="2881"/>
    <s v="successful"/>
    <x v="0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</r>
  <r>
    <s v="Sam Lyons New Album - 2014"/>
    <s v="This is it! The new Sam Lyons album #3. Help me make it happen by pledging today - pre-order the CD and other cool stuff right here."/>
    <n v="3800"/>
    <n v="3822.33"/>
    <s v="successful"/>
    <x v="0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</r>
  <r>
    <s v="The Psalm Praise Project, Vol. 2"/>
    <s v="Help me record a CD that uses pop styling to give a fresh sound to ancient wisdom from scripture!"/>
    <n v="2000"/>
    <n v="2831"/>
    <s v="successful"/>
    <x v="0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</r>
  <r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x v="0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</r>
  <r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x v="0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</r>
  <r>
    <s v="The Narrative 2011 Spring Tour with Eisley"/>
    <s v="On 4/26, The Narrative will head out on their 1st full US tour with Eisley and aim to raise $7,500 to cover tour expenses. "/>
    <n v="5000"/>
    <n v="8711.52"/>
    <s v="successful"/>
    <x v="0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</r>
  <r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x v="0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</r>
  <r>
    <s v="Meg Porter Debut EP!"/>
    <s v="Berklee College of Music student, Meg Porter needs YOUR help to fund her very first EP!"/>
    <n v="1500"/>
    <n v="2143"/>
    <s v="successful"/>
    <x v="0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</r>
  <r>
    <s v="Jared Mitchell: The Maiden Voyage"/>
    <s v="The making of a quality, full length album journeying through a pop/folk/rock/americana sound_x000a_noisetrade.com/jaredmitchellmusic"/>
    <n v="7500"/>
    <n v="7525.12"/>
    <s v="successful"/>
    <x v="0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</r>
  <r>
    <s v="The Debut Album from Lynette!"/>
    <s v="The long anticipated debut album from singer/songwriter Lynette will be recorded this June in Nashville! You can help make it happen!"/>
    <n v="25000"/>
    <n v="26233.45"/>
    <s v="successful"/>
    <x v="0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</r>
  <r>
    <s v="New Amy Rivard album!!!"/>
    <s v="I've had numerous song ideas spinning around in my head for years now, please help me get them out- into a studio and into your homes!"/>
    <n v="6000"/>
    <n v="7934"/>
    <s v="successful"/>
    <x v="0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</r>
  <r>
    <s v="The Penny Arcade Quartet's Christmas EP"/>
    <s v="The long awaited Christmas EP is in session! We need your help to get it professionally mixed, produced and manufactured."/>
    <n v="500"/>
    <n v="564"/>
    <s v="successful"/>
    <x v="1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</r>
  <r>
    <s v="Risotto fragole e champagne"/>
    <s v="Vogliamo realizzare un risotto fragole e champagne e condividerlo con i nostri fan. Faremo il risotto durante un concerto casalingo."/>
    <n v="80"/>
    <n v="1003"/>
    <s v="successful"/>
    <x v="13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</r>
  <r>
    <s v="Kyana"/>
    <s v="I am excited to present my debut pop project Kyana!_x000a_Piano and vocal sounds embedded in sophisticated, bold arrangements &amp; brisk beats"/>
    <n v="7900"/>
    <n v="8098"/>
    <s v="successful"/>
    <x v="15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</r>
  <r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x v="0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</r>
  <r>
    <s v="ghost -- a music video"/>
    <s v="music is as important to the eyes as it is to the ears. help bring ghost to life in front of your eyes."/>
    <n v="1000"/>
    <n v="1080"/>
    <s v="successful"/>
    <x v="0"/>
    <s v="USD"/>
    <n v="1422750707"/>
    <n v="1420158707"/>
    <b v="0"/>
    <n v="32"/>
    <b v="1"/>
    <s v="music/pop"/>
    <n v="1.08"/>
    <n v="33.75"/>
    <x v="4"/>
    <s v="pop"/>
    <d v="2015-01-02T00:31:47"/>
    <d v="2015-02-01T00:31:47"/>
  </r>
  <r>
    <s v="Grace Sings Grace"/>
    <s v="Korean-American Soprano Grace's Debut Album - coming up in June 2012. Come and be part of this exciting project!"/>
    <n v="2500"/>
    <n v="3060.22"/>
    <s v="successful"/>
    <x v="0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</r>
  <r>
    <s v="Simply Put is recording an album!"/>
    <s v="Simply Put is recording our debut album and needs to raise funds for studio time, printing and possibly the start of a sound system.  "/>
    <n v="3500"/>
    <n v="4181"/>
    <s v="successful"/>
    <x v="0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</r>
  <r>
    <s v="Venus On Fire + Extraordinary Producer = Legendary New EP"/>
    <s v="Play a KEY role in Venus On Fire's success - Working with a World Class Producer to make a memorable EP."/>
    <n v="2500"/>
    <n v="4022"/>
    <s v="successful"/>
    <x v="0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</r>
  <r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x v="0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</r>
  <r>
    <s v="Jonathan Cody White Makes His Debut EP!!!"/>
    <s v="Making my debut EP &quot;Words Left In My Mind&quot; with the help of Kickstarter and all you awesome people! Thanks for the support!!"/>
    <n v="8000"/>
    <n v="8211"/>
    <s v="successful"/>
    <x v="0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</r>
  <r>
    <s v="Summer Gill 'Stormy Weather' EP"/>
    <s v="Hi guys! I'll be recording a 6-7 song EP this summer and I need your help to make it happen! _x000a_Any support is appreciated!"/>
    <n v="2000"/>
    <n v="2795"/>
    <s v="successful"/>
    <x v="0"/>
    <s v="USD"/>
    <n v="1464729276"/>
    <n v="1459545276"/>
    <b v="0"/>
    <n v="52"/>
    <b v="1"/>
    <s v="music/pop"/>
    <n v="1.3975"/>
    <n v="53.75"/>
    <x v="4"/>
    <s v="pop"/>
    <d v="2016-04-01T21:14:36"/>
    <d v="2016-05-31T21:14:36"/>
  </r>
  <r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x v="0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</r>
  <r>
    <s v="Luke O'Brien's Kickstarter"/>
    <s v="I am seeking funding in order to help take my music from a hobby to a career."/>
    <n v="2000"/>
    <n v="2013.47"/>
    <s v="successful"/>
    <x v="0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</r>
  <r>
    <s v="High Altotude Debut Album"/>
    <s v="Sweet, sweet harmonies from Portland Oregon's premiere high school women's a cappella group."/>
    <n v="1700"/>
    <n v="1920"/>
    <s v="successful"/>
    <x v="0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</r>
  <r>
    <s v="Mastering and Vinyl Production for The Astronomer LP"/>
    <s v="After our exciting mixing session at the Wilco loft, we're ready to master and press vinyl for The Astronomer's newest record!"/>
    <n v="2100"/>
    <n v="2690"/>
    <s v="successful"/>
    <x v="0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</r>
  <r>
    <s v="Candice Russell New EP: IGNITE"/>
    <s v="This is my biggest project YET! The songs are recorded &amp; I need your help to package &amp; promote this music. Let's finish this together!"/>
    <n v="5000"/>
    <n v="10085"/>
    <s v="successful"/>
    <x v="0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</r>
  <r>
    <s v="The Great Party's Debut Album!"/>
    <s v="The Great Party is releasing their debut album. Here's your chance to be a part of it!"/>
    <n v="1000"/>
    <n v="1374.16"/>
    <s v="successful"/>
    <x v="0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</r>
  <r>
    <s v="Bridge 19 CD Release Tour"/>
    <s v="Help fund Bridge 19's tour in support of their first duo record, to be released in May 2012."/>
    <n v="3000"/>
    <n v="3460"/>
    <s v="successful"/>
    <x v="0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</r>
  <r>
    <s v="Andrius Pojavis new album &quot;Seven&quot;"/>
    <s v="It's time to record my new album. Studio, musicians and arranger are ready, are you coming on this journey with me?"/>
    <n v="6000"/>
    <n v="6700"/>
    <s v="successful"/>
    <x v="3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</r>
  <r>
    <s v="Cassandra Violet &quot;Beyond the Fray&quot; Music Video"/>
    <s v="Help me make an amazing music video so that I can take my music to the next level and get a manager!"/>
    <n v="1500"/>
    <n v="1776"/>
    <s v="successful"/>
    <x v="0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</r>
  <r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x v="0"/>
    <s v="USD"/>
    <n v="1311298745"/>
    <n v="1309311545"/>
    <b v="0"/>
    <n v="56"/>
    <b v="1"/>
    <s v="music/pop"/>
    <n v="1.75"/>
    <n v="62.5"/>
    <x v="4"/>
    <s v="pop"/>
    <d v="2011-06-29T01:39:05"/>
    <d v="2011-07-22T01:39:05"/>
  </r>
  <r>
    <s v="Kick Out a Record"/>
    <s v="Working Musician dilemma #164: how the taxman put Kick the Record 2.0 on hold"/>
    <n v="1000"/>
    <n v="1175"/>
    <s v="successful"/>
    <x v="0"/>
    <s v="USD"/>
    <n v="1405188667"/>
    <n v="1402596667"/>
    <b v="0"/>
    <n v="25"/>
    <b v="1"/>
    <s v="music/pop"/>
    <n v="1.175"/>
    <n v="47"/>
    <x v="4"/>
    <s v="pop"/>
    <d v="2014-06-12T18:11:07"/>
    <d v="2014-07-12T18:11:07"/>
  </r>
  <r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x v="0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</r>
  <r>
    <s v="Looking Up &amp; Holding On CD Project - Christian songwriter"/>
    <s v="Christian singer-wongerwriter searching for funding to record CD of original Christian music."/>
    <n v="6000"/>
    <n v="0"/>
    <s v="live"/>
    <x v="0"/>
    <s v="USD"/>
    <n v="1492142860"/>
    <n v="1486962460"/>
    <b v="0"/>
    <n v="0"/>
    <b v="0"/>
    <s v="music/faith"/>
    <n v="0"/>
    <e v="#DIV/0!"/>
    <x v="4"/>
    <s v="faith"/>
    <d v="2017-02-13T05:07:40"/>
    <d v="2017-04-14T04:07:40"/>
  </r>
  <r>
    <s v="Manman doudou tÃ©moignage d'une mÃ¨re Album"/>
    <s v="Rendre tÃ©moignage de ce que Dieu fait chaque jour pour moi et venir en  aide  aux autres, c'est  mon but."/>
    <n v="3500"/>
    <n v="760"/>
    <s v="live"/>
    <x v="6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</r>
  <r>
    <s v="Goodness &amp; Mercy EP - Marty Mikles"/>
    <s v="New Music from Marty Mikles!  A new EP all about God's Goodness &amp; Mercy."/>
    <n v="8000"/>
    <n v="8730"/>
    <s v="live"/>
    <x v="0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</r>
  <r>
    <s v="Help Support Brad Dassey's Music"/>
    <s v="My name is Brad Dassey.  I've been composing and making music for 18 years now.  I want to get my music out there even further."/>
    <n v="350"/>
    <n v="360"/>
    <s v="live"/>
    <x v="0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</r>
  <r>
    <s v="The Torah: World's First Complete Musical Transcription"/>
    <s v="I will transcribe, into Western musical notation and Romanized transliteration, the complete Torah as sung in the Ashkenazic tradition."/>
    <n v="5000"/>
    <n v="18"/>
    <s v="live"/>
    <x v="5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</r>
  <r>
    <s v="Fike // You Say Speak We Say Move"/>
    <s v="Be a part of bringing &quot;YOU SAY SPEAK WE SAY MOVE&quot; into existence with FIKE. This is our first album since moving back to Baton Rouge!"/>
    <n v="10000"/>
    <n v="3125"/>
    <s v="live"/>
    <x v="0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</r>
  <r>
    <s v="Christofer Scott: Dive In EP"/>
    <s v="Professionally recording a worship and contemporary Christian music album that connects to people and connects their heart to God."/>
    <n v="4000"/>
    <n v="1772"/>
    <s v="live"/>
    <x v="0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</r>
  <r>
    <s v="Fly Away"/>
    <s v="Praising the Living God in the second half of life."/>
    <n v="2400"/>
    <n v="2400"/>
    <s v="live"/>
    <x v="0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</r>
  <r>
    <s v="NewKings Album &quot;Rise Up&quot;"/>
    <s v="Our newest project! We are hard at it trying to bring music that uplifts the spirit, and tells a story of life-changing love."/>
    <n v="2500"/>
    <n v="635"/>
    <s v="live"/>
    <x v="0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</r>
  <r>
    <s v="Sing Like You Were Meant To!"/>
    <s v="TUV Online is making highly effective vocal training available &amp; affordable to churches, worship leaders and singers around the world!"/>
    <n v="30000"/>
    <n v="10042"/>
    <s v="live"/>
    <x v="0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</r>
  <r>
    <s v="Get Your Hopes Up"/>
    <s v="After 3 years.....It's time for some new music! Album #2 is in motion and I can't wait to share it with all of you!"/>
    <n v="5000"/>
    <n v="2390"/>
    <s v="live"/>
    <x v="0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</r>
  <r>
    <s v="Debut Studio EP // Sam Hibbard"/>
    <s v="Creating and playing music is what i love. I long to produce &amp; release fresh, raw and relevant songs that come straight from the heart."/>
    <n v="3000"/>
    <n v="280"/>
    <s v="live"/>
    <x v="1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</r>
  <r>
    <s v="Thundercreek Studios"/>
    <s v="Hey all I'm building out my Christian Recording studio in a new building. I have the building but lack the funds to build it out!!!"/>
    <n v="10000"/>
    <n v="5"/>
    <s v="live"/>
    <x v="0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</r>
  <r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x v="0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</r>
  <r>
    <s v="Angel Talking truth to share with the world."/>
    <s v="I was dying. No will to live. Angel spoke to me. Changed my life. Help me to Share the message with the world. My life changing story."/>
    <n v="300000"/>
    <n v="0"/>
    <s v="live"/>
    <x v="0"/>
    <s v="USD"/>
    <n v="1491007211"/>
    <n v="1488418811"/>
    <b v="0"/>
    <n v="0"/>
    <b v="0"/>
    <s v="music/faith"/>
    <n v="0"/>
    <e v="#DIV/0!"/>
    <x v="4"/>
    <s v="faith"/>
    <d v="2017-03-02T01:40:11"/>
    <d v="2017-04-01T00:40:11"/>
  </r>
  <r>
    <s v="Undivided Heart - a worship album by John Gabriel Arends"/>
    <s v="You can help create an awesome new worship album and in return get exclusive rewards ONLY for backers of this project."/>
    <n v="12500"/>
    <n v="2526"/>
    <s v="live"/>
    <x v="0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</r>
  <r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x v="0"/>
    <s v="USD"/>
    <n v="1490499180"/>
    <n v="1488430760"/>
    <b v="0"/>
    <n v="0"/>
    <b v="0"/>
    <s v="music/faith"/>
    <n v="0"/>
    <e v="#DIV/0!"/>
    <x v="4"/>
    <s v="faith"/>
    <d v="2017-03-02T04:59:20"/>
    <d v="2017-03-26T03:33:00"/>
  </r>
  <r>
    <s v="THE WORSHIP ALBUM!"/>
    <s v="Friends! Will you help me create a new worship album??! I want this album to give God the worship he deserves and draw people to Him."/>
    <n v="5105"/>
    <n v="216"/>
    <s v="live"/>
    <x v="0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</r>
  <r>
    <s v="Camp Songs: original worship songs inspired by summer camp"/>
    <s v="My debut full-length album. This album will be a new direction as we hope to capture the worship that happens when you're at camp."/>
    <n v="20000"/>
    <n v="5212"/>
    <s v="live"/>
    <x v="0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</r>
  <r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x v="0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</r>
  <r>
    <s v="lyndale lewis and new vision prosper cd release"/>
    <s v="I can do all things through christ jesus"/>
    <n v="16500"/>
    <n v="1"/>
    <s v="failed"/>
    <x v="0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</r>
  <r>
    <s v="Joy Full Noise!"/>
    <s v="I would love for you to be a part of helping me raise money for music and video production to launch my first Worship album!"/>
    <n v="5000"/>
    <n v="51"/>
    <s v="failed"/>
    <x v="0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</r>
  <r>
    <s v="Jericho Down Worship Album"/>
    <s v="We want to record an album of popular praise &amp; worship songs with our own influence and style."/>
    <n v="2000"/>
    <n v="1302"/>
    <s v="failed"/>
    <x v="0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</r>
  <r>
    <s v="Piano Prayer Album - Russ James"/>
    <s v="An instrumental album that ranges from hymns to contemporary music. All the music is recorded by myself."/>
    <n v="2000"/>
    <n v="0"/>
    <s v="failed"/>
    <x v="0"/>
    <s v="USD"/>
    <n v="1441814400"/>
    <n v="1440807846"/>
    <b v="0"/>
    <n v="0"/>
    <b v="0"/>
    <s v="music/faith"/>
    <n v="0"/>
    <e v="#DIV/0!"/>
    <x v="4"/>
    <s v="faith"/>
    <d v="2015-08-29T00:24:06"/>
    <d v="2015-09-09T16:00:00"/>
  </r>
  <r>
    <s v="Gemeinde in Bremen"/>
    <s v="Unsere &quot;Aufgabe&quot; ist es, fÃ¼r Christen da zu sein die keiner Gemeinde angehÃ¶ren. Zudem spielt Lobpreis eine Zentrale Rolle."/>
    <n v="5500"/>
    <n v="0"/>
    <s v="failed"/>
    <x v="12"/>
    <s v="EUR"/>
    <n v="1440314472"/>
    <n v="1435130472"/>
    <b v="0"/>
    <n v="0"/>
    <b v="0"/>
    <s v="music/faith"/>
    <n v="0"/>
    <e v="#DIV/0!"/>
    <x v="4"/>
    <s v="faith"/>
    <d v="2015-06-24T07:21:12"/>
    <d v="2015-08-23T07:21:12"/>
  </r>
  <r>
    <s v="Hurricanes and Coastal Storms- Chapel Studio Project"/>
    <s v="We exist to proclaim the love of Christ through music! Partner with our ministry and help us spread God's love with a new studio album!"/>
    <n v="5000"/>
    <n v="487"/>
    <s v="failed"/>
    <x v="0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</r>
  <r>
    <s v="Praise: It's what we do"/>
    <s v="A debut album for the New Gate Church's praise team; making a cd filled with original songs from a team of misfits with 1 goal in mind"/>
    <n v="7000"/>
    <n v="0"/>
    <s v="failed"/>
    <x v="0"/>
    <s v="USD"/>
    <n v="1462135706"/>
    <n v="1458679706"/>
    <b v="0"/>
    <n v="0"/>
    <b v="0"/>
    <s v="music/faith"/>
    <n v="0"/>
    <e v="#DIV/0!"/>
    <x v="4"/>
    <s v="faith"/>
    <d v="2016-03-22T20:48:26"/>
    <d v="2016-05-01T20:48:26"/>
  </r>
  <r>
    <s v="Psalms"/>
    <s v="A project to set psalms to music. The psalms are taken from the English Standard Version (ESV) of the Bible."/>
    <n v="1750"/>
    <n v="85"/>
    <s v="failed"/>
    <x v="0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</r>
  <r>
    <s v="Producing a live album of our upcoming Europe tour"/>
    <s v="We want to create a gospel live album which has never been produced before."/>
    <n v="5000"/>
    <n v="34"/>
    <s v="failed"/>
    <x v="12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</r>
  <r>
    <s v="Redemption - Debut Multi-cultural Worship Album"/>
    <s v="&quot;Redemption&quot; is a multi-cultural worship album aimed at giving you an 'around-the-world' experience of Jesus-focused worship."/>
    <n v="10000"/>
    <n v="1050"/>
    <s v="failed"/>
    <x v="0"/>
    <s v="USD"/>
    <n v="1409585434"/>
    <n v="1406907034"/>
    <b v="0"/>
    <n v="2"/>
    <b v="0"/>
    <s v="music/faith"/>
    <n v="0.105"/>
    <n v="525"/>
    <x v="4"/>
    <s v="faith"/>
    <d v="2014-08-01T15:30:34"/>
    <d v="2014-09-01T15:30:34"/>
  </r>
  <r>
    <s v="Midwest Cowboy Ministries"/>
    <s v="Recording/equipment for MCM - a team of musicians who will help your local musicians to hold your own Cowboy Church with Gospel Music"/>
    <n v="5000"/>
    <n v="0"/>
    <s v="failed"/>
    <x v="0"/>
    <s v="USD"/>
    <n v="1435701353"/>
    <n v="1430517353"/>
    <b v="0"/>
    <n v="0"/>
    <b v="0"/>
    <s v="music/faith"/>
    <n v="0"/>
    <e v="#DIV/0!"/>
    <x v="4"/>
    <s v="faith"/>
    <d v="2015-05-01T21:55:53"/>
    <d v="2015-06-30T21:55:53"/>
  </r>
  <r>
    <s v="&quot;UNCOVERED ME&quot;"/>
    <s v="This music project is a compilation to my up-coming book UNCOVERED ME, I need your support to help me go to New York and complete it."/>
    <n v="3000"/>
    <n v="50"/>
    <s v="failed"/>
    <x v="0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</r>
  <r>
    <s v="Positive music. Zachary Freedoms NEW album, campaign."/>
    <s v="Change the world. Music should be more fun, positive, and compassionate. What goes into your ears is important- same for your kids."/>
    <n v="25000"/>
    <n v="1967"/>
    <s v="failed"/>
    <x v="0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</r>
  <r>
    <s v="The Heart of a P.K."/>
    <s v="Kimberly Stokes the daughter of Elder Baby Stokes Jr, of Bibleway C.O.G.I.C, is currently working on a EP. She is sharing her heart"/>
    <n v="5000"/>
    <n v="11"/>
    <s v="failed"/>
    <x v="0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</r>
  <r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x v="0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</r>
  <r>
    <s v="Shift Records A New EP!"/>
    <s v="Our first record created to reach, inspire, and ultimately express the love of Jesus to our generation."/>
    <n v="3265"/>
    <n v="1395"/>
    <s v="failed"/>
    <x v="0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</r>
  <r>
    <s v="The Prodigal Son"/>
    <s v="A melody for the galaxy."/>
    <n v="35000"/>
    <n v="75"/>
    <s v="failed"/>
    <x v="0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</r>
  <r>
    <s v="Messiah's Call &quot;He'll Do It Today&quot; 2014"/>
    <s v="Building the foundation for a great work! Join us on our journey to bring a fresh approach to ministry through song and testimony!"/>
    <n v="4000"/>
    <n v="35"/>
    <s v="failed"/>
    <x v="0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</r>
  <r>
    <s v="Justin &amp; Elly Heckel DEBUT ALBUM!"/>
    <s v="Justin and Elly Heckel just finished recording their Debut Album and need your help to release it to the rest of the World!"/>
    <n v="4000"/>
    <n v="225"/>
    <s v="failed"/>
    <x v="0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</r>
  <r>
    <s v="&quot;HEAVEN'S CALLING&quot;"/>
    <s v="Heavens calling is an album for people all over the world in need of a healing for the soul, positive mindset and total prosperity"/>
    <n v="5000"/>
    <n v="0"/>
    <s v="failed"/>
    <x v="0"/>
    <s v="USD"/>
    <n v="1449831863"/>
    <n v="1447239863"/>
    <b v="0"/>
    <n v="0"/>
    <b v="0"/>
    <s v="music/faith"/>
    <n v="0"/>
    <e v="#DIV/0!"/>
    <x v="4"/>
    <s v="faith"/>
    <d v="2015-11-11T11:04:23"/>
    <d v="2015-12-11T11:04:23"/>
  </r>
  <r>
    <s v="Preserving the DC Gospel Stars"/>
    <s v="I am raising money to leave a legacy for the DC Gospel Stars and preserve this art form for music lovers of this style."/>
    <n v="2880"/>
    <n v="1"/>
    <s v="failed"/>
    <x v="0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</r>
  <r>
    <s v="Straighter Road Album Fundraiser"/>
    <s v="We are a vocal group from the Northwest looking to create a gospel, jazz, a cappella ablum and would love the support of music lovers."/>
    <n v="10000"/>
    <n v="650"/>
    <s v="failed"/>
    <x v="0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</r>
  <r>
    <s v="Die Another Day 1st CD (Christian Rock)"/>
    <s v="We are just some guys who Love the Lord and want to share our personal experiences of what GOD has done for us through our music."/>
    <n v="6000"/>
    <n v="35"/>
    <s v="failed"/>
    <x v="0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</r>
  <r>
    <s v="Unveiled Debut Album"/>
    <s v="Christian band signed to VECA Records to release their debut album in Spring 2015.  This ministry is relying on faith-based donations."/>
    <n v="5500"/>
    <n v="560"/>
    <s v="failed"/>
    <x v="0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</r>
  <r>
    <s v="&quot;Every Day&quot; CD by Amanda Joy Hall"/>
    <s v="Amanda Joy Hall's sophomore album, &quot;Every Day&quot;. Release expected July 2014"/>
    <n v="6500"/>
    <n v="2196"/>
    <s v="failed"/>
    <x v="0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</r>
  <r>
    <s v="New album - Prophetic guitar soundscapes, Volume 2"/>
    <s v="Please help fund my second Prophetic Guitar album. Be a part of a pioneering and groundbreaking sound released from Heaven."/>
    <n v="3000"/>
    <n v="1"/>
    <s v="failed"/>
    <x v="1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</r>
  <r>
    <s v="With His Presence"/>
    <s v="Be in God's presence through instrumental covers of hymns. Help me build a home studio to freely distribute this album."/>
    <n v="1250"/>
    <n v="855"/>
    <s v="failed"/>
    <x v="0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</r>
  <r>
    <s v="Message from Beyond - A Gospel Music Project"/>
    <s v="A few years back, I was inspired to write some songs, turned out the messages are real but a little scary, I need help to produce."/>
    <n v="10000"/>
    <n v="0"/>
    <s v="failed"/>
    <x v="0"/>
    <s v="USD"/>
    <n v="1465521306"/>
    <n v="1460337306"/>
    <b v="0"/>
    <n v="0"/>
    <b v="0"/>
    <s v="music/faith"/>
    <n v="0"/>
    <e v="#DIV/0!"/>
    <x v="4"/>
    <s v="faith"/>
    <d v="2016-04-11T01:15:06"/>
    <d v="2016-06-10T01:15:06"/>
  </r>
  <r>
    <s v="Triumph Over Trials/ Hope Through the Hurt"/>
    <s v="Hello, I am raising money to fund my first solo Album.  This project is my testimony that God is truly our shelter in the storm."/>
    <n v="3000"/>
    <n v="0"/>
    <s v="failed"/>
    <x v="0"/>
    <s v="USD"/>
    <n v="1445738783"/>
    <n v="1443146783"/>
    <b v="0"/>
    <n v="0"/>
    <b v="0"/>
    <s v="music/faith"/>
    <n v="0"/>
    <e v="#DIV/0!"/>
    <x v="4"/>
    <s v="faith"/>
    <d v="2015-09-25T02:06:23"/>
    <d v="2015-10-25T02:06:23"/>
  </r>
  <r>
    <s v="Sam Cox Band First Christian Tour"/>
    <s v="We are a Christin Worship band looking to midwest tour. God Bless!"/>
    <n v="1000"/>
    <n v="0"/>
    <s v="failed"/>
    <x v="0"/>
    <s v="USD"/>
    <n v="1434034800"/>
    <n v="1432849552"/>
    <b v="0"/>
    <n v="0"/>
    <b v="0"/>
    <s v="music/faith"/>
    <n v="0"/>
    <e v="#DIV/0!"/>
    <x v="4"/>
    <s v="faith"/>
    <d v="2015-05-28T21:45:52"/>
    <d v="2015-06-11T15:00:00"/>
  </r>
  <r>
    <s v="Christian Lifestyle Multicultural Expo"/>
    <s v="This event will be free to the public with approximately 20 Christian vocalist and choirs from several genres. Rock,Blue Grass,Hip Hop."/>
    <n v="4000"/>
    <n v="0"/>
    <s v="failed"/>
    <x v="0"/>
    <s v="USD"/>
    <n v="1452920400"/>
    <n v="1447777481"/>
    <b v="0"/>
    <n v="0"/>
    <b v="0"/>
    <s v="music/faith"/>
    <n v="0"/>
    <e v="#DIV/0!"/>
    <x v="4"/>
    <s v="faith"/>
    <d v="2015-11-17T16:24:41"/>
    <d v="2016-01-16T05:00:00"/>
  </r>
  <r>
    <s v="What Faith Is EP/Album"/>
    <s v="I am trying to share the music I am blessed to have written. https://www.johncox4.com or https://reverbnation.com/johncox4"/>
    <n v="10000"/>
    <n v="0"/>
    <s v="failed"/>
    <x v="0"/>
    <s v="USD"/>
    <n v="1473802200"/>
    <n v="1472746374"/>
    <b v="0"/>
    <n v="0"/>
    <b v="0"/>
    <s v="music/faith"/>
    <n v="0"/>
    <e v="#DIV/0!"/>
    <x v="4"/>
    <s v="faith"/>
    <d v="2016-09-01T16:12:54"/>
    <d v="2016-09-13T21:30:00"/>
  </r>
  <r>
    <s v="Street Prophet Los CD and new book"/>
    <s v="This is a double venture project. I have finished a new manuscript and currently working on creating a Christian rap CD."/>
    <n v="4500"/>
    <n v="1"/>
    <s v="failed"/>
    <x v="0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</r>
  <r>
    <s v="Leo's RainSong Artist program"/>
    <s v="RainSong is letting my buy a discounted guitar. I will use this to offer my talents to the ministry programs I'm a part of."/>
    <n v="1000"/>
    <n v="110"/>
    <s v="failed"/>
    <x v="0"/>
    <s v="USD"/>
    <n v="1470598345"/>
    <n v="1468006345"/>
    <b v="0"/>
    <n v="2"/>
    <b v="0"/>
    <s v="music/faith"/>
    <n v="0.11"/>
    <n v="55"/>
    <x v="4"/>
    <s v="faith"/>
    <d v="2016-07-08T19:32:25"/>
    <d v="2016-08-07T19:32:25"/>
  </r>
  <r>
    <s v="In His Presence"/>
    <s v="A unique meditative album reflecting on the life of Christ, inviting Him into your presence"/>
    <n v="3000"/>
    <n v="22"/>
    <s v="failed"/>
    <x v="0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</r>
  <r>
    <s v="Healing"/>
    <s v="An instrumental project in which all songs are incorporated around the healing power of our God. Used for times of prayer &amp; devotion"/>
    <n v="4000"/>
    <n v="850"/>
    <s v="failed"/>
    <x v="0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</r>
  <r>
    <s v="The Flashing Lights"/>
    <s v="Music that inspires and gives hope for overcoming and change. And it is good music."/>
    <n v="5000"/>
    <n v="20"/>
    <s v="failed"/>
    <x v="0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</r>
  <r>
    <s v="SWEET LOVE - a Lovely Christian WEDDING SONG Happy Marriage"/>
    <s v="HELP US RECORD -- SWEET LOVE -- Listen to this sped up ROUGH version and be sure and check out the unique REWARDS ---"/>
    <n v="1000"/>
    <n v="1"/>
    <s v="failed"/>
    <x v="0"/>
    <s v="USD"/>
    <n v="1462391932"/>
    <n v="1457297932"/>
    <b v="0"/>
    <n v="1"/>
    <b v="0"/>
    <s v="music/faith"/>
    <n v="1E-3"/>
    <n v="1"/>
    <x v="4"/>
    <s v="faith"/>
    <d v="2016-03-06T20:58:52"/>
    <d v="2016-05-04T19:58:52"/>
  </r>
  <r>
    <s v="Recording Studio Time"/>
    <s v="I recently recorded a new single. With your help I can return to the studio. Would you like to be part of my next worship project?"/>
    <n v="3000"/>
    <n v="0"/>
    <s v="failed"/>
    <x v="0"/>
    <s v="USD"/>
    <n v="1437075422"/>
    <n v="1434483422"/>
    <b v="0"/>
    <n v="0"/>
    <b v="0"/>
    <s v="music/faith"/>
    <n v="0"/>
    <e v="#DIV/0!"/>
    <x v="4"/>
    <s v="faith"/>
    <d v="2015-06-16T19:37:02"/>
    <d v="2015-07-16T19:37:02"/>
  </r>
  <r>
    <s v="Caught off Guard"/>
    <s v="A photo journal documenting my experiences and travels across New Zealand"/>
    <n v="1200"/>
    <n v="1330"/>
    <s v="successful"/>
    <x v="1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</r>
  <r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x v="0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</r>
  <r>
    <s v="The Fringes Project: Photobook of a Dying Language"/>
    <s v="Visual documentation of the endangered IÃ±upiat language, captured in the form of a printed photography book."/>
    <n v="6000"/>
    <n v="6025"/>
    <s v="successful"/>
    <x v="0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</r>
  <r>
    <s v="Water World"/>
    <s v="This book is the embodiment of my passion for water &amp; photography, which I hope will inspire you to pick up your camera and explore."/>
    <n v="5500"/>
    <n v="6515"/>
    <s v="successful"/>
    <x v="1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</r>
  <r>
    <s v="Things I do in Detroit - A Guidebook by The Nain Rouge"/>
    <s v="A Guidebook to the Coolest Places and Things About Detroit by The Nain Rouge, or Red Gnome, Detroit's oldest and coolest resident."/>
    <n v="7000"/>
    <n v="7981"/>
    <s v="successful"/>
    <x v="0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</r>
  <r>
    <s v="Edge â€¢ France | Witnessing Those Unseen"/>
    <s v="Photo-documenting the refugees of France. Witnessing their humanity. Exploring the common threads of what it means to live at the Edge."/>
    <n v="15000"/>
    <n v="22215"/>
    <s v="successful"/>
    <x v="0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</r>
  <r>
    <s v="'Tulip, my mother's favourite flower' - A Photo Book."/>
    <s v="A beautiful, limited edition, photobook about the story of the last year of my mother's life, to be published by Dewi Lewis."/>
    <n v="9000"/>
    <n v="9446"/>
    <s v="successful"/>
    <x v="1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</r>
  <r>
    <s v="So It Is: Vancouver"/>
    <s v="Telling the story of the city through remarkable people who live in Vancouver today."/>
    <n v="50000"/>
    <n v="64974"/>
    <s v="successful"/>
    <x v="5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</r>
  <r>
    <s v="E FOTOGRAFESCHE RECKBLECK - 367 DEEG AM AUSLAND ASAZ"/>
    <s v="Help me fund the production run of my first book by local Photographer Sandro Ortolani."/>
    <n v="10050"/>
    <n v="12410.5"/>
    <s v="successful"/>
    <x v="19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</r>
  <r>
    <s v="Love Wins- A Powerful Book of LGBTQ Love Stories"/>
    <s v="A book of portraits and histories making LGBT (Lesbian, Gay, Transgender, Bisexual) loving relationships visible, normal, and accepted."/>
    <n v="5000"/>
    <n v="10081"/>
    <s v="successful"/>
    <x v="0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</r>
  <r>
    <s v="Daily Bread: Stories from Rural Greece"/>
    <s v="Photographs and stories culled from 10 years of road trips through rural Greece"/>
    <n v="10000"/>
    <n v="10290"/>
    <s v="successful"/>
    <x v="0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</r>
  <r>
    <s v="Adfectus Book"/>
    <s v="A little book of calm, in picture form, that will soothe the soul and un-furrow the brow."/>
    <n v="1200"/>
    <n v="3122"/>
    <s v="successful"/>
    <x v="1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</r>
  <r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x v="8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</r>
  <r>
    <s v="OFFICIAL OTTAWA (an unofficial portrait)"/>
    <s v="A photography publication that looks behind the myths, clichÃ©s and fairytales that surround Ottawa, the capital of Canada."/>
    <n v="8500"/>
    <n v="9395"/>
    <s v="successful"/>
    <x v="5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</r>
  <r>
    <s v="Just One Block: The Extraordinary Journey Around The Block"/>
    <s v="For about a year I've been taking pictures while walking around the block with my dog. Want to publish a ebook of what I captured."/>
    <n v="25"/>
    <n v="30"/>
    <s v="successful"/>
    <x v="0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</r>
  <r>
    <s v="214: A Photobook of Dallas Hip Hop"/>
    <s v="214 is a photobook about the local hip hop culture in Dallas, Texas between 2012 and 2014 by photographer, Mariah Tyler."/>
    <n v="5500"/>
    <n v="5655.6"/>
    <s v="successful"/>
    <x v="0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</r>
  <r>
    <s v="The Resurgence of Femininity Photo Thesis"/>
    <s v="I want to create a self published photo art book on the topic of the resurgence of femininity."/>
    <n v="5000"/>
    <n v="5800"/>
    <s v="successful"/>
    <x v="0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</r>
  <r>
    <s v="Yashica TLR Cameras History -Playing Cards"/>
    <s v="Yashica TLRs (Twin Lens Reflex) history cards are a cool way to present Yashica TLR collections in a fun way: by playing cards. Enjoy!"/>
    <n v="1000"/>
    <n v="1147"/>
    <s v="successful"/>
    <x v="0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</r>
  <r>
    <s v="Death Valley"/>
    <s v="Death Valley will be the first photo book of Andi State"/>
    <n v="5000"/>
    <n v="5330"/>
    <s v="successful"/>
    <x v="0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</r>
  <r>
    <s v="Portraits by Aris Jerome"/>
    <s v="Thank you all so much for your pledges! We reached the goal! To continue supporting or for any questions email arisjerome@gmail.com"/>
    <n v="5000"/>
    <n v="8272"/>
    <s v="successful"/>
    <x v="0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</r>
  <r>
    <s v="I Wanted To See Boobs"/>
    <s v="A hardcover photobook telling the naked truth of a young photographers journey."/>
    <n v="100"/>
    <n v="155"/>
    <s v="successful"/>
    <x v="1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</r>
  <r>
    <s v="&quot;The Naked Pixel&quot; Ali Pakele"/>
    <s v="Project rewards $25 gets you 190+ digital images"/>
    <n v="100"/>
    <n v="885"/>
    <s v="successful"/>
    <x v="0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</r>
  <r>
    <s v="Coffee Table Girls Exclusive Art Photography Book"/>
    <s v="Hardcover photo book featuring bold, beautiful, confident models and coffee tables in outrageous juxtaposition with the backgrounds."/>
    <n v="12000"/>
    <n v="12229"/>
    <s v="successful"/>
    <x v="0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</r>
  <r>
    <s v="Blood, Sweat &amp; Tears - Photobook"/>
    <s v="Individual sportspeople are masters of their own destiny. This book is a gritty behind the scenes look at boxers striving for success"/>
    <n v="11000"/>
    <n v="2156"/>
    <s v="failed"/>
    <x v="1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</r>
  <r>
    <s v="Oklahoma, The Way I See It; The Book"/>
    <s v="Everyday I meet new people and everyday I learn a new story. These are the most popular of those stories from the first year of OTWISI."/>
    <n v="12500"/>
    <n v="7433.48"/>
    <s v="failed"/>
    <x v="0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</r>
  <r>
    <s v="Photographic book on Melbourne's music scene"/>
    <s v="I want to create a beautiful book which documents the Melbourne music scene."/>
    <n v="1500"/>
    <n v="0"/>
    <s v="failed"/>
    <x v="2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</r>
  <r>
    <s v="OR-GÃ“L-HO -A search for meaning during the World Cup"/>
    <s v="A photographic search for the true meaning of pride for ones country during the World Cup"/>
    <n v="5000"/>
    <n v="2286"/>
    <s v="failed"/>
    <x v="0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</r>
  <r>
    <s v="SWFTTR: Southwest Farm-to-Table Recipes"/>
    <s v="My goal is to create a catalog of farm-to-table recipes with stunning images from restaurants and farms in the southwest."/>
    <n v="5000"/>
    <n v="187"/>
    <s v="failed"/>
    <x v="0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</r>
  <r>
    <s v="Navajo Textile Project"/>
    <s v="To create a publication, and exhibition documenting the collection of Jamie Ross, longtime collector of Navajo Textiles"/>
    <n v="40000"/>
    <n v="1081"/>
    <s v="failed"/>
    <x v="0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</r>
  <r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x v="0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</r>
  <r>
    <s v="&quot;Drakes Folly&quot;"/>
    <s v="Photographic book on the historic oil region of Pennsylvania where Edwin Drake drilled the well that started the modern oil industry."/>
    <n v="4200"/>
    <n v="895"/>
    <s v="failed"/>
    <x v="1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</r>
  <r>
    <s v="White Mountain"/>
    <s v="A photobook and a short documentary film telling the story of Holocaust in Northwestern Lithuania"/>
    <n v="5500"/>
    <n v="858"/>
    <s v="failed"/>
    <x v="1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</r>
  <r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x v="0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</r>
  <r>
    <s v="The World Upside Down: Portraits"/>
    <s v="A photo book of the artist's present and future portraits from 2013 to 2015, including actor and human rights activist George Takei."/>
    <n v="2500"/>
    <n v="1148"/>
    <s v="failed"/>
    <x v="0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</r>
  <r>
    <s v="Muhammad Ali - The Comeback"/>
    <s v="Rarely seen images of Muhammad Ali in his prime as he trained in Miami Beach at the famous 5th Street Gym in the early 70s"/>
    <n v="32500"/>
    <n v="21158"/>
    <s v="failed"/>
    <x v="0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</r>
  <r>
    <s v="Dubai: A Synthetic City - Photobook &amp; Journal"/>
    <s v="A documentation of the implications of hedonistic architectural ventures in Dubai, the fastest growing city on the planet."/>
    <n v="5000"/>
    <n v="335"/>
    <s v="failed"/>
    <x v="1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</r>
  <r>
    <s v="All along the Control Tower"/>
    <s v="Photobook â€˜All along the Control Towerâ€™ by Theo and Frans Barten. Photos of more than 50 disused WW2 Control Towers in the UK."/>
    <n v="4800"/>
    <n v="651"/>
    <s v="failed"/>
    <x v="9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</r>
  <r>
    <s v="Portrait of Cuban Resilience: Faces and Voices of a Blockade"/>
    <s v="This book combines portraits of Cuban life and and society with quotes from a diverse group of Cubans that live in Cuba now."/>
    <n v="50000"/>
    <n v="995"/>
    <s v="failed"/>
    <x v="0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</r>
  <r>
    <s v="Ozymandias : a photo book"/>
    <s v="Publication of an award-winning photographic series that explores the endless and beautiful dance between creation and destruction."/>
    <n v="11000"/>
    <n v="3986"/>
    <s v="failed"/>
    <x v="0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</r>
  <r>
    <s v="Native Nation"/>
    <s v="It is time to recognize and give to the indigenus groups the credit they deserve. It is time to understand where we come from."/>
    <n v="30000"/>
    <n v="11923"/>
    <s v="failed"/>
    <x v="0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</r>
  <r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x v="0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</r>
  <r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x v="0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</r>
  <r>
    <s v="Hues of my Vision"/>
    <s v="My Buddy Spirit and I, Ara, camping full time camera on hand for a bit over nine years. &quot;Hue of my Vision&quot; is our Photo Book."/>
    <n v="40000"/>
    <n v="9477"/>
    <s v="failed"/>
    <x v="0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</r>
  <r>
    <s v="Vantage Point: Photographs of Milwaukee from on high"/>
    <s v="I want to publish my first photo book and make prints based on a series of rooftop cityscapes I took in 2014 of the city that I love."/>
    <n v="5000"/>
    <n v="1988"/>
    <s v="failed"/>
    <x v="0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</r>
  <r>
    <s v="Hank Bought A Bus - A photobook of our bus and adventure."/>
    <s v="A book about a school bus converted into a living space, and the adventure shared by friends on its maiden voyage."/>
    <n v="24000"/>
    <n v="4853"/>
    <s v="failed"/>
    <x v="0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</r>
  <r>
    <s v="Observations in 6x6"/>
    <s v="A photo book that shows a timeless trip from Portugal to Sri Lanka in a subjective point of view through an old Hasselblad objective."/>
    <n v="1900"/>
    <n v="905"/>
    <s v="failed"/>
    <x v="9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</r>
  <r>
    <s v="Alpamayo to Yerupaja"/>
    <s v="Raising awareness to the effects of global warming through photographs of the high mountains of Peru."/>
    <n v="10000"/>
    <n v="1533"/>
    <s v="failed"/>
    <x v="0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</r>
  <r>
    <s v="Beyond the Pale"/>
    <s v="A photo book celebrating Goths, exploring their lives and giving an insight into what Goth is for them."/>
    <n v="5500"/>
    <n v="76"/>
    <s v="failed"/>
    <x v="1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</r>
  <r>
    <s v="Paintball: Beyond The Paint"/>
    <s v="I want to create a portfolio to show all the aspects of the adrenaline filled game of paintball. Focusing on tournament players"/>
    <n v="8000"/>
    <n v="40"/>
    <s v="failed"/>
    <x v="0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</r>
  <r>
    <s v="Return to Relevance: The Scott Hyde Archive"/>
    <s v="70 years of incredible photography sits patiently in old film sheet boxes, waiting for a return to relevance."/>
    <n v="33000"/>
    <n v="1636"/>
    <s v="failed"/>
    <x v="0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</r>
  <r>
    <s v="disCover: Napoli"/>
    <s v="For the love of street photography and the beauty of traditional cultures in southern Italy."/>
    <n v="3000"/>
    <n v="107"/>
    <s v="failed"/>
    <x v="1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</r>
  <r>
    <s v="Bensinger's: Photographs by Helaine Garren"/>
    <s v="In 1970 Helaine Garren shot a series of images at Bensingerâ€™s Pool Hall in Chicago, Illinois."/>
    <n v="25000"/>
    <n v="15281"/>
    <s v="failed"/>
    <x v="0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</r>
  <r>
    <s v="Live to Learn, Learn to Fight, Fight to Live - The Karen"/>
    <s v="The beginning of a long term project to document life of the Karen ethnic group on the border of Thailand and Burma."/>
    <n v="3000"/>
    <n v="40"/>
    <s v="failed"/>
    <x v="2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</r>
  <r>
    <s v="Venus as Men"/>
    <s v="&quot;Venus as Menâ€ is a book about beauty of masculine nude. Is a reflection about men as a sensitive and sensual being and gender equity."/>
    <n v="9000"/>
    <n v="997"/>
    <s v="failed"/>
    <x v="0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</r>
  <r>
    <s v="THE AFGHANS - A Photo Book"/>
    <s v="A photography book documenting the impact of the ISAF mission on the Afghan people of Mazar-e Sharif."/>
    <n v="28000"/>
    <n v="10846"/>
    <s v="failed"/>
    <x v="12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</r>
  <r>
    <s v="Kenema"/>
    <s v="Kenema is a stunning portrait photography book by British Photographer, Peter Dibdin, capturing community life in Kenema, Sierra Leone."/>
    <n v="19000"/>
    <n v="4190"/>
    <s v="failed"/>
    <x v="1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</r>
  <r>
    <s v="Remnants, A Photography Book to Send to Congress"/>
    <s v="A photography book that serves as a call to action for Congress to stand up for survivors of domestic and sexual assault."/>
    <n v="10000"/>
    <n v="6755"/>
    <s v="failed"/>
    <x v="0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</r>
  <r>
    <s v="Amoung Charros and Poetry/Entre Charros y Poesias"/>
    <s v="A photographic series on Mexican cowboys that I want to have published as a fine art book that will also include cowboy poetry."/>
    <n v="16000"/>
    <n v="2182"/>
    <s v="failed"/>
    <x v="0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</r>
  <r>
    <s v="The UnDiscovered Image"/>
    <s v="The UnDiscovered Image, a monthly publication dedicated to photographers."/>
    <n v="4000"/>
    <n v="69.83"/>
    <s v="failed"/>
    <x v="1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</r>
  <r>
    <s v="The Sikh Project Book"/>
    <s v="Shot over 3 years in the U.K &amp; U.S, and featured in press worldwide, we need your help to back the highly anticipated Sikh Project book"/>
    <n v="46260"/>
    <n v="9460"/>
    <s v="failed"/>
    <x v="1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</r>
  <r>
    <s v="Come, Bring, Punish"/>
    <s v="Get involved in Come, Bring, Punish, a new photo book by Ewen Spencer, documenting the European Ballroom scene and the life around it"/>
    <n v="17000"/>
    <n v="2355"/>
    <s v="failed"/>
    <x v="1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</r>
  <r>
    <s v="Out Of The Dark"/>
    <s v="Inner Darkness turned into a photobook. Personal work i shot during my recovery...in Berlin."/>
    <n v="3500"/>
    <n v="1697"/>
    <s v="failed"/>
    <x v="12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</r>
  <r>
    <s v="On the Verge, the book."/>
    <s v="Photographs capture fleeting experiences, where childhood is our past and adulthood is our future. In between. On the verge."/>
    <n v="17500"/>
    <n v="5390"/>
    <s v="failed"/>
    <x v="0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</r>
  <r>
    <s v="No Dar Papaya:  Photographs from Colombia 2003-2013"/>
    <s v="A beautiful book of Polaroid photographs which celebrates the beauty, diversity, and distinctive character of Colombia"/>
    <n v="15500"/>
    <n v="5452"/>
    <s v="failed"/>
    <x v="0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</r>
  <r>
    <s v="Book &quot;The Travellers&quot;"/>
    <s v="The production of the book about my long term project &quot;The Travellers&quot;, Ireland`s biggest minority group with a nomadic origin."/>
    <n v="22500"/>
    <n v="8191"/>
    <s v="failed"/>
    <x v="12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</r>
  <r>
    <s v="American Presidents Naked"/>
    <s v="Join me in publishing an amazing and unprecedented book with full frontal photopraphs of 8 American Presidents Naked"/>
    <n v="20000"/>
    <n v="591"/>
    <s v="failed"/>
    <x v="1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</r>
  <r>
    <s v="Anywhere but Here"/>
    <s v="I want to explore alternative cultures and lifestyles in America."/>
    <n v="5000"/>
    <n v="553"/>
    <s v="failed"/>
    <x v="0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</r>
  <r>
    <s v="An Iranian Journey"/>
    <s v="An Iranian Journey exposes the duality of life in modern Iran where youth navigate a thicket of Islamic laws and customs to live freely"/>
    <n v="28000"/>
    <n v="11594"/>
    <s v="failed"/>
    <x v="0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</r>
  <r>
    <s v="Hamilton: A Different Perspective"/>
    <s v="A stunning photo book highlighting the visual diversity of the City of Hamilton and showcasing it in a new light."/>
    <n v="3500"/>
    <n v="380"/>
    <s v="failed"/>
    <x v="5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</r>
  <r>
    <s v="Film Speed"/>
    <s v="Film Speed is a series of Zines focusing on architecture shot completely on 35 and 120mm film."/>
    <n v="450"/>
    <n v="15"/>
    <s v="failed"/>
    <x v="0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</r>
  <r>
    <s v="The Year of Sunsets"/>
    <s v="A collection of 365 color photographs of sunsets in 2014, beautifully presented in a hardcover book."/>
    <n v="54000"/>
    <n v="40"/>
    <s v="failed"/>
    <x v="0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</r>
  <r>
    <s v="Run Rwanda: A Photo Book showcasing contemporary Rwanda"/>
    <s v="Run Rwanda - 211 miles, 100 photos:  An intimate visual documentation  of the inspiring and innovative reality of modern day Rwanda"/>
    <n v="6500"/>
    <n v="865"/>
    <s v="failed"/>
    <x v="1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</r>
  <r>
    <s v="Libya : The Lost Days"/>
    <s v="This project aims to document, Libyan photographic history; through both print and artisan mediums ."/>
    <n v="8750"/>
    <n v="0"/>
    <s v="failed"/>
    <x v="1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</r>
  <r>
    <s v="My Favourite Colour Was Yellow"/>
    <s v="A self published photo book documenting the overwhelming presence of the colour pink, in young girls lives here in the UK."/>
    <n v="12000"/>
    <n v="5902"/>
    <s v="failed"/>
    <x v="1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</r>
  <r>
    <s v="Texas to Florida"/>
    <s v="Photographic roadtrip from Dallas/Ft Worth, Texas to Florida's beaches. A summer photography roadtrip project to include 5 states."/>
    <n v="3000"/>
    <n v="0"/>
    <s v="failed"/>
    <x v="0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</r>
  <r>
    <s v="Moments of Passion"/>
    <s v="A unique Photographic Book Project about the Passionate Moments and Strong Emotions that lie within Karate"/>
    <n v="25000"/>
    <n v="509"/>
    <s v="failed"/>
    <x v="16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</r>
  <r>
    <s v="Through the Lens of Jerry Gustafson"/>
    <s v="Hundreds of breathtaking rodeo photographs collected in a beautiful coffee table book."/>
    <n v="18000"/>
    <n v="9419"/>
    <s v="failed"/>
    <x v="0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</r>
  <r>
    <s v="Give Me Your Goofy-ist"/>
    <s v="We are all different, this is a way to honor and celebrate the authenticity in being different."/>
    <n v="15000"/>
    <n v="0"/>
    <s v="failed"/>
    <x v="0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</r>
  <r>
    <s v="Claim Your Glacier: What's your legacy? Denali, AK"/>
    <s v="Reach the ends of the earth! Claim a piece of alaskan wilderness- your name in a glacier and receive photo book our Denali Expedition"/>
    <n v="1200"/>
    <n v="25"/>
    <s v="failed"/>
    <x v="0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</r>
  <r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x v="0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</r>
  <r>
    <s v="Glass Cloud on the road!"/>
    <s v="Glass Cloud tour dates are already beginning to pile up. They are turning to YOU to help get them from town to town."/>
    <n v="2500"/>
    <n v="3372.25"/>
    <s v="successful"/>
    <x v="0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</r>
  <r>
    <s v="Wood Butcher's new music video- I Don't Wanna Party"/>
    <s v="Wood Butcher needs your help to make this happen. Buy a CD, support local music!"/>
    <n v="300"/>
    <n v="300"/>
    <s v="successful"/>
    <x v="5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</r>
  <r>
    <s v="Our Band Van Needs Serious Repairs!!!"/>
    <s v="Just as we are getting prepared to tour we find out our van has serious damage and can't run. We unfortunately don't have enough."/>
    <n v="700"/>
    <n v="811"/>
    <s v="successful"/>
    <x v="0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</r>
  <r>
    <s v="Tin Man's Broken Wisdom Fund"/>
    <s v="cd fund raiser"/>
    <n v="3000"/>
    <n v="3002"/>
    <s v="successful"/>
    <x v="0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</r>
  <r>
    <s v="Eurisko's &quot;Wild Animal&quot; Project"/>
    <s v="Eurisko is trying to release our full length entitled &quot;Wild Animal!&quot; Money raised will go towards studio time, mixing, and mastering."/>
    <n v="2000"/>
    <n v="2101"/>
    <s v="successful"/>
    <x v="0"/>
    <s v="USD"/>
    <n v="1373572903"/>
    <n v="1371585703"/>
    <b v="0"/>
    <n v="50"/>
    <b v="1"/>
    <s v="music/rock"/>
    <n v="1.0505"/>
    <n v="42.02"/>
    <x v="4"/>
    <s v="rock"/>
    <d v="2013-06-18T20:01:43"/>
    <d v="2013-07-11T20:01:43"/>
  </r>
  <r>
    <s v="BEAR GHOST! Professional Recording! Yay!"/>
    <s v="Hear your favorite Bear Ghost in eargasmic quality!"/>
    <n v="2000"/>
    <n v="2020"/>
    <s v="successful"/>
    <x v="0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</r>
  <r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x v="0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</r>
  <r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x v="0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</r>
  <r>
    <s v="Help JUICE (Boston) Record Their First Album"/>
    <s v="Everything is set to record are EP except for our finances. Please donate if you can! Any amount is appreciated. "/>
    <n v="1500"/>
    <n v="2500.25"/>
    <s v="successful"/>
    <x v="0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</r>
  <r>
    <s v="Help Vintage Blue Complete and Promote Our Record!"/>
    <s v="We have come a long way on our new record, but now we need your help.  Help us, and together we can make magic!"/>
    <n v="15000"/>
    <n v="15230"/>
    <s v="successful"/>
    <x v="0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</r>
  <r>
    <s v="Darling Waste Trailer Bail Out!"/>
    <s v="After a 2 year Odyssey, Darling Waste's trailer is still not home! We need $3,500 to get it through U.S. Customs!"/>
    <n v="1000"/>
    <n v="1030"/>
    <s v="successful"/>
    <x v="0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</r>
  <r>
    <s v="Black Swan Theories Debut CD"/>
    <s v="Hi! We're the music duo Black Swan Theories and our project is to manufacture our debut CD of 10 already-completed songs.  "/>
    <n v="350"/>
    <n v="500"/>
    <s v="successful"/>
    <x v="0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</r>
  <r>
    <s v="HAIRcyclopedia Vol. 2 - The Vault"/>
    <s v="I am writing the second volume in a series of hair band encyclopedias, however I lack the means to afford the costs of the photos."/>
    <n v="400"/>
    <n v="1050"/>
    <s v="successful"/>
    <x v="0"/>
    <s v="USD"/>
    <n v="1362211140"/>
    <n v="1359421403"/>
    <b v="0"/>
    <n v="25"/>
    <b v="1"/>
    <s v="music/rock"/>
    <n v="2.625"/>
    <n v="42"/>
    <x v="4"/>
    <s v="rock"/>
    <d v="2013-01-29T01:03:23"/>
    <d v="2013-03-02T07:59:00"/>
  </r>
  <r>
    <s v="TDJ - All Part of the Plan EP/Tour"/>
    <s v="Help us fund our first tour and promote our new EP!"/>
    <n v="10000"/>
    <n v="11805"/>
    <s v="successful"/>
    <x v="0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</r>
  <r>
    <s v="DIRTY LITTLE REBEL EP"/>
    <s v="WE ARE A HARD ROCK/PUNK BAND SEEKING FUNDS TO RECORD A NEW EP. _x000a__x000a_https://www.reverbnation.com/dirtylittlerebel"/>
    <n v="500"/>
    <n v="520"/>
    <s v="successful"/>
    <x v="1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</r>
  <r>
    <s v="KICKSTART OUR &lt;+3"/>
    <s v="Help fund our 2013 Sound &amp; Lighting Touring rig!"/>
    <n v="5000"/>
    <n v="10017"/>
    <s v="successful"/>
    <x v="0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</r>
  <r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x v="0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</r>
  <r>
    <s v="Closure - A Paul Haasch Music Video"/>
    <s v="Paul Haasch is producing his first music video! With awesome people involved and a great vision, it is sure to be an amazing piece."/>
    <n v="1000"/>
    <n v="1001.49"/>
    <s v="successful"/>
    <x v="0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</r>
  <r>
    <s v="Help The King of Mars Record Their First EP!"/>
    <s v="The King of Mars, a Chicago rock band, needs your help funding their first EP! Visit us at thekingofmars.com for more."/>
    <n v="1000"/>
    <n v="2053"/>
    <s v="successful"/>
    <x v="0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</r>
  <r>
    <s v="City of the Weak on Tour!"/>
    <s v="St. Paul five-piece band City of the Weak hits the road May 9th, heading for Ft. Lauderdale to attend the Driven Music Conference!"/>
    <n v="900"/>
    <n v="980"/>
    <s v="successful"/>
    <x v="0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</r>
  <r>
    <s v="Hydra Effect Debut EP"/>
    <s v="Hard Rock with a Positive Message. Help us fund, release and promote our debut EP!"/>
    <n v="2000"/>
    <n v="2035"/>
    <s v="successful"/>
    <x v="0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</r>
  <r>
    <s v="Stereo Dogs! 14-Year Old Teen Rock Band Plan CD Project!"/>
    <s v="Every time we sit down to rehearse, thoughts of recording a CD excite us! We are ready to do this!  It's time, so read on..."/>
    <n v="2000"/>
    <n v="2505"/>
    <s v="successful"/>
    <x v="0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</r>
  <r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x v="0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</r>
  <r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x v="0"/>
    <s v="USD"/>
    <n v="1307761200"/>
    <n v="1304464914"/>
    <b v="0"/>
    <n v="20"/>
    <b v="1"/>
    <s v="music/rock"/>
    <n v="1.014"/>
    <n v="76.05"/>
    <x v="4"/>
    <s v="rock"/>
    <d v="2011-05-03T23:21:54"/>
    <d v="2011-06-11T03:00:00"/>
  </r>
  <r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x v="0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</r>
  <r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x v="0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</r>
  <r>
    <s v="Deathtrap America Spring 2015 Tour"/>
    <s v="Deathtrap America is touring the country this spring.  Your pledge will help us across the country with Faster Pussycat and QueensrÃ¿che"/>
    <n v="2500"/>
    <n v="3022"/>
    <s v="successful"/>
    <x v="0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</r>
  <r>
    <s v="Hopeless Jack First National Tour"/>
    <s v="Hopeless Jack &amp; the Handsome Devil's first American tour. Help us bring our dirty brand of &quot;Roots &amp; Roll&quot; across the country!"/>
    <n v="3000"/>
    <n v="3221"/>
    <s v="successful"/>
    <x v="0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</r>
  <r>
    <s v="Release the Skyline Album"/>
    <s v="Release the Skylines is a small, local Cleveland metal band looking to record an album."/>
    <n v="300"/>
    <n v="301"/>
    <s v="successful"/>
    <x v="0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</r>
  <r>
    <s v="WILKES EP"/>
    <s v="WILKES is the solo venture of HighFlightSociety singer / Disciple bassist, Jason Wilkes. This project is to fund the debut 6 song EP."/>
    <n v="9000"/>
    <n v="9137"/>
    <s v="successful"/>
    <x v="0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</r>
  <r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x v="0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</r>
  <r>
    <s v="Radiolucent - Electric City."/>
    <s v="Athens, GA-based rock &amp; roll/soul band Radiolucent is kickstarting funds to mix, master, &amp; release their 2nd record, Electric City."/>
    <n v="15000"/>
    <n v="17545"/>
    <s v="successful"/>
    <x v="0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</r>
  <r>
    <s v="Beyond the Victory recording their debut EP"/>
    <s v="The money will go towards our debut EP being Recorded mixed by Andrew Baylis and mastered by Drew Fulk of Think Sound Studios."/>
    <n v="800"/>
    <n v="815"/>
    <s v="successful"/>
    <x v="0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</r>
  <r>
    <s v="Emily Bell is releasing her debut album"/>
    <s v="After much anticipation, I'm finally releasing my first album, &quot;In Technicolor&quot;! Let's join forces and get it done right!"/>
    <n v="15000"/>
    <n v="15318.55"/>
    <s v="successful"/>
    <x v="0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</r>
  <r>
    <s v="Motion Device Debut EP"/>
    <s v="11 year old Sara &amp; Motion Device want rock &amp; metal fans all over the world to unite and join the ROCK REVOLUTION!!!"/>
    <n v="8750"/>
    <n v="13480.16"/>
    <s v="successful"/>
    <x v="5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</r>
  <r>
    <s v="Lazy Sunday"/>
    <s v="We are an independent band who needs your help for the production of our new album, so we can share our music with you lovely people :)"/>
    <n v="2000"/>
    <n v="2025"/>
    <s v="successful"/>
    <x v="0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</r>
  <r>
    <s v="Holy Water Moses - A Hail Dale Project"/>
    <s v="We need to get back to Nashville to record our second record, a full LP this time.  It ain't cheap and we need your help!"/>
    <n v="3000"/>
    <n v="3000"/>
    <s v="successful"/>
    <x v="0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</r>
  <r>
    <s v="Curriculum-Based Rock Music For Kids"/>
    <s v="I write songs to teach with at two Chicago schools.  The enthusiastic response from my students &amp; colleagues inspired me to do do this!"/>
    <n v="5555.55"/>
    <n v="6041.55"/>
    <s v="successful"/>
    <x v="0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</r>
  <r>
    <s v="Queen Kwong Tour to London and Paris"/>
    <s v="Queen Kwong is going ON TOUR to London and Paris!"/>
    <n v="3000"/>
    <n v="3955"/>
    <s v="successful"/>
    <x v="0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</r>
  <r>
    <s v="A Simple Complex's 2013 CD Release Party DVD"/>
    <s v="ASC had a one-of-a-kind CD release party in 2013, and we want to share it with the world - in DVD format!"/>
    <n v="750"/>
    <n v="1001"/>
    <s v="successful"/>
    <x v="0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</r>
  <r>
    <s v="Galaxix - Take on the Universe!"/>
    <s v="A game for Apple &amp; Android devices that sees you get your own spacecraft, take on the competition, mine asteroids &amp; fight to survive."/>
    <n v="250000"/>
    <n v="0"/>
    <s v="failed"/>
    <x v="1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</r>
  <r>
    <s v="Purple Fishing - Trump Supporters/Critics Find Common Ground"/>
    <s v="Purple Fishing is an online game and social media platform for Trump Supporters and Critics to have fun finding common ground."/>
    <n v="18000"/>
    <n v="1455"/>
    <s v="failed"/>
    <x v="0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</r>
  <r>
    <s v="Project: 20M813"/>
    <s v="This is an Android game where you take control of the zombies and try to eat your way to world domination!"/>
    <n v="2500"/>
    <n v="10"/>
    <s v="failed"/>
    <x v="0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</r>
  <r>
    <s v="Fat Cheeks the Cannonball - iPhone and Android"/>
    <s v="Cannons, Power Gloves, and PUNCHING STUFF!  Help Fat Cheeks collect Acorns for upgrades and customize his gear in this Endless Runner"/>
    <n v="6500"/>
    <n v="2788"/>
    <s v="failed"/>
    <x v="0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</r>
  <r>
    <s v="THE RUNNING GAME"/>
    <s v="This game is an alternative to the boring morning jogs This game will make you excited to workout Following elite footballer movements!"/>
    <n v="110000"/>
    <n v="4"/>
    <s v="failed"/>
    <x v="1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</r>
  <r>
    <s v="MathPlus Cards (FKA Random Math)"/>
    <s v="A mobile application that will allow math learners to practice math operations and improve critical thinking. Ideal for ages 7 to 12."/>
    <n v="25000"/>
    <n v="125"/>
    <s v="failed"/>
    <x v="0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</r>
  <r>
    <s v="Meme Wars - Dank Age"/>
    <s v="A mix of PokemonGo, Game of War- Fire Age, DragonSoul, &amp; Throwdown. Join a clan, collect meme, upgrade features, fight, &amp; compete."/>
    <n v="20000"/>
    <n v="10"/>
    <s v="failed"/>
    <x v="0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</r>
  <r>
    <s v="Help Build PaperChase Version 3 !"/>
    <s v="PaperChase is a popular endless flying game conceived by a 15 year old and loved by millions worldwide.  Help us build version 3!"/>
    <n v="25000"/>
    <n v="1217"/>
    <s v="failed"/>
    <x v="0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</r>
  <r>
    <s v="Castle Crawler RPG"/>
    <s v="CCRPG will be a 2D Pixel Art Game based on similar elements to the SNES game &quot;Zelda: A Link to the Past&quot; with RPG elements added in."/>
    <n v="10000"/>
    <n v="0"/>
    <s v="failed"/>
    <x v="0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</r>
  <r>
    <s v="C.O.V.D.--A brand new board app game"/>
    <s v="Conflict of Van Helsing &amp; Dracula (C.O.V.D.) is a board game available as an App based on the story: Dracula. Can you survive?"/>
    <n v="3500"/>
    <n v="361"/>
    <s v="failed"/>
    <x v="0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</r>
  <r>
    <s v="The Adventures of Bible Bear"/>
    <s v="Journey with Bible Bear through each of the books of the Bible, exploring stories while learning verses, songs, and preschool concepts!"/>
    <n v="6500"/>
    <n v="4666"/>
    <s v="failed"/>
    <x v="0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</r>
  <r>
    <s v="ZombieTime!"/>
    <s v="A Top-View Action game where you play as Bob, the FIRST zombie to rise from the grave. Bring chaos to town, feast and don't die again."/>
    <n v="20000"/>
    <n v="212"/>
    <s v="failed"/>
    <x v="0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</r>
  <r>
    <s v="The Red Card Blue Card Game"/>
    <s v="It's time for The Red Card Blue Card Game to be available everywhere! Help save the sanity of ALL parent's! Help make it an App!!"/>
    <n v="8000"/>
    <n v="36"/>
    <s v="failed"/>
    <x v="5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</r>
  <r>
    <s v="PATH to Reading Brain Training"/>
    <s v="PATH to Reading (PATH) is a patented break-through technology  that dramatically and permanently improves attention, reading, memory"/>
    <n v="160000"/>
    <n v="26"/>
    <s v="failed"/>
    <x v="0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</r>
  <r>
    <s v="Claws &amp; Fins"/>
    <s v="Sea opposition of Crab's family and angry fishes. Who is going to win, and who is going to loose ?!"/>
    <n v="10000"/>
    <n v="51"/>
    <s v="failed"/>
    <x v="0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</r>
  <r>
    <s v="Migration Madness (Android)"/>
    <s v="An arcade styled side scroller. Help Bob the pilot steer his plane through hordes of migrating birds strapped with explosives."/>
    <n v="280"/>
    <n v="0"/>
    <s v="failed"/>
    <x v="2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</r>
  <r>
    <s v="Chip Dip II: Son of Chip Dip! - A Terrible, Terrible Game"/>
    <s v="It's obvious you won't survive by your wits alone. Unfortunately that's all you've got, Chip. Run!"/>
    <n v="60"/>
    <n v="0"/>
    <s v="failed"/>
    <x v="0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</r>
  <r>
    <s v="Aussies versus Zombies"/>
    <s v="Action game now playable on Android/iOS platforms and PC browsers. Easy gameplay even for starters yet hard to be skilled. Multi-player"/>
    <n v="8000"/>
    <n v="0"/>
    <s v="failed"/>
    <x v="2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</r>
  <r>
    <s v="Alex and More"/>
    <s v="Juego de plataformas con 20 personajes. Cada personaje tiene cuatro habilidades distintas al resto de personajes y sus propias voces."/>
    <n v="5000"/>
    <n v="6"/>
    <s v="failed"/>
    <x v="3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</r>
  <r>
    <s v="Sim Betting Football"/>
    <s v="Sim Betting Football is the only football (soccer) betting simulation  game."/>
    <n v="5000"/>
    <n v="1004"/>
    <s v="failed"/>
    <x v="1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</r>
  <r>
    <s v="Story Rock by The Jolly Llamas -- Our First Album!"/>
    <s v="We're now raising money to produce a music video. Those who donate get a vote in deciding which song!"/>
    <n v="2000"/>
    <n v="3453.69"/>
    <s v="successful"/>
    <x v="0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</r>
  <r>
    <s v="American Lit or...Trespassing for Beginners"/>
    <s v="New songs have been popping out of Mark Donato for years now and he's got a large, squirming litter of them in need of triage.  Help!"/>
    <n v="3350"/>
    <n v="3380"/>
    <s v="successful"/>
    <x v="0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</r>
  <r>
    <s v="Afraid Of Figs - Help Fund our New CD - &quot;SAFE&quot;"/>
    <s v="Afraid Of Figs is a high energy pop/rock band, with off-the-wall humor, catchy hooks, and wild interactive live shows."/>
    <n v="999"/>
    <n v="1047"/>
    <s v="successful"/>
    <x v="0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</r>
  <r>
    <s v="Glad Hearts New Album: Twenty Two - On Vinyl!"/>
    <s v="Glad Hearts Latest Album, Twenty Two, Pressed In A Very Limited Edition On Beautiful Vinyl With Accompanying Digital Download"/>
    <n v="1000"/>
    <n v="1351"/>
    <s v="successful"/>
    <x v="0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</r>
  <r>
    <s v="KATA 'The Rising' - Double LP (Vinyl Release)"/>
    <s v="KATA's debut album 'The Rising' is ready for your ears, now all we need to do is press the vinyl. That's where you come in!"/>
    <n v="4575"/>
    <n v="5322"/>
    <s v="successful"/>
    <x v="0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</r>
  <r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x v="0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</r>
  <r>
    <s v="Welcome To The Club - Music Video Project"/>
    <s v="Our dream of recording our second single in London and making it big in the UK is closer than ever! Do you want to be a part of it?"/>
    <n v="3000"/>
    <n v="3335"/>
    <s v="successful"/>
    <x v="3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</r>
  <r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x v="0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</r>
  <r>
    <s v="LittleBear"/>
    <s v="Sweeping epic melodies. I want to incorporate all my influences into one album I have been writing for 90 days now and ready to record!"/>
    <n v="2000"/>
    <n v="2132"/>
    <s v="successful"/>
    <x v="0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</r>
  <r>
    <s v="The Spring Standards LIVE at the Arden Gild Hall!"/>
    <s v="We want to record a live album at this year's annual Boxing Day show at the Arden Gild Hall - we need your help to do it!"/>
    <n v="12000"/>
    <n v="17350.13"/>
    <s v="successful"/>
    <x v="0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</r>
  <r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x v="0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</r>
  <r>
    <s v="Nemes wants you to be able to hear their new songs!"/>
    <s v="Nemes has just recorded a new album and is raising $500 to get it mixed and mastered professionally."/>
    <n v="500"/>
    <n v="683"/>
    <s v="successful"/>
    <x v="0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</r>
  <r>
    <s v="Archeology 7&quot; Vinyl"/>
    <s v="Archeology is looking to gain support to release their 7&quot; vinyl single &quot;Hunger&quot; as well as the b-side, &quot;Kings canyon."/>
    <n v="2500"/>
    <n v="2600"/>
    <s v="successful"/>
    <x v="0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</r>
  <r>
    <s v="Help me release my first 3 song EP!!"/>
    <s v="Im trying to raise $1000 for a 3 song EP in a studio!"/>
    <n v="1000"/>
    <n v="1145"/>
    <s v="successful"/>
    <x v="0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</r>
  <r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x v="0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</r>
  <r>
    <s v="the bridge"/>
    <s v="My barely anticipated second album of self produced songs is ready to go.  Just need a little help to cover mastering, artwork etc."/>
    <n v="451"/>
    <n v="559"/>
    <s v="successful"/>
    <x v="0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</r>
  <r>
    <s v="Vanessa Lively's New Album 2014"/>
    <s v="My new album produced by Paul Curreri is one of the most unique musical projects I have done. Let's finish it before the baby comes!"/>
    <n v="6350"/>
    <n v="6506"/>
    <s v="successful"/>
    <x v="0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</r>
  <r>
    <s v="Degenerate Matters EP Funding Campaign"/>
    <s v="We are heading into the studio to create the most soulfully orchestrated Indie Pop masterpiece mankind has ever witnessed."/>
    <n v="1000"/>
    <n v="1445"/>
    <s v="successful"/>
    <x v="0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</r>
  <r>
    <s v="Ukulele Songs from the Zombie Apocalypse"/>
    <s v="Ukulele Songs from the Zombie Apocalypse, a concept album where boy meets girl, boy loses girl to Zombie King, boy gets girl back. Fun!"/>
    <n v="900"/>
    <n v="1200"/>
    <s v="successful"/>
    <x v="0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</r>
  <r>
    <s v="5 Bucks from 500 Friends"/>
    <s v="Angieâ€™s Curse, an Indie Goth/Dark Rock band &amp; local favorite from Ventura, are ready to record a professional CD of all original songs."/>
    <n v="2500"/>
    <n v="2734.11"/>
    <s v="successful"/>
    <x v="0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</r>
  <r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x v="1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</r>
  <r>
    <s v="Cardboard reality"/>
    <s v="Virtual reality is expensive, here is the solution. I've created a VR device out of cardboard. I present: World's cheapest VR Device."/>
    <n v="1000"/>
    <n v="12"/>
    <s v="failed"/>
    <x v="9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</r>
  <r>
    <s v="MiPointer"/>
    <s v="A cool smart laser pointer for presenting professionals. Unique by design, widest functional coverage for both IOS and Android."/>
    <n v="3000"/>
    <n v="1398"/>
    <s v="failed"/>
    <x v="0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</r>
  <r>
    <s v="Small Animal Deterrent Latch (S.A.D.L.)"/>
    <s v="Animals knocking over your waste wheeler making a mess on trash day? The S.A.D.L. will help prevent that from happening!"/>
    <n v="50000"/>
    <n v="50"/>
    <s v="failed"/>
    <x v="0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</r>
  <r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x v="0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</r>
  <r>
    <s v="Macbook all-in-one Portable storage docking station PLUSDOCK"/>
    <s v="Max 5Tb storage, Wired lan, Additional USB ports and Hi-res DAC, 10000mAh battery, Real portable docking station"/>
    <n v="50000"/>
    <n v="21380"/>
    <s v="failed"/>
    <x v="0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</r>
  <r>
    <s v="Litter-Buddy"/>
    <s v="Litter-Buddy is great economical alternative to leading pet waste disposal systems with cartridge bag elements."/>
    <n v="30000"/>
    <n v="85"/>
    <s v="failed"/>
    <x v="0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</r>
  <r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x v="0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</r>
  <r>
    <s v="Little Occhio, Wireless micro-cam for iPhone/Android"/>
    <s v="Use Little Occhio to see and share the hidden secrets of nature. Capture, share awesome photos, works with iPhone/Android/tablets."/>
    <n v="35000"/>
    <n v="4939"/>
    <s v="failed"/>
    <x v="0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</r>
  <r>
    <s v="Thinking Cleaner, Wifi for iRobotÂ® RoombaÂ® 700 &amp; 800 series"/>
    <s v="Thinking Cleaner is an add-on for your iRobotÂ® RoombaÂ® 700/800 that makes it smarter and aware of its owner."/>
    <n v="85000"/>
    <n v="33486"/>
    <s v="failed"/>
    <x v="9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</r>
  <r>
    <s v="Charge Furniture"/>
    <s v="Charge furniture, making it simple and comfortable to charge your USB devices without leaving the comfort of your couch or armchair"/>
    <n v="42500"/>
    <n v="10"/>
    <s v="failed"/>
    <x v="4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</r>
  <r>
    <s v="SOLO TESTER: Electrical Wiring Testing &amp; Troubleshooter"/>
    <s v="Finally! Electrical Wiring Testing Made Easy...  Designed by a Professional for Professionals, Homeowners and DIYs, Too!"/>
    <n v="5000"/>
    <n v="2965"/>
    <s v="failed"/>
    <x v="0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</r>
  <r>
    <s v="Tibio - Spreading warmth in everyones home"/>
    <s v="Tibio is a revolutionary new product designed to solve an age old problem."/>
    <n v="48000"/>
    <n v="637"/>
    <s v="failed"/>
    <x v="1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</r>
  <r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x v="0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</r>
  <r>
    <s v="The Cat-Bath Contraption"/>
    <s v="The picture above is of our current prototype for the cat bath - we hope to move beyond a simple bin and create a cat bath revolution!"/>
    <n v="500"/>
    <n v="8"/>
    <s v="failed"/>
    <x v="0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</r>
  <r>
    <s v="The Paint Can Holder by U.S. Green Products"/>
    <s v="The Paint Can Holder Makes Painting Easier and Safer on Extension Ladders."/>
    <n v="20000"/>
    <n v="102"/>
    <s v="failed"/>
    <x v="0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</r>
  <r>
    <s v="Chronovisor:The MOST innovative watch for night time reading"/>
    <s v="Let's build a legendary brand altogether"/>
    <n v="390000"/>
    <n v="205025"/>
    <s v="failed"/>
    <x v="7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</r>
  <r>
    <s v="BugVibesâ„¢-Better Flowers, Plants, Trees with less Pesticides"/>
    <s v="Repel Japanese beetles and garden pests. Grow organic fruit and vegetables to help the environment, one plant at a time."/>
    <n v="25000"/>
    <n v="260"/>
    <s v="failed"/>
    <x v="0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</r>
  <r>
    <s v="LED Electronic Dice: assembled or kit, Arduino compatible"/>
    <s v="Use preprogrammed firmware or program your own with AVR-ISP or Arduino ISP.  Device is based on the Atmel ATtiny13A microcontroller."/>
    <n v="500"/>
    <n v="237"/>
    <s v="failed"/>
    <x v="0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</r>
  <r>
    <s v="Brightside - Side lighting for cyclists"/>
    <s v="A new concept in bike light safety, protecting cyclists from being hit in the side. Bright, amber sideways."/>
    <n v="10000"/>
    <n v="4303"/>
    <s v="failed"/>
    <x v="1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</r>
  <r>
    <s v="The Fine Spirits are making an album!"/>
    <s v="The Fine Spirits are making an album, but we need your help!"/>
    <n v="1500"/>
    <n v="2052"/>
    <s v="successful"/>
    <x v="0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</r>
  <r>
    <s v="Low Weather // Debut Album"/>
    <s v="Low Weather's debut album is halfway finished.  With your help and your help alone we can record the rest!"/>
    <n v="2000"/>
    <n v="2311"/>
    <s v="successful"/>
    <x v="0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</r>
  <r>
    <s v="Help Lions&amp;Creators print their album!"/>
    <s v="We just finished recording our first album! All we need is a little extra help to be able to get it printed!"/>
    <n v="125"/>
    <n v="301"/>
    <s v="successful"/>
    <x v="0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</r>
  <r>
    <s v="The 'Songs from the Bookmark' Sessions"/>
    <s v="We are recording a cd of Songs- About life and love_x000a_from the perspective a conscious country girl_x000a_living in the city."/>
    <n v="3000"/>
    <n v="3432"/>
    <s v="successful"/>
    <x v="0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</r>
  <r>
    <s v="The Freakniks Debut Album: Infinite Love"/>
    <s v="The Freakniks are making their psychedelic freak-folk debut studio album and they need your help."/>
    <n v="1500"/>
    <n v="1655"/>
    <s v="successful"/>
    <x v="0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</r>
  <r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x v="0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</r>
  <r>
    <s v="GBS Detroit Presents Hampshire"/>
    <s v="Hampshire is headed to GBS Detroit."/>
    <n v="600"/>
    <n v="620"/>
    <s v="successful"/>
    <x v="0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</r>
  <r>
    <s v="Jollyheads Circus Debut Album &quot;The Kaleidoscope Dawn&quot;"/>
    <s v="Help us master and release our debut album &quot;The Kaleidoscope Dawn&quot;"/>
    <n v="2550"/>
    <n v="2630"/>
    <s v="successful"/>
    <x v="0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</r>
  <r>
    <s v="Surplus 1980 album funds for release on CD/LP."/>
    <s v="Trying to raise funds to release a full-length album on LP and CD by my post-punk studio project, Surplus 1980."/>
    <n v="3200"/>
    <n v="3210"/>
    <s v="successful"/>
    <x v="0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</r>
  <r>
    <s v="Magnetic Flowers Presents: Old, Cold. Losing It."/>
    <s v="We're nearly done recording, but we're out of money! Help us release the record!!!"/>
    <n v="1000"/>
    <n v="1270"/>
    <s v="successful"/>
    <x v="0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</r>
  <r>
    <s v="New Lions After Dark EP!"/>
    <s v="We're an indie rock band from Clearwater, FL headed back into the studio to finish our latest EP."/>
    <n v="2000"/>
    <n v="2412.02"/>
    <s v="successful"/>
    <x v="0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</r>
  <r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x v="0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</r>
  <r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x v="0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</r>
  <r>
    <s v="The City Never Sleeps Needs A Tour Vehicle!"/>
    <s v="We are a band in need of a vehicle. We just released our new CD and have played almost every venue in town, now it's time to expand."/>
    <n v="5000"/>
    <n v="6181"/>
    <s v="successful"/>
    <x v="0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</r>
  <r>
    <s v="the last echo AM/PM Project"/>
    <s v="AM/PM is a 20 song dual-disk album that we're trying to record with your help! AM is a pop album and PM is an ambient/intense album!"/>
    <n v="2500"/>
    <n v="2710"/>
    <s v="successful"/>
    <x v="0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</r>
  <r>
    <s v="Grandkids Record a Full-length Album!"/>
    <s v="Hey, we're Grandkids! We have enough songs to record an LP, and we need your help! We're going to make you proud, promise!"/>
    <n v="7500"/>
    <n v="8739.01"/>
    <s v="successful"/>
    <x v="0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</r>
  <r>
    <s v="GBS Detroit Presents My Pal Val"/>
    <s v="My Pal Val is headed to Groovebox Studios in Detroit, Michigan on June 15th to record and film a live GBS Detroit EP."/>
    <n v="600"/>
    <n v="1123.47"/>
    <s v="successful"/>
    <x v="0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</r>
  <r>
    <s v="Jon Shirley: Live Worship Album + Short Film"/>
    <s v="A live worship album + short film: Telling the story of a worshipping community adapting and thriving in a post-Christian context."/>
    <n v="15000"/>
    <n v="17390"/>
    <s v="successful"/>
    <x v="0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</r>
  <r>
    <s v="Help I Am Clay Release Their First CD For FREE"/>
    <s v="Partner with the ministry of I Am Clay by helping them fund their new album! This enables them to release it for FREE as a gift to all!"/>
    <n v="10000"/>
    <n v="11070"/>
    <s v="successful"/>
    <x v="0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</r>
  <r>
    <s v="History Grows: New K. Record"/>
    <s v="K. is about *this* close to finishing up our third record, History Grows.  Now we just need to master it and release it!"/>
    <n v="650"/>
    <n v="1111"/>
    <s v="successful"/>
    <x v="0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</r>
  <r>
    <s v="Gramofon: Modern Cloud Jukebox"/>
    <s v="Gramofon streams cloud music to your sound system. A modern jukebox: smartphones are the remotes + WiFi brings everyone together."/>
    <n v="250000"/>
    <n v="315295.89"/>
    <s v="successful"/>
    <x v="0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</r>
  <r>
    <s v="building the world's longest marble run relaunch"/>
    <s v="Getting a revolutionary new toy design into open source production, and using the design to create the worlds longest marble run."/>
    <n v="6000"/>
    <n v="8306.42"/>
    <s v="successful"/>
    <x v="0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</r>
  <r>
    <s v="RuuviTag - Open-Source Bluetooth Sensor Beacon"/>
    <s v="Next-gen 100% open-source sensor beacon platform designed especially for makers, developers and IoT companies."/>
    <n v="10000"/>
    <n v="170525"/>
    <s v="successful"/>
    <x v="0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</r>
  <r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x v="0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</r>
  <r>
    <s v="Oval - The First Digital HandPan"/>
    <s v="A new electronic musical instrument which allows you to play, learn and perform music using any sound you can imagine."/>
    <n v="100000"/>
    <n v="348018"/>
    <s v="successful"/>
    <x v="3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</r>
  <r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x v="0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</r>
  <r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x v="0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</r>
  <r>
    <s v="UDOO X86: The Most Powerful Maker Board Ever"/>
    <s v="10 times more powerful than Raspberry Pi 3, x86 64-bit architecture"/>
    <n v="100000"/>
    <n v="800211"/>
    <s v="successful"/>
    <x v="0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</r>
  <r>
    <s v="Shake Your Power"/>
    <s v="#ShakeYourPower brings clean energy to places in the world without electricity through the power of music."/>
    <n v="50000"/>
    <n v="53001.3"/>
    <s v="successful"/>
    <x v="1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</r>
  <r>
    <s v="Trebuchette - the snap-together, desktop trebuchet"/>
    <s v="We're building snap-together model trebuchets that are perfect for office warfare or annoying your roommate!"/>
    <n v="48000"/>
    <n v="96248.960000000006"/>
    <s v="successful"/>
    <x v="0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</r>
  <r>
    <s v="Connect. Code. Create. With SBrick Plus"/>
    <s v="Take learning and playing with LEGOÂ® to the next level with sensors! Build creations with SBrick Plus and make them interactive!"/>
    <n v="50000"/>
    <n v="106222"/>
    <s v="successful"/>
    <x v="0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</r>
  <r>
    <s v="Nix Color Sensor"/>
    <s v="Nix is a breakthrough smartphone accessory. Just scan an object and instantly view the color on your iPhone, Android, PC, or Mac."/>
    <n v="35000"/>
    <n v="69465.33"/>
    <s v="successful"/>
    <x v="5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</r>
  <r>
    <s v="NTH Music Synthesizer"/>
    <s v="The NTH is an open source music synthesizer featuring instant fun, awesome sound, and a hackable design."/>
    <n v="15000"/>
    <n v="33892"/>
    <s v="successful"/>
    <x v="0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</r>
  <r>
    <s v="Orison â€“ Rethink the Power of Energy"/>
    <s v="The First Home Battery System You Simply Plug in to Install"/>
    <n v="50000"/>
    <n v="349474"/>
    <s v="successful"/>
    <x v="0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</r>
  <r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x v="0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</r>
  <r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x v="0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</r>
  <r>
    <s v="freeSoC and freeSoC Mini"/>
    <s v="An open hardware platform for the best microcontroller in the world."/>
    <n v="30000"/>
    <n v="50251.41"/>
    <s v="successful"/>
    <x v="0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</r>
  <r>
    <s v="Mojo: Digital Design for the Hobbyist"/>
    <s v="The Mojo is an FPGA development board that is designed to be user friendly and a great introduction into digital design for anyone."/>
    <n v="7000"/>
    <n v="100490.02"/>
    <s v="successful"/>
    <x v="0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</r>
  <r>
    <s v="Heat Seek NYC"/>
    <s v="A thermometer that connects to the internet to help New York City turn the heat on for thousands of tenants with no heat in the winter."/>
    <n v="10000"/>
    <n v="15673.44"/>
    <s v="successful"/>
    <x v="0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</r>
  <r>
    <s v="TREKKAYAK"/>
    <s v="Trekkayak is an ultralight, durable and inflatable boat to be carried in your backpack to cross a lake or paddle down a river."/>
    <n v="70000"/>
    <n v="82532"/>
    <s v="successful"/>
    <x v="11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</r>
  <r>
    <s v="Public Lab DIY Spectrometry Kit"/>
    <s v="This DIY kit helps analyze materials and contaminants. We need your help to build a library of open-source spectral data."/>
    <n v="10000"/>
    <n v="110538.12"/>
    <s v="successful"/>
    <x v="0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</r>
  <r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x v="0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</r>
  <r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x v="1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</r>
  <r>
    <s v="Clairy: The Most Amazing Natural Air Purifier"/>
    <s v="Clairy combines the power of nature and technology with the beauty of design to eliminate indoor pollution and analyze it."/>
    <n v="89200"/>
    <n v="231543.12"/>
    <s v="successful"/>
    <x v="13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</r>
  <r>
    <s v="BoardX: The Open Source Miniature Motherboard [Redemption]"/>
    <s v="BoardX is a collection of electronic circuit boards that stack on top of one another to share resources and communicate"/>
    <n v="5000"/>
    <n v="13114"/>
    <s v="successful"/>
    <x v="0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</r>
  <r>
    <s v="InkCase Plus: E Ink screen for Android phone"/>
    <s v="InkCase Plus is an always on E Ink second screen; uses sports/fitness apps, an eBook reader, display Photo and receive notifications."/>
    <n v="100000"/>
    <n v="206743.09"/>
    <s v="successful"/>
    <x v="0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</r>
  <r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x v="0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</r>
  <r>
    <s v="XSHIFTER: World's First Affordable Wireless Shifting System"/>
    <s v="Bringing the advantages of wireless smart shifting to every cyclist. FITS ANY BIKE"/>
    <n v="50000"/>
    <n v="142483"/>
    <s v="successful"/>
    <x v="0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</r>
  <r>
    <s v="Puck.js - the ground-breaking bluetooth beacon"/>
    <s v="An Open Source JavaScript microcontroller you can program wirelessly - perfect for IoT! No software needed so get started in seconds."/>
    <n v="20000"/>
    <n v="115816"/>
    <s v="successful"/>
    <x v="1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</r>
  <r>
    <s v="APOC: Mini Radiation Detector"/>
    <s v="The APOC is a gamma particle detector that will help you learn about radiation and find radioactive things!"/>
    <n v="5000"/>
    <n v="56590"/>
    <s v="successful"/>
    <x v="0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</r>
  <r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x v="0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</r>
  <r>
    <s v="Jog It! Open source controller pendant for EMC2 and Mach3!"/>
    <s v="Jog It! Is an open source hand held controller designed to make running a program in Linux CNC (EMC2) and MACH3 a breeze."/>
    <n v="2500"/>
    <n v="16862"/>
    <s v="successful"/>
    <x v="0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</r>
  <r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x v="0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</r>
  <r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x v="1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</r>
  <r>
    <s v="Bugle2: A DIY Phono Preamp"/>
    <s v="The Bugle2 is a second generation DIY kit phono preamplifier for vinyl playback."/>
    <n v="16000"/>
    <n v="33393.339999999997"/>
    <s v="successful"/>
    <x v="0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</r>
  <r>
    <s v="Pi Lite white - Bright white LED display for Raspberry Pi"/>
    <s v="Can you help us make an ultra bright white one a reality?"/>
    <n v="4000"/>
    <n v="13864"/>
    <s v="successful"/>
    <x v="1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</r>
  <r>
    <s v="Ario: Smart Lighting. Better Health."/>
    <s v="Ario learns about you, syncs your body clock, and keeps you healthy through natural lighting patterns."/>
    <n v="50000"/>
    <n v="201165"/>
    <s v="successful"/>
    <x v="0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</r>
  <r>
    <s v="B9Creator - A High Resolution 3D Printer"/>
    <s v="Please help us take DIY 3D Printing to the next level, support this open source photo-initiated polymer resin based 3D printing system!"/>
    <n v="50000"/>
    <n v="513422.57"/>
    <s v="successful"/>
    <x v="0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</r>
  <r>
    <s v="Skybuds - truly wireless earbuds and smartphone case"/>
    <s v="Truly wireless premium earbuds with a battery-boosting smartphone case for charging and storage"/>
    <n v="200000"/>
    <n v="229802.31"/>
    <s v="successful"/>
    <x v="0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</r>
  <r>
    <s v="YOUMO - Your Smart Modular Power Strip"/>
    <s v="Multi-power charging that is smarter, stylish and designed for you."/>
    <n v="50000"/>
    <n v="177412.01"/>
    <s v="successful"/>
    <x v="12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</r>
  <r>
    <s v="Aspiring storyteller: connecting the dots"/>
    <s v="I would like to tell the story of a young man from Queens, New York and compare his life to a young Afghan man...to connect the dots."/>
    <n v="7500"/>
    <n v="381"/>
    <s v="failed"/>
    <x v="5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</r>
  <r>
    <s v="Lonely Boy: 55 male models 200s sensual expression"/>
    <s v="Express a very dark place in my childhood. Release my emotions through photography in a form of Art."/>
    <n v="180000"/>
    <n v="0"/>
    <s v="failed"/>
    <x v="7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</r>
  <r>
    <s v="Vegans of Hawai'i - 140'000 Strong?"/>
    <s v="A vegan photographer bringing Hawaii to the tipping point of plant pure wisdom, featuring the most influential early adopters."/>
    <n v="33000"/>
    <n v="1419"/>
    <s v="failed"/>
    <x v="0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</r>
  <r>
    <s v="Love Locks - a photographic journey"/>
    <s v="Does love lasts longer than &quot;Love Locks&quot; ?_x000a__x000a_A photographic journey into the lives of these 'love-locked' couples."/>
    <n v="15000"/>
    <n v="3172"/>
    <s v="failed"/>
    <x v="0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</r>
  <r>
    <s v="Metrospective - photography project"/>
    <s v="A personal journey to document people on the worlds 10 largest metro systems. The end result being one truly epic photographic essay!"/>
    <n v="1600"/>
    <n v="51"/>
    <s v="failed"/>
    <x v="1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</r>
  <r>
    <s v="Oddity Photography - help get us off the ground!"/>
    <s v="We are a married couple who have started a child photography business from home. We need help to put together equipment to grow."/>
    <n v="2000"/>
    <n v="1"/>
    <s v="failed"/>
    <x v="1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</r>
  <r>
    <s v="Ethiopia: Beheld"/>
    <s v="A collection of images that depicts the beauty and diversity within Ethiopia"/>
    <n v="5500"/>
    <n v="2336"/>
    <s v="failed"/>
    <x v="1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</r>
  <r>
    <s v="Phillip Michael Photography"/>
    <s v="Expressing art in an image!"/>
    <n v="6000"/>
    <n v="25"/>
    <s v="failed"/>
    <x v="0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</r>
  <r>
    <s v="Shutters of Hope: The Real Faces of Infertility"/>
    <s v="Creating an awareness for infertility through photographing families and showcasing the real faces of infertility."/>
    <n v="5000"/>
    <n v="50"/>
    <s v="failed"/>
    <x v="0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</r>
  <r>
    <s v="The Virgin of the Path"/>
    <s v="An art nude photography book that includes traditional black and white sepia nudes as well as experimiental color nudes."/>
    <n v="3000"/>
    <n v="509"/>
    <s v="failed"/>
    <x v="0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</r>
  <r>
    <s v="Portraits of Resilience"/>
    <s v="Taking (and giving) professional portraits of survivors of human trafficking in Myanmar."/>
    <n v="2000"/>
    <n v="140"/>
    <s v="failed"/>
    <x v="0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</r>
  <r>
    <s v="The Wonderful World of Princes &amp; Princesses"/>
    <s v="A complete revamp of all the Disney Princes &amp; Princesses!"/>
    <n v="1500"/>
    <n v="2"/>
    <s v="failed"/>
    <x v="0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</r>
  <r>
    <s v="Open a photography studio - photo shoots as rewards!"/>
    <s v="I am looking for help to open up an affordable photography studio in Cornwall for baby and family portraiture photography"/>
    <n v="2000"/>
    <n v="0"/>
    <s v="failed"/>
    <x v="1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</r>
  <r>
    <s v="The preservation of still and moving imagery"/>
    <s v="A program to preserve still imagery (photographs) and moving imagery captured on motion picture (film) stock, and videotape elements."/>
    <n v="3200"/>
    <n v="0"/>
    <s v="failed"/>
    <x v="0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</r>
  <r>
    <s v="The Girl With(out) The Camera"/>
    <s v="I'm looking to pursue my dream of becoming a full time photographer, using my current creative experience as a graphic designer."/>
    <n v="1000"/>
    <n v="78"/>
    <s v="failed"/>
    <x v="5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</r>
  <r>
    <s v="Life through the eye of war worldwide"/>
    <s v="I want to create a series of pictures of Life through the eyes - and capture some of the defining moments of our history now / to come."/>
    <n v="133800"/>
    <n v="0"/>
    <s v="failed"/>
    <x v="0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</r>
  <r>
    <s v="Photographically documenting my cultural travels"/>
    <s v="There is so many unseen places in the world, and I've made it my personal goal to show everyone through photography &amp; travel."/>
    <n v="6500"/>
    <n v="0"/>
    <s v="failed"/>
    <x v="0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</r>
  <r>
    <s v="Photography from Below"/>
    <s v="I am moving to Guatemala to document and report on the growing community resistance movements across Central America and Mexico"/>
    <n v="2500"/>
    <n v="655"/>
    <s v="failed"/>
    <x v="0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</r>
  <r>
    <s v="Planet Venus"/>
    <s v="This is a portrait photo project aiming to inspire women to explore themselves and live their passion"/>
    <n v="31000"/>
    <n v="236"/>
    <s v="failed"/>
    <x v="1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</r>
  <r>
    <s v="Jacs+Cam 2016 calendar"/>
    <s v="What do you get when you combine 2 of the hottest alt-models in North America with one Canadian photographer? Make a CALENDAR!!!"/>
    <n v="5000"/>
    <n v="625"/>
    <s v="failed"/>
    <x v="5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</r>
  <r>
    <s v="Nuimo: Seamless Smart Home Interface"/>
    <s v="Nuimo is a universal controller for the internet of things. Control your music, lights, locks and more."/>
    <n v="55000"/>
    <n v="210171"/>
    <s v="successful"/>
    <x v="12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</r>
  <r>
    <s v="JeVois: Open-Source Quad-Core Smart Machine Vision Camera"/>
    <s v="Open-source quad-core camera effortlessly adds powerful machine vision to all your PC/Arduino/Raspberry Pi projects"/>
    <n v="50000"/>
    <n v="108397.11"/>
    <s v="successful"/>
    <x v="0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</r>
  <r>
    <s v="velosynth"/>
    <s v="velosynth is an open-source bicycle interaction synthesizer. it interprets the speed and acceleration of a bicycle into expressive audio feedback."/>
    <n v="500"/>
    <n v="1560"/>
    <s v="successful"/>
    <x v="0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</r>
  <r>
    <s v="Printeer - a 3D printer for kids &amp; schools"/>
    <s v="Design and 3D print your own creations using an iPad. A delightful 3D printing experience for children and K-12 education."/>
    <n v="50000"/>
    <n v="117210.24000000001"/>
    <s v="successful"/>
    <x v="0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</r>
  <r>
    <s v="bassAware Holster"/>
    <s v="The bassAware Holster is a new type of wearable audio technology that uses vibration to create a massive bass experience."/>
    <n v="30000"/>
    <n v="37104.03"/>
    <s v="successful"/>
    <x v="0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</r>
  <r>
    <s v="MAID Oven - Make All Incredible Dishes"/>
    <s v="MAID is a smart kitchen assistant &amp; a multifunctional oven. MAID knows what to cook and how to cook. Cooking is now easy,fun &amp; social."/>
    <n v="50000"/>
    <n v="123920"/>
    <s v="successful"/>
    <x v="0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</r>
  <r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x v="0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</r>
  <r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x v="0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</r>
  <r>
    <s v="KiÃ«n Light: Intelligent daylight at your fingertips"/>
    <s v="Licht 1: The smart pendant lamp that increases your well-being and productivity while saving 80% in running energy expenses."/>
    <n v="50000"/>
    <n v="152579"/>
    <s v="successful"/>
    <x v="12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</r>
  <r>
    <s v="Weighitz: Weigh Smarter"/>
    <s v="Weighitz are miniature smart scales designed to weigh anything in the home."/>
    <n v="30000"/>
    <n v="96015.9"/>
    <s v="successful"/>
    <x v="0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</r>
  <r>
    <s v="FLUXO â€“ The Worldâ€™s First Truly Smart Lamp"/>
    <s v="FLUXO â€“ The first smart design lamp where you can move the light in any direction with app and sensor control."/>
    <n v="50000"/>
    <n v="409782"/>
    <s v="successful"/>
    <x v="15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</r>
  <r>
    <s v="FishBit: Your Aquarium Made Simple (Beta Release)"/>
    <s v="FishBit is an app and connected device to monitor and control your aquariumâ€™s water composition to help your tank thrive."/>
    <n v="5000"/>
    <n v="11745"/>
    <s v="successful"/>
    <x v="0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</r>
  <r>
    <s v="Portal: Turbocharged WiFi"/>
    <s v="Crowds can slow WiFi to a crawl, but not Portal. Stream ultraHD videos without buffering and play Internet games without lagging."/>
    <n v="160000"/>
    <n v="791862"/>
    <s v="successful"/>
    <x v="0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</r>
  <r>
    <s v="3Doodler: The World's First 3D Printing Pen"/>
    <s v="It's a pen that can draw in the air! 3Doodler is the 3D printing pen you can hold in your hand. Lift your imagination off the page!"/>
    <n v="30000"/>
    <n v="2344134.67"/>
    <s v="successful"/>
    <x v="0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</r>
  <r>
    <s v="ExtraCore (Arduino Compatible)"/>
    <s v="ExtraCore is a 1&quot; x 1&quot; 22 I/O pin Arduino Compatible. It's 1.7 grams and 16mhz of tiny Arduino style coolness."/>
    <n v="7200"/>
    <n v="8136.01"/>
    <s v="successful"/>
    <x v="0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</r>
  <r>
    <s v="Hydra: a triple-output power supply for electronics projects"/>
    <s v="A smart, compact power supply designed to power anything, anywhere"/>
    <n v="10000"/>
    <n v="92154.22"/>
    <s v="successful"/>
    <x v="0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</r>
  <r>
    <s v="SparkLab: the educational build-mobile!"/>
    <s v="A big red truck filled with cutting-edge maker tools that goes from school to school, bringing the joy of building back to kids."/>
    <n v="25000"/>
    <n v="31275.599999999999"/>
    <s v="successful"/>
    <x v="0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</r>
  <r>
    <s v="Scriba - the stylus reinvented"/>
    <s v="Scriba puts creative control back in your hands. Its flexible body and dynamic squeeze motion responding beautifully to your touch."/>
    <n v="65000"/>
    <n v="66458.23"/>
    <s v="successful"/>
    <x v="17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</r>
  <r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x v="0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</r>
  <r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x v="0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</r>
  <r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x v="0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</r>
  <r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x v="0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</r>
  <r>
    <s v="Atmoph Window - Your Room Can Be Anywhere"/>
    <s v="A digital window that opens to beautiful scenery from around the world with 4K-shot videos and sound. Place it anywhere, be anywhere."/>
    <n v="100000"/>
    <n v="161459"/>
    <s v="successful"/>
    <x v="0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</r>
  <r>
    <s v="RA 3D printer controller by Elefu"/>
    <s v="RA - 3D Printer board. This board can control 3 extruders, bed heaters, Elefu control panel, 4 temp monitors, lighting and more."/>
    <n v="4000"/>
    <n v="23414"/>
    <s v="successful"/>
    <x v="0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</r>
  <r>
    <s v="BuddyGuard: Smart Home Security In One Device"/>
    <s v="A complete Home Security System in a single device: Flare protects you and your home all by itself. Secure, beautiful and affordable."/>
    <n v="80000"/>
    <n v="160920"/>
    <s v="successful"/>
    <x v="12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</r>
  <r>
    <s v="MIDI Sprout - Biodata Sonification Device"/>
    <s v="MIDI Sprout enables plants to play synthesizers in real time."/>
    <n v="25000"/>
    <n v="33370.769999999997"/>
    <s v="successful"/>
    <x v="0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</r>
  <r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x v="0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</r>
  <r>
    <s v="Building the Open Source Bussard Fusion Reactor "/>
    <s v="Building an open source Bussard fusion reactor, aka the Polywell."/>
    <n v="3000"/>
    <n v="3785"/>
    <s v="successful"/>
    <x v="0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</r>
  <r>
    <s v="Lumin8 Pro"/>
    <s v="Lumin8 Pro is a fun and easy to use light controller that makes light dance to your favorite music."/>
    <n v="2500"/>
    <n v="9030"/>
    <s v="successful"/>
    <x v="0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</r>
  <r>
    <s v="Picade: The arcade cabinet kit for your mini computer"/>
    <s v="A stylish, retro, and fun arcade cabinet for your Raspberry Pi, Mini-ITX, Pandaboard, or other mini PC from the makers of Pibow"/>
    <n v="32768"/>
    <n v="74134"/>
    <s v="successful"/>
    <x v="1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</r>
  <r>
    <s v="Linkio: the $100 Smart Home Devices Solution"/>
    <s v="With Linkio you can use your smartphone to control every electronic you own- for only $100!"/>
    <n v="50000"/>
    <n v="60175"/>
    <s v="successful"/>
    <x v="9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</r>
  <r>
    <s v="PocketLab Voyager | Explore Science in Your World"/>
    <s v="PocketLab Voyager and PocketLab Weather are rugged science labs that you can take anywhere to explore the world around you."/>
    <n v="25000"/>
    <n v="76047"/>
    <s v="successful"/>
    <x v="0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</r>
  <r>
    <s v="BrewNanny Home Brew Monitor"/>
    <s v="BrewNannyâ„¢ accurately measures the health and progress of your home brew and alerts you to problems immediately, wherever you are."/>
    <n v="25000"/>
    <n v="44669"/>
    <s v="successful"/>
    <x v="0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</r>
  <r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x v="0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</r>
  <r>
    <s v="OpenBCI: Biosensing for Everybody"/>
    <s v="Announcing the GANGLION and the ULTRACORTEXâ€”a $99 biodata acquisition device and a 3D-printed, brain-sensing headset."/>
    <n v="80000"/>
    <n v="168829.14"/>
    <s v="successful"/>
    <x v="0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</r>
  <r>
    <s v="L.E.D Portable Charger"/>
    <s v="A high-capacity portable charger with LED lights keeps your iPhone, iPad, smartphones, tablets and other devices juiced up on-the-go."/>
    <n v="30000"/>
    <n v="39500.5"/>
    <s v="successful"/>
    <x v="0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</r>
  <r>
    <s v="Pedal Power -- Human Scale Energy For Everyday Tasks"/>
    <s v="With an efficiency of 97%, bicycle technology is nearly perfect. So why do we use it only for transportation?"/>
    <n v="10000"/>
    <n v="30047.64"/>
    <s v="successful"/>
    <x v="0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</r>
  <r>
    <s v="OWL Programmable Effects Pedal"/>
    <s v="The OWL is an open source, open hardware, reprogrammable effects pedal designed for musicians, coders, and hackers."/>
    <n v="8000"/>
    <n v="33641"/>
    <s v="successful"/>
    <x v="1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</r>
  <r>
    <s v="ODIN2: Smart Projector for movies, video calls, and apps"/>
    <s v="Open up your digital worlds with the most sophisticated, intuitive android smart projector."/>
    <n v="125000"/>
    <n v="170271"/>
    <s v="successful"/>
    <x v="0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</r>
  <r>
    <s v="Programmable Capacitor"/>
    <s v="4.29 Billion+ Capacitor Combinations._x000a_No Coding Required."/>
    <n v="3000"/>
    <n v="7445.14"/>
    <s v="successful"/>
    <x v="0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</r>
  <r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x v="0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</r>
  <r>
    <s v="SoundBrake- Headphone gadget alerts you to outside sounds"/>
    <s v="The SoundBrake headphone attachment can be used with any audio player to alert you to important outside sounds."/>
    <n v="10000"/>
    <n v="12353"/>
    <s v="successful"/>
    <x v="0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</r>
  <r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x v="0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</r>
  <r>
    <s v="PiSoC: Learn to Create"/>
    <s v="The PiSoC is an open source development platform which gives each person a unique opportunity to create, regardless of skill level."/>
    <n v="15000"/>
    <n v="16232"/>
    <s v="successful"/>
    <x v="0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</r>
  <r>
    <s v="OPEN RAIL Open Source Linear Bearing System"/>
    <s v="Open Rail is a new open source universal linear rail system designed to be used with various T- Slot aluminum extrusion configurations."/>
    <n v="4900"/>
    <n v="40140.01"/>
    <s v="successful"/>
    <x v="0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</r>
  <r>
    <s v="CoAction Hero: 32-bit Open-Source ARM Cortex-M3 Board"/>
    <s v="CoAction Hero: a powerful proto-board with a 120Mhz processor, 1MB filesystem, and built-in OS for tinkerers and engineers alike."/>
    <n v="10000"/>
    <n v="12110"/>
    <s v="successful"/>
    <x v="0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</r>
  <r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x v="2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</r>
  <r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x v="0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</r>
  <r>
    <s v="LOCK8 - the World's First Smart Bike Lock"/>
    <s v="Keyless. Alarm secured. GPS tracking."/>
    <n v="50000"/>
    <n v="60095.35"/>
    <s v="successful"/>
    <x v="1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</r>
  <r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x v="0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</r>
  <r>
    <s v="YOYO WARRIOR - A premium yoyo for any budget"/>
    <s v="A collaborative effort between three generations who set out to provide a premium, top-quality yoyo at an affordable price."/>
    <n v="8000"/>
    <n v="10429"/>
    <s v="successful"/>
    <x v="0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</r>
  <r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x v="0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</r>
  <r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x v="0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</r>
  <r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x v="1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</r>
  <r>
    <s v="The I2C and SPI Education System"/>
    <s v="An Arduino compatible shield matched with a web based tutorial system to teach you how to talk with I2C and SPI components."/>
    <n v="6000"/>
    <n v="10045"/>
    <s v="successful"/>
    <x v="0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</r>
  <r>
    <s v="TYLT Energi Backpack - charge your mobile devices on the go."/>
    <s v="A lightweight backpack that can charge your smartphone 4 times or an iPad one full charge, and recharge via a USB port"/>
    <n v="50000"/>
    <n v="76726"/>
    <s v="successful"/>
    <x v="0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</r>
  <r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x v="1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</r>
  <r>
    <s v="Raspberry Pi Debug Clip"/>
    <s v="Making using the serial terminal on the Raspberry Pi as easy as Pi!"/>
    <n v="2560"/>
    <n v="4308"/>
    <s v="successful"/>
    <x v="1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</r>
  <r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x v="0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</r>
  <r>
    <s v="SmartQuad 4-Port (9.6 Amps / 48W) Travel USB Charger"/>
    <s v="Universal 4 ports USB charger for iPhone, iPad, Android and other USB devices. Intelligent device detection for optimal charging."/>
    <n v="25000"/>
    <n v="49100"/>
    <s v="successful"/>
    <x v="0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</r>
  <r>
    <s v="Bibo Time! Maximize your Cocktail time in seconds!"/>
    <s v="Bibo Barmaid is a smart cocktail self-serve machine that creates expertly crafted mixed drinks at home with the touch of a button."/>
    <n v="5000"/>
    <n v="5396"/>
    <s v="successful"/>
    <x v="0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</r>
  <r>
    <s v="Rho Board"/>
    <s v="4K HEVC Android TV Media Player with optional DIY electronics, ideal for app development, home control, software developement, learning"/>
    <n v="100000"/>
    <n v="114977"/>
    <s v="successful"/>
    <x v="8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</r>
  <r>
    <s v="Up to 4 axis Beaglebone black based CNC control"/>
    <s v="Build a professional grade Linux CNC control with Beaglebone black and our CNC cape."/>
    <n v="4000"/>
    <n v="5922"/>
    <s v="successful"/>
    <x v="12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</r>
  <r>
    <s v="Lightpack â€” ambient backlight for your displays"/>
    <s v="Open-source content-driven lighting system you can use with TV or PC, Mac, HTPC displays in movies, games and daily work"/>
    <n v="261962"/>
    <n v="500784.27"/>
    <s v="successful"/>
    <x v="0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</r>
  <r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x v="1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</r>
  <r>
    <s v="Garage Beacon - Turn your phone into a garage door remote"/>
    <s v="Automatically opens your garage door when you come home. Open, close, and monitor your garage door from your phone."/>
    <n v="2000"/>
    <n v="4372"/>
    <s v="successful"/>
    <x v="0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</r>
  <r>
    <s v="Luminite (LED lighting)"/>
    <s v="The next generation of premium quality LED lighting. Extreme power efficiency in a small package."/>
    <n v="495"/>
    <n v="628"/>
    <s v="successful"/>
    <x v="1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</r>
  <r>
    <s v="Netro - Scientifically Water Your Garden"/>
    <s v="Introducing Sprite, the cloud-based watering controller and Whisperer, the solar-powered plant sensor for effortless home irrigation"/>
    <n v="25000"/>
    <n v="26305.97"/>
    <s v="successful"/>
    <x v="0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</r>
  <r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x v="0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</r>
  <r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x v="12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</r>
  <r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x v="0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</r>
  <r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x v="0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</r>
  <r>
    <s v="abode - The Future of Home Security."/>
    <s v="abode is a home security and automation company that offers a self-installed, professional-grade solution with no contracts."/>
    <n v="100000"/>
    <n v="152604.29999999999"/>
    <s v="successful"/>
    <x v="0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</r>
  <r>
    <s v="Advanced Simulation Products - PC Gaming Controllers"/>
    <s v="Creating PC gaming controllers to bring your gaming experience to a new level."/>
    <n v="600"/>
    <n v="615"/>
    <s v="successful"/>
    <x v="0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</r>
  <r>
    <s v="The Practical Meter: Know your power!"/>
    <s v="The Practical Meter helps you charge your phone faster by solving a problem millions of people experience."/>
    <n v="9999"/>
    <n v="167820.6"/>
    <s v="successful"/>
    <x v="0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</r>
  <r>
    <s v="Earin - The Worlds Smallest Wireless Earbuds"/>
    <s v="Wireless earbuds filled with sound, yet so small they are almost invisible!"/>
    <n v="179000"/>
    <n v="972594.99"/>
    <s v="successful"/>
    <x v="1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</r>
  <r>
    <s v="4SeTVâ„¢ - Watch 4 TV Channels on Any Screen At Once"/>
    <s v="A Whole New Way to Get TV: Watch four live TV channels at once on your tablet, smartphone, or big screen TV!"/>
    <n v="50000"/>
    <n v="57754"/>
    <s v="successful"/>
    <x v="0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</r>
  <r>
    <s v="Hoterway - Hot shower from the first second"/>
    <s v="With hoterway you won't wait anymore for hot water in the beginning of your shower. Save Water, Energy, Time and Money."/>
    <n v="20000"/>
    <n v="26241"/>
    <s v="successful"/>
    <x v="3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</r>
  <r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x v="1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</r>
  <r>
    <s v="Tinker Tie Beta - Programmable RGB LED Bow Tie!"/>
    <s v="Tinker Tie is a fully programmable, hackable Arduino-compatible RGB LED bow tie that can last over 20 hours on a single charge!"/>
    <n v="1000"/>
    <n v="5078"/>
    <s v="successful"/>
    <x v="0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</r>
  <r>
    <s v="Our Vintage Film: Summer Tour Kickstarter"/>
    <s v="Embarking on a Summer Tour to spread their message of cherishing your unforgettable memories through nostalgic rock music."/>
    <n v="3500"/>
    <n v="4010"/>
    <s v="successful"/>
    <x v="0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</r>
  <r>
    <s v="Nights On First's First CD!"/>
    <s v="Local bay area band looking to share our vision with people, looking to create something we are proud of, no more bedroom recordings!"/>
    <n v="1500"/>
    <n v="1661"/>
    <s v="successful"/>
    <x v="0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</r>
  <r>
    <s v="These Old Streets Album"/>
    <s v="Autumn's Song is working on a debut album that brings accustic / singer-songwriter / piano rock to the central Florida music scene."/>
    <n v="750"/>
    <n v="850"/>
    <s v="successful"/>
    <x v="0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</r>
  <r>
    <s v="Project: Ballerina Black UK Tour"/>
    <s v="Los Angeles based Ballerina Black are on their way to tour the UK in May. Join our club &amp; help make it happen."/>
    <n v="3000"/>
    <n v="3250"/>
    <s v="successful"/>
    <x v="0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</r>
  <r>
    <s v="Eikon // Dustin Hecocks Records His Debut Album"/>
    <s v="Eikon worship leader Dustin Hecocks records his full length debut album this Summer, comprised of powerful music and worshipful lyrics."/>
    <n v="6000"/>
    <n v="7412"/>
    <s v="successful"/>
    <x v="0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</r>
  <r>
    <s v="Adam Sullivan - Recording 4 New EPs for 2012!"/>
    <s v="I am in the process of completing 4 new EPs to be released in Winter, Spring, Summer, and Fall of 2012."/>
    <n v="4000"/>
    <n v="4028"/>
    <s v="successful"/>
    <x v="0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</r>
  <r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x v="0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</r>
  <r>
    <s v="Chris Dorman - Sita worldwide"/>
    <s v="Indie Folk musician, Chris Dorman is releasing his second full length album.  Let's release this record worldwide - grassroots style!"/>
    <n v="3000"/>
    <n v="3465.32"/>
    <s v="successful"/>
    <x v="0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</r>
  <r>
    <s v="Little Moses EP"/>
    <s v="Little Moses is trying to record their first EP, and we can't do it without your help!"/>
    <n v="2500"/>
    <n v="3010.01"/>
    <s v="successful"/>
    <x v="0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</r>
  <r>
    <s v="Insect Surfers 2013 Release !"/>
    <s v="Insect Surfers, Planet Earth's Longest-Running Modern Surf Band, come twanging back into 2013 with a new surfadelic musical release!"/>
    <n v="8000"/>
    <n v="9203.23"/>
    <s v="successful"/>
    <x v="0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</r>
  <r>
    <s v="Tiffany Alvord's First Album of Original Songs"/>
    <s v="I'm an 18-year old singer/songwriter from California. I'd love your support to get my album of original songs professionally recorded."/>
    <n v="18000"/>
    <n v="21684.2"/>
    <s v="successful"/>
    <x v="0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</r>
  <r>
    <s v="Amy Lingamfelter's making of &quot;Open Safe Love&quot;."/>
    <s v="Amy Lingamfelter is making an album all about love and she's looking for backers. See see how you can share in the journey!"/>
    <n v="6000"/>
    <n v="6077"/>
    <s v="successful"/>
    <x v="0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</r>
  <r>
    <s v="Lift The Decade Debut Full-Length Record"/>
    <s v="Help Lift The Decade record their debut full length album with with Ace Enders! (The Early November, I Can Make A Mess)"/>
    <n v="1500"/>
    <n v="1537"/>
    <s v="successful"/>
    <x v="0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</r>
  <r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x v="0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</r>
  <r>
    <s v="&quot; Prodigal Daughter&quot; Recording Project"/>
    <s v="This CD celebrates a journey beginning with the death of a father and culminating with the joyous victory expressed in music!"/>
    <n v="2500"/>
    <n v="2500"/>
    <s v="successful"/>
    <x v="0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</r>
  <r>
    <s v="GBS Detroit Presents Shone Nuisance"/>
    <s v="Shone Nuisance is heading to GBS Detroit on Friday, October 26th to record and film their GBS Detroit EP and video."/>
    <n v="600"/>
    <n v="610"/>
    <s v="successful"/>
    <x v="0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</r>
  <r>
    <s v="Caverns of Sonora"/>
    <s v="Engine is ready to record our sophomore release. The songs are written, the musicians are ready. Help us bring this into existence!"/>
    <n v="3000"/>
    <n v="3000"/>
    <s v="successful"/>
    <x v="0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</r>
  <r>
    <s v="The Christopher Battles EP"/>
    <s v="The Christopher Battles EP Project will fund professional recording, publicity, and release for this original singer-songwriter."/>
    <n v="6000"/>
    <n v="6020"/>
    <s v="successful"/>
    <x v="0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</r>
  <r>
    <s v="Roosevelt Died."/>
    <s v="Our tour van died, we need help!"/>
    <n v="3000"/>
    <n v="3971"/>
    <s v="successful"/>
    <x v="0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</r>
  <r>
    <s v="GBS Detroit Presents The Skylit Letter"/>
    <s v="The Skylit Letter is heading to Groovebox Studios in Detroit on Friday, June 29th to record and film a live GBS Detroit video and EP."/>
    <n v="600"/>
    <n v="820"/>
    <s v="successful"/>
    <x v="0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</r>
  <r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x v="0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</r>
  <r>
    <s v="The Guru releases &quot;Native Sun&quot;"/>
    <s v="The Guru is basement parties, lake swimming, a smile shared between reunited friends, and the doe-eyed innocence of youth."/>
    <n v="1000"/>
    <n v="1360"/>
    <s v="successful"/>
    <x v="0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</r>
  <r>
    <s v="Matthew Moon's New Album"/>
    <s v="Indie rocker, Matthew Moon, has something to share with you..."/>
    <n v="7777"/>
    <n v="11364"/>
    <s v="successful"/>
    <x v="0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</r>
  <r>
    <s v="In the Raw: the ink &amp; the Echo's debut album"/>
    <s v="In the Raw is Seattle's the Ink &amp; the Echo's debut album.  It is honest, compelling, and speaks of raw human emotion."/>
    <n v="800"/>
    <n v="1036"/>
    <s v="successful"/>
    <x v="0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</r>
  <r>
    <s v="Layla The Wolf Debut E.P. &quot;Sugar&quot;"/>
    <s v="Help Layla the Wolf fund the printing and releasing of our first E.P. Release called &quot;Sugar&quot;."/>
    <n v="2000"/>
    <n v="5080"/>
    <s v="successful"/>
    <x v="0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</r>
  <r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x v="0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</r>
  <r>
    <s v="ACKER Studio Album and Vinyl Pressing"/>
    <s v="ACKER, an instrumental noise-rock band from Central Illinois, is raising funds to record a new album and release it on vinyl."/>
    <n v="2000"/>
    <n v="2154.66"/>
    <s v="successful"/>
    <x v="0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</r>
  <r>
    <s v="THE SADDEST LANDSCAPE: Deluxe Vinyl Reissues"/>
    <s v="A project to raise the funds for our early discography, pressed on vinyl the way we always envisioned it + help w/ future band plans."/>
    <n v="16000"/>
    <n v="17170"/>
    <s v="successful"/>
    <x v="0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</r>
  <r>
    <s v="Skyline Sounds - First Studio Album (and Merch!)"/>
    <s v="We are ready to make our first full-length album, and with your help, we can make it happen!"/>
    <n v="4000"/>
    <n v="4261"/>
    <s v="successful"/>
    <x v="0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</r>
  <r>
    <s v="&quot;Vision&quot; - New Album - Brent Brown"/>
    <s v="Brent Brown's breakout new album! Requires help from the record label... You!"/>
    <n v="2000"/>
    <n v="2007"/>
    <s v="successful"/>
    <x v="0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</r>
  <r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x v="0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</r>
  <r>
    <s v="BBB Kickstarter Two"/>
    <s v="BBB is going back into the studio to record and release &quot;Felix From Canada&quot; by popular demand.  We need your help!"/>
    <n v="300"/>
    <n v="300"/>
    <s v="successful"/>
    <x v="0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</r>
  <r>
    <s v="Summer Underground // Honeycomb LP"/>
    <s v="Help us fund our second full-length album Honeycomb!"/>
    <n v="7000"/>
    <n v="7340"/>
    <s v="successful"/>
    <x v="0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</r>
  <r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x v="0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</r>
  <r>
    <s v="The Violet Tone and the City of Angels!"/>
    <s v="The Violet Tone is heading to California but we need your help!  We've been at this for years and finally have a shot!"/>
    <n v="1500"/>
    <n v="3385"/>
    <s v="successful"/>
    <x v="0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</r>
  <r>
    <s v="Launch Bitch's new project BEACH: violin indie-electro rock"/>
    <s v="Launch Bitch's new project, BEACH.  Get a limited edition cassette EP, be on a song, or drive away in Bitch's tour bus/RV."/>
    <n v="48000"/>
    <n v="48434"/>
    <s v="successful"/>
    <x v="0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</r>
  <r>
    <s v="You Said It Would Go Down Like This"/>
    <s v="Our next album is being mastered and we want your help to release it by putting your name down for a pre-sale copy and awesome merch!"/>
    <n v="1200"/>
    <n v="1773"/>
    <s v="successful"/>
    <x v="0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</r>
  <r>
    <s v="PORCHES. vs. THE U.S.A."/>
    <s v="PORCHES.  and Documentarians tour from New York to San Francisco and back."/>
    <n v="1000"/>
    <n v="1346.11"/>
    <s v="successful"/>
    <x v="0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</r>
  <r>
    <s v="Big Long Now's Debut Album"/>
    <s v="big long now is recording our debut album and we are looking for help mastering and pressing it to vinyl"/>
    <n v="2000"/>
    <n v="2015"/>
    <s v="successful"/>
    <x v="0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</r>
  <r>
    <s v="Hearty Har Full Length Album"/>
    <s v="&lt;3_x000a_Coming in from outer space. Help Hearty Har record their 1st album!!"/>
    <n v="8000"/>
    <n v="8070.43"/>
    <s v="successful"/>
    <x v="0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</r>
  <r>
    <s v="Legend of Decay"/>
    <s v="Join us on an epic journey to discover a millennia old secret which will change the world forever."/>
    <n v="50000"/>
    <n v="284"/>
    <s v="failed"/>
    <x v="16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</r>
  <r>
    <s v="CapitÃ¡n Kalani y el sindicato robÃ³tico"/>
    <s v="Captain Kalani it's a retro game full of nostalgia for the old gamers but interesting for the new ones"/>
    <n v="80000"/>
    <n v="310"/>
    <s v="failed"/>
    <x v="14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</r>
  <r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x v="0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</r>
  <r>
    <s v="AZAMAR"/>
    <s v="AZAMAR is a Role Playing Game world involving fantasy and high magic, based on the popular OpenD6 OGL using the Cinema6 RPG Framework."/>
    <n v="1100"/>
    <n v="115"/>
    <s v="failed"/>
    <x v="0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</r>
  <r>
    <s v="Becoming - A Metaphysical Game About Mental Illness"/>
    <s v="Becoming is a video game that aims to portray mental illness through a metaphysical and emotional story."/>
    <n v="60000"/>
    <n v="852"/>
    <s v="failed"/>
    <x v="0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</r>
  <r>
    <s v="DodgeBall Blitz"/>
    <s v="Lead your team to victory in this fast-paced, action, sports game! Use Power-ups and avoid attacks as you fight for victory!"/>
    <n v="20000"/>
    <n v="10"/>
    <s v="failed"/>
    <x v="0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</r>
  <r>
    <s v="Three Monkeys - Part 1: Into the Abyss"/>
    <s v="Three Monkeys is an audio adventure game for PC."/>
    <n v="28000"/>
    <n v="8076"/>
    <s v="failed"/>
    <x v="1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</r>
  <r>
    <s v="Makayla's Quest"/>
    <s v="The Royal Snail has misdelivered all the invitations to the Royal Ball.  It's up to Makayla to set things right in the Fairy Forest"/>
    <n v="15000"/>
    <n v="25"/>
    <s v="failed"/>
    <x v="5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</r>
  <r>
    <s v="Pretty Kitty Fuzzy"/>
    <s v="PKF is a Cat-Tastic 2D side-scrolling shooter! Stand up to all the big meanies with the power of positivity and save the universe!"/>
    <n v="2000"/>
    <n v="236"/>
    <s v="failed"/>
    <x v="0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</r>
  <r>
    <s v="Wondrous Adventures: A Kid's Game"/>
    <s v="You are the hero tasked to save your home from the villainous Sanword."/>
    <n v="42000"/>
    <n v="85"/>
    <s v="failed"/>
    <x v="0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</r>
  <r>
    <s v="Scout's Honor"/>
    <s v="From frightened girl to empowered woman, Scout's Honor is a tale about facing your fears and overcoming odds."/>
    <n v="500"/>
    <n v="25"/>
    <s v="failed"/>
    <x v="0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</r>
  <r>
    <s v="Universe Rush"/>
    <s v="Fight your way to dominate the universe. Be the first to try our engaging cross-platform mmo-strategy and bring it closer to reality."/>
    <n v="100000"/>
    <n v="2112.9899999999998"/>
    <s v="failed"/>
    <x v="0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</r>
  <r>
    <s v="Waddle Slide - An App for iPhone and Android"/>
    <s v="Waddle Slide is an iPhone/Android application. The app is based around a penguin, who's objective is to find his way back to his igloo."/>
    <n v="1000"/>
    <n v="16"/>
    <s v="failed"/>
    <x v="0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</r>
  <r>
    <s v="Prehistoric Landing"/>
    <s v="1st person Action Survivalist Rpg game. You get sent to a deadly Island to die not knowing that your not alone on the island."/>
    <n v="6000"/>
    <n v="104"/>
    <s v="failed"/>
    <x v="0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</r>
  <r>
    <s v="Tesla's Electric Mist"/>
    <s v="Point-and-click adventure: The mysterious Nikola Tesla, a time traveling device, and an experiment gone wrong in Colorado Springs"/>
    <n v="5000"/>
    <n v="478"/>
    <s v="failed"/>
    <x v="0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</r>
  <r>
    <s v="Dark Paradise"/>
    <s v="A dark and twisted game with physiological madness and corruption as a man becomes the ultimate bio weapon."/>
    <n v="80000"/>
    <n v="47.69"/>
    <s v="failed"/>
    <x v="0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</r>
  <r>
    <s v="Late To The Party : A Cold War Espionage RPG in the Baltics"/>
    <s v="Arrest, interrogate, and uncover the truth as a local woman recruited by the KGB. For Windows, Mac &amp; Linux."/>
    <n v="50000"/>
    <n v="14203"/>
    <s v="failed"/>
    <x v="5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</r>
  <r>
    <s v="Tales Of Tameria - Dawning Light"/>
    <s v="A game with a mixture of a few genres from RPG, Simulation and to adventure elements."/>
    <n v="1000"/>
    <n v="128"/>
    <s v="failed"/>
    <x v="1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</r>
  <r>
    <s v="Manorkept"/>
    <s v="An adventuring RPG with ghosts, mysteries, and flexible gameplay paths, Manorkept is a game that promises an unforgettable experience."/>
    <n v="30000"/>
    <n v="1626"/>
    <s v="failed"/>
    <x v="0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</r>
  <r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x v="0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</r>
  <r>
    <s v="King of Consoles"/>
    <s v="A place where people can test out the latest video games, for an hourly fee. It's cheaper than wasting money on a $60 game that sucked"/>
    <n v="15000"/>
    <n v="0"/>
    <s v="failed"/>
    <x v="0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</r>
  <r>
    <s v="MEDiAN - The Colony (sci-fi exploration adventure game)"/>
    <s v="a third-person exploration adventure game developed by yetanotherIndie will be released on August 2016 for PC, Linux and XBox one."/>
    <n v="10500"/>
    <n v="601"/>
    <s v="failed"/>
    <x v="12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</r>
  <r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x v="0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</r>
  <r>
    <s v="Project Starborn"/>
    <s v="A thousand community-built sandbox games (and more!) with a fully-customizable game engine."/>
    <n v="35500"/>
    <n v="607"/>
    <s v="failed"/>
    <x v="0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</r>
  <r>
    <s v="Theocalypse - Mythology and Modern day collide in this RPG"/>
    <s v="When the gods of religions and days passed return to our modern world, humanity must fight for its survival and future."/>
    <n v="15000"/>
    <n v="4565"/>
    <s v="failed"/>
    <x v="0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</r>
  <r>
    <s v="Nanaue eSports"/>
    <s v="New professional gaming organization with a tournament winning Dota 2 team, &amp; divisions in all eSports games looking to re brand/expand"/>
    <n v="5000"/>
    <n v="1"/>
    <s v="failed"/>
    <x v="0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</r>
  <r>
    <s v="Johnny Rocketfingers 3"/>
    <s v="A Point and Click Adventure on Steroids."/>
    <n v="390000"/>
    <n v="2716"/>
    <s v="failed"/>
    <x v="0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</r>
  <r>
    <s v="ZomBlock's"/>
    <s v="zomblock's is a online zombie survival game where you can craft new weapons,find food and water to keep yourself alive."/>
    <n v="100"/>
    <n v="2"/>
    <s v="failed"/>
    <x v="1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</r>
  <r>
    <s v="Project Gert on Xbox Live "/>
    <s v="Project Gert is a sequel to the Android game Project Gert, for Xbox Live.  One character embodying two personality's, and sets of abilities.  "/>
    <n v="2000"/>
    <n v="0"/>
    <s v="failed"/>
    <x v="0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</r>
  <r>
    <s v="The Unknown Door"/>
    <s v="A pixel styled open world detective game."/>
    <n v="50000"/>
    <n v="405"/>
    <s v="failed"/>
    <x v="10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</r>
  <r>
    <s v="Handee Job for PS4 Gets on Shark Tank"/>
    <s v="Crazy Artist makes gaming more comfortable and fun for Playstation 4 users. I really want to give you a Handee Job!"/>
    <n v="45000"/>
    <n v="118"/>
    <s v="failed"/>
    <x v="0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</r>
  <r>
    <s v="Space Shooter RPG+"/>
    <s v="Our game is going to be a space shooter that has RPG elements with New Game+! It will be unlike any space shooter ever played."/>
    <n v="30000"/>
    <n v="50"/>
    <s v="failed"/>
    <x v="0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</r>
  <r>
    <s v="It's The GOD Complex"/>
    <s v="Crowdfunding the Gamers Way. An online game with real world consequences.Do you dare to play? Can you turn the world around?"/>
    <n v="372625"/>
    <n v="34"/>
    <s v="failed"/>
    <x v="0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</r>
  <r>
    <s v="Demigods - Rise of the Children - Part 1 (Design)"/>
    <s v="A Real Time Strategy game based on Greek mythology in a fictional world."/>
    <n v="250"/>
    <n v="2"/>
    <s v="failed"/>
    <x v="0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</r>
  <r>
    <s v="VoxelMaze"/>
    <s v="A Level Editor, Turned up to eleven. Infinite creativity in one package, solo or with up to 16 of your friends."/>
    <n v="5000"/>
    <n v="115"/>
    <s v="failed"/>
    <x v="1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</r>
  <r>
    <s v="Beyond Black Space"/>
    <s v="Captain and manage your ship along with your crew in this deep space adventure! (PC/Linux/Mac)"/>
    <n v="56000"/>
    <n v="1493"/>
    <s v="failed"/>
    <x v="0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</r>
  <r>
    <s v="Nin"/>
    <s v="Gamers and 90's fans unite in this small tale of epic proportions!"/>
    <n v="75000"/>
    <n v="21144"/>
    <s v="failed"/>
    <x v="0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</r>
  <r>
    <s v="PerfectGolf"/>
    <s v="A next generation golf game with a course designer and a massively multiplayer online tour. Join the fun and help us create it"/>
    <n v="300000"/>
    <n v="19770.11"/>
    <s v="failed"/>
    <x v="0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</r>
  <r>
    <s v="DeadRealm RPG Series for Android and iOS"/>
    <s v="The world is dead, humans are nearly extinct._x000a_Vampires and Werewolves hunt the survivors. Zombies hunt us all._x000a_How will you survive?"/>
    <n v="3600"/>
    <n v="26"/>
    <s v="failed"/>
    <x v="0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</r>
  <r>
    <s v="Army vs Aliens - Currently in Alpha"/>
    <s v="An awesome side-scroller tower defense game.  Think &quot;Plants vs Zombies&quot; but from a side-on perspective."/>
    <n v="10000"/>
    <n v="85"/>
    <s v="failed"/>
    <x v="0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</r>
  <r>
    <s v="CallMeGhost DEBUT ALBUM preorder!"/>
    <s v="We're trying to fund hard copies of our debut album!"/>
    <n v="400"/>
    <n v="463"/>
    <s v="successful"/>
    <x v="0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</r>
  <r>
    <s v="&quot;Then &amp; Now&quot;"/>
    <s v="Then &amp; Now is the 1st Solo album from me Ian Stewart. To learn more about me, my music, and my life visit www.ianstewartlive.com"/>
    <n v="4500"/>
    <n v="5052"/>
    <s v="successful"/>
    <x v="0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</r>
  <r>
    <s v="Help MONGREL record our new cd !"/>
    <s v="Mongrel is looking to hit the studio once again in June so we can bring you a new cd later this year and we need your help!"/>
    <n v="2500"/>
    <n v="3305"/>
    <s v="successful"/>
    <x v="0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</r>
  <r>
    <s v="Rosaline debut record"/>
    <s v="South Florida roots country/rock outfit's long awaited debut record"/>
    <n v="5500"/>
    <n v="5645"/>
    <s v="successful"/>
    <x v="0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</r>
  <r>
    <s v="Le Temps Nous Est ComtÃ©"/>
    <s v="Vous aimez le rock fort ? Aidez les Beat Cheese Ã  produire leur premier album ! Do you like cheese? Help us produce our first album!"/>
    <n v="2500"/>
    <n v="3466"/>
    <s v="successful"/>
    <x v="6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</r>
  <r>
    <s v="Johnny Rock &amp; Friends: For The Record"/>
    <s v="Drummer John Roccesano (Johnny Rock) produces an album written and performed by friends, recorded and mixed on tape, pressed on vinyl."/>
    <n v="2000"/>
    <n v="2932"/>
    <s v="successful"/>
    <x v="0"/>
    <s v="USD"/>
    <n v="1417813618"/>
    <n v="1413922018"/>
    <b v="0"/>
    <n v="32"/>
    <b v="1"/>
    <s v="music/rock"/>
    <n v="1.466"/>
    <n v="91.625"/>
    <x v="4"/>
    <s v="rock"/>
    <d v="2014-10-21T20:06:58"/>
    <d v="2014-12-05T21:06:58"/>
  </r>
  <r>
    <s v="Planes and Planets needs to get their EP finished!!"/>
    <s v="We need YOUR HELP to take one more step to this make release sound amazing!"/>
    <n v="150"/>
    <n v="180"/>
    <s v="successful"/>
    <x v="0"/>
    <s v="USD"/>
    <n v="1347672937"/>
    <n v="1346463337"/>
    <b v="0"/>
    <n v="8"/>
    <b v="1"/>
    <s v="music/rock"/>
    <n v="1.2"/>
    <n v="22.5"/>
    <x v="4"/>
    <s v="rock"/>
    <d v="2012-09-01T01:35:37"/>
    <d v="2012-09-15T01:35:37"/>
  </r>
  <r>
    <s v="PIZAZZ: Pigeons Playing Ping Pong's New Album"/>
    <s v="We're hitting the studio to record our next album, &quot;Pizazz&quot;!! Help us put the FUN in FUNK!!"/>
    <n v="18000"/>
    <n v="21884.69"/>
    <s v="successful"/>
    <x v="0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</r>
  <r>
    <s v="Pedals and Effects Arena Corner"/>
    <s v="An innovative new YouTube series reviewing the HOT new music technology that people love. For Rockers, Jazzers, Rappers and everyone"/>
    <n v="153"/>
    <n v="153"/>
    <s v="successful"/>
    <x v="0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</r>
  <r>
    <s v="STETSON'S NEW EP"/>
    <s v="We are a hard rock band from Northern California trying to raise $350 for our next EP. Be a part of our journey!"/>
    <n v="350"/>
    <n v="633"/>
    <s v="successful"/>
    <x v="0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</r>
  <r>
    <s v="Brainspoonâ€™s New Record"/>
    <s v="Like records? We do, too! Help this Los Angeles based rock 'n' roll band get their new album out on vinyl!"/>
    <n v="4000"/>
    <n v="4243"/>
    <s v="successful"/>
    <x v="0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</r>
  <r>
    <s v="Hollow point 9, Sins Of Yesterday CD"/>
    <s v="hey friends. We are Hollow Point 9._x000a_We are calling on you to help us._x000a_In our journey to make our debut album."/>
    <n v="1000"/>
    <n v="1000"/>
    <s v="successful"/>
    <x v="0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</r>
  <r>
    <s v="Brother K's first full length album, One Eyed King"/>
    <s v="Our first full length album, One Eyed King, is an overdriven roadtrip through the heart of darkness. Rocknroll with a reading problem."/>
    <n v="4200"/>
    <n v="5331"/>
    <s v="successful"/>
    <x v="0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</r>
  <r>
    <s v="Chivo Funge and the Extensions"/>
    <s v="Chivo and his band of miscreants present their debut album _x000a_'Blind Energy' ...we think you are going to like it."/>
    <n v="4000"/>
    <n v="4119"/>
    <s v="successful"/>
    <x v="1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</r>
  <r>
    <s v="Repulsur's First Record"/>
    <s v="Trying to get the last bit of money together to finish recording the first full length Repulsur album, &quot;The After School Special&quot;."/>
    <n v="700"/>
    <n v="1750"/>
    <s v="successful"/>
    <x v="0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</r>
  <r>
    <s v="Mike Farley Band - New Album!"/>
    <s v="The Mike Farley Band has re-assembled its original line up and needs your help to make a new full-length album!"/>
    <n v="5000"/>
    <n v="6301"/>
    <s v="successful"/>
    <x v="0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</r>
  <r>
    <s v="Nobody Rides For Free ~ Stone Horse"/>
    <s v="Stone Horse ~ _x000a_Doing what they do best, laying down honest and _x000a_proper Rock-n-Roll guaranteed to soothe your soul!"/>
    <n v="2500"/>
    <n v="2503"/>
    <s v="successful"/>
    <x v="0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</r>
  <r>
    <s v="The Letter Black - New Record"/>
    <s v="We are making our third studio album and no longer have a label telling us what we can/can't do. This record is for the fans."/>
    <n v="25000"/>
    <n v="34660"/>
    <s v="successful"/>
    <x v="0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</r>
  <r>
    <s v="Woodhouse EP"/>
    <s v="Woodhouse is making an EP!  If you are a fan of whiskey and loud guitars, contribute to the cause!"/>
    <n v="1000"/>
    <n v="1614"/>
    <s v="successful"/>
    <x v="0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</r>
  <r>
    <s v="FOUR STAR MARY &quot;PIECES&quot;"/>
    <s v="Help fund the new record by independent alternative rockers FOUR STAR MARY &quot;PIECES&quot;"/>
    <n v="5000"/>
    <n v="5359.21"/>
    <s v="successful"/>
    <x v="0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</r>
  <r>
    <s v="Broken Contract Rulebook Relaunch"/>
    <s v="Broken Contract is a sci-fi, action/adventure, miniature based game of sci-fi worker insurrection in a dystopian future for 2+ players."/>
    <n v="2000"/>
    <n v="3062"/>
    <s v="successful"/>
    <x v="0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</r>
  <r>
    <s v="Broken World - A Post-Apocalypse Tabletop RPG"/>
    <s v="An incredibly comprehensive tabletop rpg book for the post apocalypse, inspired by Dungeon World."/>
    <n v="3000"/>
    <n v="15725"/>
    <s v="successful"/>
    <x v="5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</r>
  <r>
    <s v="D12 Trap Dice + Trapped The Dice Game"/>
    <s v="Don't just kill them, let the dice decide what kills'em. As a Bonus Get the game TRAPPED free, a Fast paced Dice game for 2-8 Players."/>
    <n v="1800"/>
    <n v="8807"/>
    <s v="successful"/>
    <x v="0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</r>
  <r>
    <s v="Liguria"/>
    <s v="Trading beautiful colors on behalf of the bishop! Become the best merchant of the Fresco World in this innovative game by Queen Games."/>
    <n v="10000"/>
    <n v="28474"/>
    <s v="successful"/>
    <x v="0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</r>
  <r>
    <s v="Empire of the Dead: REQUIEM"/>
    <s v="Empire of the Dead-Requiem is a miniatures expansion to our 28mm tabletop game set in a Dark and Gothic, Steampunk Victorian Empire."/>
    <n v="5000"/>
    <n v="92848.5"/>
    <s v="successful"/>
    <x v="1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</r>
  <r>
    <s v="Latitude 90Â° : The Origin"/>
    <s v="The real-time digital social deduction game where there's no moderator, no sleeping, and no dying."/>
    <n v="20000"/>
    <n v="21935"/>
    <s v="successful"/>
    <x v="0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</r>
  <r>
    <s v="Tesla vs. Edison"/>
    <s v="The War of Currents! 2-5 electricity innovators build routes, grow tech trees, and play the stock market in 20 minutes per player."/>
    <n v="20000"/>
    <n v="202928.5"/>
    <s v="successful"/>
    <x v="0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</r>
  <r>
    <s v="PHOENIX DICE: A New Approach to an Outdated Gaming Tool"/>
    <s v="Beautifully unique, precision cut, metal gaming dice derived from a passion in tabletop gaming and engineering design."/>
    <n v="5494"/>
    <n v="22645"/>
    <s v="successful"/>
    <x v="2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</r>
  <r>
    <s v="Odyssey: ARGONAUTS"/>
    <s v="Help me fund the Argonauts! Sculpted by Dave Kidd, based on concept art from Roberto Cirillo, created by Fet Milner and myself!"/>
    <n v="1200"/>
    <n v="6039"/>
    <s v="successful"/>
    <x v="1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</r>
  <r>
    <s v="Overlords of Infamy - A Board Game of Silly Super-Villainy!"/>
    <s v="You are an evil Overlord.  Your mission?  To make everyone as miserable as possible.  Can you achieve world domination?"/>
    <n v="19000"/>
    <n v="35076"/>
    <s v="successful"/>
    <x v="0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</r>
  <r>
    <s v="SpecForce Rangers: Outlanders Phase 4"/>
    <s v="This campaign features the Government Special Forces on Outland. 28mm scale white metal miniatures for Sci-Fi games in any setting."/>
    <n v="750"/>
    <n v="898"/>
    <s v="successful"/>
    <x v="1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</r>
  <r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x v="1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</r>
  <r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x v="0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</r>
  <r>
    <s v="Monster Lab"/>
    <s v="LAST CHANCE! A fast paced card game for people who like to play god, build hybrid cat monsters and add flamethrowers to space dragons."/>
    <n v="10000"/>
    <n v="53737"/>
    <s v="successful"/>
    <x v="0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</r>
  <r>
    <s v="Purgatoria: City of Angels"/>
    <s v="A gritty, noir tabletop RPG with a fast-paced combo-based battle system."/>
    <n v="4600"/>
    <n v="5535"/>
    <s v="successful"/>
    <x v="0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</r>
  <r>
    <s v="LACORSA Grand Prix Game (relaunch)"/>
    <s v="Race your friends in style with this classic Grand Prix game."/>
    <n v="14000"/>
    <n v="15937"/>
    <s v="successful"/>
    <x v="0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</r>
  <r>
    <s v="Trickerion - Legends of Illusion"/>
    <s v="A strategy game of magic and deception, where aspiring  Illusionists clash in a grand contest for fame and fortune."/>
    <n v="30000"/>
    <n v="285309.33"/>
    <s v="successful"/>
    <x v="0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</r>
  <r>
    <s v="Rivals: Masters of the Deep"/>
    <s v="A tactical Miniatures board game for 2-4 players set in a mysterious underwater realm where 4 factions battle for supremacy."/>
    <n v="40000"/>
    <n v="53157"/>
    <s v="successful"/>
    <x v="0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</r>
  <r>
    <s v="Decadolo. Flip it!"/>
    <s v="A new strategic board game designed to flip out your opponent."/>
    <n v="9000"/>
    <n v="13228"/>
    <s v="successful"/>
    <x v="17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</r>
  <r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x v="1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</r>
  <r>
    <s v="Superpowerless - Princess - Music Video"/>
    <s v="Oh Hello! I make 8bit / Pop Punk under the name of Superpowerless and with your help, I'm looking to fund a new music video! :)"/>
    <n v="110"/>
    <n v="420.99"/>
    <s v="successful"/>
    <x v="1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</r>
  <r>
    <s v="zircon - &quot;Identity Sequence&quot;: A cyberpunk-inspired journey"/>
    <s v="An electro-organic album of evolved dance music inspired by seminal cyberpunk works."/>
    <n v="4000"/>
    <n v="28167.25"/>
    <s v="successful"/>
    <x v="0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</r>
  <r>
    <s v="Andy's iLL - The Invisible City"/>
    <s v="The Invisible City is a project built &amp; powered by my fans. A full video and audio experience that I hope to merge into a live show."/>
    <n v="2000"/>
    <n v="2191"/>
    <s v="successful"/>
    <x v="5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</r>
  <r>
    <s v="Press Mirror Kisses' New Album &quot;Heartbeats&quot; on Vinyl"/>
    <s v="A professional pressing of the new (and greatest) Mirror Kisses album on beautiful white vinyl. Backers hear it first!"/>
    <n v="1500"/>
    <n v="1993"/>
    <s v="successful"/>
    <x v="0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</r>
  <r>
    <s v="Lestat - Midnight Toll Video"/>
    <s v="Lestat is filming their first video, and they need your help! From their release, Arisen, &quot;Midnight Toll&quot;. Hear it at lestatmusic.com."/>
    <n v="750"/>
    <n v="1140"/>
    <s v="successful"/>
    <x v="0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</r>
  <r>
    <s v="Arbor Oasis's First Album!"/>
    <s v="We really think we might have what it takes to make it someday! But we really need help to take the first step and release this album!"/>
    <n v="1100"/>
    <n v="1130"/>
    <s v="successful"/>
    <x v="0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</r>
  <r>
    <s v="Piece of Happy"/>
    <s v="Each piece has a story behind it. Not of some life drama but of an experience you live whilst listening; Happiness evoking"/>
    <n v="2000"/>
    <n v="2000"/>
    <s v="successful"/>
    <x v="0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</r>
  <r>
    <s v="HELP FUND SELF IMPLIED RESTRICTIONS DEBUT RELEASE"/>
    <s v="Early Summer, SIR will be releasing two EP's. The funding of this project will determine if they get professional pressings or cdr's"/>
    <n v="1000"/>
    <n v="1016"/>
    <s v="successful"/>
    <x v="0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</r>
  <r>
    <s v="NYPC's North American (+ Colombia!) Tour May 2014 - Part 2"/>
    <s v="Support us and pledge for rewards on our new bigger Tour of the US, Canada and Colombia!"/>
    <n v="500"/>
    <n v="754"/>
    <s v="successful"/>
    <x v="1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</r>
  <r>
    <s v="The Seshen's Debut Album Release"/>
    <s v="Influenced by Little Dragon, J. Dilla, Erykah Badu &amp; Beach House, this genre-defying record fuses hip-hop, soul, pop and electronica."/>
    <n v="4000"/>
    <n v="4457"/>
    <s v="successful"/>
    <x v="0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</r>
  <r>
    <s v="Kickstart the Future (of Telefuture)"/>
    <s v="Telefuture, a record label sharing 80's inspired electronic music, wants to release some incredible albums on various physical mediums!"/>
    <n v="2500"/>
    <n v="4890"/>
    <s v="successful"/>
    <x v="0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</r>
  <r>
    <s v="Dragon's Eye Recordings: Label Relaunch"/>
    <s v="Help Dragon's Eye relaunch with 4 new releases by Yann Novak, Pinkcourtesyphone, Steve Roden &amp; Lawrence English + Stephen Vitiello"/>
    <n v="6000"/>
    <n v="6863"/>
    <s v="successful"/>
    <x v="0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</r>
  <r>
    <s v="WINTER WALK WITH ME ~ Hasenfang Album"/>
    <s v="NOTE: THIS PROJECT IS ALREADY 100% FUNDED!!! _x000a_This is an &quot;Extended Campaign Run&quot; for anyone who wants a CD of my seventh solo album."/>
    <n v="5"/>
    <n v="10"/>
    <s v="successful"/>
    <x v="0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</r>
  <r>
    <s v="Spiff is ready to join the digital age!"/>
    <s v="Join this Kickstarter project today to assist Spiff in converting his analog recordings from the 80's to digital!"/>
    <n v="600"/>
    <n v="1755.01"/>
    <s v="successful"/>
    <x v="0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</r>
  <r>
    <s v="&quot;Something to See, Not to Say&quot; - Anemometer's First EP Album"/>
    <s v="Ambient Electro Grind-fest!"/>
    <n v="550"/>
    <n v="860"/>
    <s v="successful"/>
    <x v="0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</r>
  <r>
    <s v="Femme Fatality 'Stranger' T-shirt and/or Tote bag"/>
    <s v="We are taking pre-orders for a very limited run of new t-shirts and tote bags! Available exclusivly through this Kickstarter campaign."/>
    <n v="300"/>
    <n v="317"/>
    <s v="successful"/>
    <x v="0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</r>
  <r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x v="0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</r>
  <r>
    <s v="Idiot Stare &quot;Unknown to Millions&quot; CD"/>
    <s v="Help Idiot Stare press their next album to CD. Over 40 minutes of intense industrial rock that you're going to want to own!"/>
    <n v="2000"/>
    <n v="2456.66"/>
    <s v="successful"/>
    <x v="0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</r>
  <r>
    <s v="Moments by eBurner"/>
    <s v="An album that illustrates events in our lives, whether trivial or significant, through the tones of electronic music."/>
    <n v="1000"/>
    <n v="1015"/>
    <s v="successful"/>
    <x v="0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</r>
  <r>
    <s v="Be Part of Darkpine's Debut EP"/>
    <s v="Darkpine is recording and releasing a 5-track EP within the coming months this summer and hopes for your support."/>
    <n v="3500"/>
    <n v="3540"/>
    <s v="successful"/>
    <x v="0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</r>
  <r>
    <s v="Dice Bazaar - Dice rolling, card trading, family fun"/>
    <s v="Welcome to the Dice Bazaar! Roll dice to buy &amp; trade products at the bazaar, block opponents, tame cobras, and score points!"/>
    <n v="7500"/>
    <n v="8109"/>
    <s v="successful"/>
    <x v="0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</r>
  <r>
    <s v="Passing Shot: Dice Tennis Game"/>
    <s v="Passing Shot is a tennis dice game for two players. Strategic use of the dice rolls allow you to score points to win game, set &amp; match."/>
    <n v="500"/>
    <n v="813"/>
    <s v="successful"/>
    <x v="0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</r>
  <r>
    <s v="M4 Collapsible Cardboard Scenery"/>
    <s v="Cardboard scenery for Sci-Fi 28-32mm miniature games. Easy to assemble, disassemble and transport. Supplied unpainted. By MCSTUDIO."/>
    <n v="19500"/>
    <n v="20631"/>
    <s v="successful"/>
    <x v="5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</r>
  <r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x v="0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</r>
  <r>
    <s v="Battle Systemsâ„¢ Fantasy Dungeon Terrain"/>
    <s v="Fantasy Dungeon terrain for 28mm tabletop games. This is pre-punched card that is easy to assemble with no painting required."/>
    <n v="21000"/>
    <n v="198415.01"/>
    <s v="successful"/>
    <x v="1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</r>
  <r>
    <s v="Street Kings Boardgame"/>
    <s v="Missed the Kickstarter? Contact your local gaming store before going online. Or click on the order button. Thanks for the support!"/>
    <n v="18000"/>
    <n v="19523.310000000001"/>
    <s v="successful"/>
    <x v="0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</r>
  <r>
    <s v="Mechabrick - A Minifig/Mecha board game and models"/>
    <s v="Mechabrick is a set of precision plastic kits to convert your Minifigs into robots then battle with them in an exciting board game."/>
    <n v="13000"/>
    <n v="20459"/>
    <s v="successful"/>
    <x v="1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</r>
  <r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x v="12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</r>
  <r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x v="0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</r>
  <r>
    <s v="Little Dungeon: Turtle Rock"/>
    <s v="Dungeon Crawl for All! A card game of swords, monsters and LOOT! Adventurers as young as 5 and &quot;seasoned&quot; warriors are all welcomed."/>
    <n v="8500"/>
    <n v="10706"/>
    <s v="successful"/>
    <x v="0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</r>
  <r>
    <s v="Kingdom"/>
    <s v="A game about communities by Ben Robbins, creator of Microscope. Do you change the Kingdom or does the Kingdom change you?"/>
    <n v="2500"/>
    <n v="30303.24"/>
    <s v="successful"/>
    <x v="0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</r>
  <r>
    <s v="Backstory Cards"/>
    <s v="Backstory Cards help you and your friends create vibrant backstories for roleplaying games, no matter the system or genre."/>
    <n v="5000"/>
    <n v="24790"/>
    <s v="successful"/>
    <x v="0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</r>
  <r>
    <s v="Cadaver - A Card Game For Aspiring Necromancers"/>
    <s v="Cadaver is a lighthearted game of friendly necromancy! Players compete to resurrect as many bodies as possible!"/>
    <n v="2500"/>
    <n v="8301"/>
    <s v="successful"/>
    <x v="1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</r>
  <r>
    <s v="Pine Tar Baseball: 1936 Negro League + 1960 Season"/>
    <s v="Pine Tar Baseball is a fun and fast paced dice and card game for 1 to 2 players. The game features fast streamlined game play."/>
    <n v="100"/>
    <n v="1165"/>
    <s v="successful"/>
    <x v="0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</r>
  <r>
    <s v="Miniature Scenery Terrain for Tabletop gaming and Wargames"/>
    <s v="An amazing set of sceneries to create unique atmospheres for your tabletop gaming."/>
    <n v="13000"/>
    <n v="19931"/>
    <s v="successful"/>
    <x v="5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</r>
  <r>
    <s v="Alienation - an intergalactic card drafting game"/>
    <s v="Assume the role of an intergalactic real-estate agent attempting to satisfy various creature clientele!"/>
    <n v="2800"/>
    <n v="15039"/>
    <s v="successful"/>
    <x v="0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</r>
  <r>
    <s v="Monster Mansion"/>
    <s v="A real-time cooperative adventure for 2-8 players. Defeat legendary monsters to earn gold and escape before the time RUNS OUT!"/>
    <n v="18000"/>
    <n v="63527"/>
    <s v="successful"/>
    <x v="0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</r>
  <r>
    <s v="28mm Fantasy Miniature range Feral Orcs!"/>
    <s v="28mm Fantasy Miniature Range in leadfree white metal: Orcs, wolves and more."/>
    <n v="4000"/>
    <n v="5496"/>
    <s v="successful"/>
    <x v="12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</r>
  <r>
    <s v="Pro Tabletop Gaming Audio Collection"/>
    <s v="Next stretch goal unlocks at $33,000 and/or 500 backers unlocks 2 bonus stretch goals."/>
    <n v="25000"/>
    <n v="32006.67"/>
    <s v="successful"/>
    <x v="0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</r>
  <r>
    <s v="Dice Base 2: Vault - Case - Rolling Surface"/>
    <s v="Protect, store, organize and display 225 of your favorite dice in this modular and easy to use dice vault system. Oak and leather."/>
    <n v="5000"/>
    <n v="13534"/>
    <s v="successful"/>
    <x v="0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</r>
  <r>
    <s v="Savage Worlds Zombie Squad"/>
    <s v="You are Ex- Military criminals sent on suicide missions on the edge of space. Science Fiction Tabletop RPG using Savage Worlds"/>
    <n v="1000"/>
    <n v="8064"/>
    <s v="successful"/>
    <x v="1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</r>
  <r>
    <s v="The Princess Bride Playing Cards from USPCC"/>
    <s v="Inconceivable! An amazing new illustrative deck based on The Princess Bride movie."/>
    <n v="10000"/>
    <n v="136009.76"/>
    <s v="successful"/>
    <x v="0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</r>
  <r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x v="0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</r>
  <r>
    <s v="Warbands of the Cold North III"/>
    <s v="Finely sculpted 28mm Classic Fantasy metal and resin miniatures perfectly themed for use as a warband or adventuring party."/>
    <n v="5000"/>
    <n v="18851"/>
    <s v="successful"/>
    <x v="0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</r>
  <r>
    <s v="TimeWatch: GUMSHOE Investigative Time Travel RPG"/>
    <s v="You've got a time machine, high-powered weapons and a whole lot of history to save. Welcome to TimeWatch!"/>
    <n v="4000"/>
    <n v="105881"/>
    <s v="successful"/>
    <x v="0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</r>
  <r>
    <s v="The BESPOKE GEEK: Cosplay for Everyday"/>
    <s v="The BESPOKE GEEK is a brand new clothing company from Bletchley, England producing handmade and individual hoodies for geeks."/>
    <n v="2500"/>
    <n v="2503"/>
    <s v="successful"/>
    <x v="1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</r>
  <r>
    <s v="Foragers"/>
    <s v="Take on the role of an ancient forager in this fun strategy game from the designer of Biblios."/>
    <n v="18500"/>
    <n v="19324"/>
    <s v="successful"/>
    <x v="0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</r>
  <r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x v="1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</r>
  <r>
    <s v="Centurion: Legionaries of Rome"/>
    <s v="March with the legions against the enemies of Rome in this role-playing game of military adventures."/>
    <n v="3500"/>
    <n v="5907"/>
    <s v="successful"/>
    <x v="0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</r>
  <r>
    <s v="The Game Anywhere Table"/>
    <s v="A customizable gaming table, for the best gaming experience, portable, storable and lightweight, that can be taken anywhere"/>
    <n v="25000"/>
    <n v="243778"/>
    <s v="successful"/>
    <x v="0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</r>
  <r>
    <s v="Werewolf: Full Moon Expansion"/>
    <s v="A great game full of lying, scheming, and werewolves.  Now with additional characters to add even more mayhem!"/>
    <n v="8500"/>
    <n v="11428.19"/>
    <s v="successful"/>
    <x v="0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</r>
  <r>
    <s v="Punkapocalyptic - Black Blood Children Band"/>
    <s v="A new faction for the 30 mm scale wargame, featuring skirmishes between gangs in a pimp and lethal post-apocalyptic world."/>
    <n v="9000"/>
    <n v="24505"/>
    <s v="successful"/>
    <x v="3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</r>
  <r>
    <s v="ZoMbushed! - A Zombie Co-Op Survival Card Game"/>
    <s v="ZoMbushed! - a solo/co-op action zombie survival card game where players must fight to survive by overcoming obstacles and monsters."/>
    <n v="8000"/>
    <n v="9015"/>
    <s v="successful"/>
    <x v="0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</r>
  <r>
    <s v="Green Couch Games Limited: FrogFlip!"/>
    <s v="A dexterity microgame by father/daughter team, Jason and Claire Kotarski. Make 100 project."/>
    <n v="500"/>
    <n v="2299"/>
    <s v="successful"/>
    <x v="0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</r>
  <r>
    <s v="Jumbo Jets - Jet Set Expansion Set #2"/>
    <s v="This is the second set of 5 expansions for our route-building game, Jet Set!"/>
    <n v="3950"/>
    <n v="11323"/>
    <s v="successful"/>
    <x v="0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</r>
  <r>
    <s v="Bitcoin Empire"/>
    <s v="Build your crypto-currency empire and sabotage your opponents. A deck building, card game. 2-4 players. 15 minutes."/>
    <n v="480"/>
    <n v="1069"/>
    <s v="successful"/>
    <x v="1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</r>
  <r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x v="1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</r>
  <r>
    <s v="A Sundered World"/>
    <s v="A Dungeon World campaign setting that takes place after the end of the worlds."/>
    <n v="2200"/>
    <n v="3223"/>
    <s v="successful"/>
    <x v="0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</r>
  <r>
    <s v="The Second Breakfast"/>
    <s v="More Halfmen, more goats, more guns, and most of all some neat buildings and structures for the little fellas to hang out in!"/>
    <n v="1000"/>
    <n v="18671"/>
    <s v="successful"/>
    <x v="1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</r>
  <r>
    <s v="Cryptex Dice Vault"/>
    <s v="A fine wood cryptex dice vault to store your favorite dice. Designed to hold a standard set of 7 polyhedrals for your favorite RPG."/>
    <n v="2500"/>
    <n v="8173"/>
    <s v="successful"/>
    <x v="0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</r>
  <r>
    <s v="Hero: Aluminum dice inspired by super heroes :)"/>
    <s v="When you think about super heroes, you think of their stunning colorful outfits. Hero dice is great for super hero or anyother games :)"/>
    <n v="1000"/>
    <n v="7795"/>
    <s v="successful"/>
    <x v="2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</r>
  <r>
    <s v="Riders: A Game About Cheating Doomsday"/>
    <s v="An RPG about mortal servants of the Horsemen of the Apocalypse deciding to not end the world."/>
    <n v="3300"/>
    <n v="5087"/>
    <s v="successful"/>
    <x v="0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</r>
  <r>
    <s v="Corvus Corax Miniatures - Outcasts"/>
    <s v="These are degenerated men who have, since birth, suffered the effect of mutation and turned into something wicked!"/>
    <n v="7500"/>
    <n v="8666"/>
    <s v="successful"/>
    <x v="11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</r>
  <r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x v="0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</r>
  <r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x v="1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</r>
  <r>
    <s v="GOAT LORDS."/>
    <s v="Want to be LORD OF THE GOATS? Start building your herd using thievery, magic, bombs and mostly goats."/>
    <n v="1500"/>
    <n v="4804"/>
    <s v="successful"/>
    <x v="0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</r>
  <r>
    <s v="Stones Dungeon Tiles"/>
    <s v="Highly-detailed 2x2&quot; dungeon tiles made of a durable polymer-plastic &amp; VERY affordable cost. Perfect for tabletop &amp; role-playing games."/>
    <n v="20000"/>
    <n v="76105"/>
    <s v="successful"/>
    <x v="0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</r>
  <r>
    <s v="Chardonnay Go"/>
    <s v="Chardonnay Go, the viral video with 23 million views, is now a hilarious board game for wine lovers, moms and other shameless people."/>
    <n v="28000"/>
    <n v="28728"/>
    <s v="successful"/>
    <x v="0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</r>
  <r>
    <s v="Treasure Decks for 5th Edition - Only $12!"/>
    <s v="Add exciting loot drops to your CR 1-4, 5-8, 9-12, 13-16, and 17-20 encounters! Each deck has over 200 possible outcomes!"/>
    <n v="2500"/>
    <n v="45041"/>
    <s v="successful"/>
    <x v="0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</r>
  <r>
    <s v="MCG Premium Sleeves &amp; Accessories"/>
    <s v="MCG Premium Sleeves offer excellent protection for your cards. This line is about to be expanded with new sleeves sizes!"/>
    <n v="25000"/>
    <n v="180062"/>
    <s v="successful"/>
    <x v="0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</r>
  <r>
    <s v="Man vs Meeple Season One Kickstarter"/>
    <s v="Man vs Meeple is the show where we talk about all things board game related. Help us make the very most of our channel for you."/>
    <n v="20000"/>
    <n v="56618"/>
    <s v="successful"/>
    <x v="0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</r>
  <r>
    <s v="Pick the Lock"/>
    <s v="Pick the Lock is a game of chance and strategy. Attempt to obtain priceless treasures and outwit the other players."/>
    <n v="1000"/>
    <n v="13566"/>
    <s v="successful"/>
    <x v="0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</r>
  <r>
    <s v="Get Adler! Premium Edition"/>
    <s v="London, 1937. Top-Secret docs are missing. So, too, is Agent Adler! Intelligence has 7 hrs to find him. Deduction, Deception &amp; Action!"/>
    <n v="2500"/>
    <n v="5509"/>
    <s v="successful"/>
    <x v="5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</r>
  <r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x v="0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</r>
  <r>
    <s v="Samurai Dwarves (Korobokuru)"/>
    <s v="The aim of this project is to extend our existing Samurai Dwarf range from 6 to 9. The new sculpts will be done by Bob Olley."/>
    <n v="650"/>
    <n v="2650.5"/>
    <s v="successful"/>
    <x v="1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</r>
  <r>
    <s v="Giggle Chips:  ABC Computer Science Game Cards"/>
    <s v="ABC cards include definitions, shapes recognition, robot tangram, a binary concentration and color memory games! Made in the U.S."/>
    <n v="4589"/>
    <n v="4856"/>
    <s v="successful"/>
    <x v="0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</r>
  <r>
    <s v="Police Precinct"/>
    <s v="Police Precinct is a cooperative game where the players take on the roles as police officers, with different areas of expertise."/>
    <n v="8500"/>
    <n v="11992"/>
    <s v="successful"/>
    <x v="0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</r>
  <r>
    <s v="Eternity Dice - Regular and D6 Charms Edition"/>
    <s v="Dice forged from stone one by one entirely by hand for demanding Gamers and Collectors."/>
    <n v="2000"/>
    <n v="5414"/>
    <s v="successful"/>
    <x v="13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</r>
  <r>
    <s v="Zombie Apocalypse Geocaching"/>
    <s v="The Zombie Apocalypse has begun! Fortunately, YOU have your priorities straight. What could be more important than Geocaching?"/>
    <n v="1000"/>
    <n v="1538"/>
    <s v="successful"/>
    <x v="0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</r>
  <r>
    <s v="Song of Blades: Hammer and Forge"/>
    <s v="A range of highly detailed 28mm fantasy miniatures and supporting gaming rules by Andrea Sfiligoi, creator of Song of Blades and Heroes"/>
    <n v="9800"/>
    <n v="39550.5"/>
    <s v="successful"/>
    <x v="0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</r>
  <r>
    <s v="Lewis Robertson Band EP!"/>
    <s v="I am trying to get a new band off the ground, and in order to be taken seriously and get gigs, we need some killer recordings!"/>
    <n v="300"/>
    <n v="555"/>
    <s v="successful"/>
    <x v="0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</r>
  <r>
    <s v="Sage King's Debut Album"/>
    <s v="Sage King is recording his debut album and wants YOU to be a part of the creation process"/>
    <n v="750"/>
    <n v="1390"/>
    <s v="successful"/>
    <x v="0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</r>
  <r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x v="0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</r>
  <r>
    <s v="Make a record, write a song, take the Vinyl Skyway. "/>
    <s v="The Vinyl Skyway reunite to make a third album. "/>
    <n v="6000"/>
    <n v="6373.27"/>
    <s v="successful"/>
    <x v="0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</r>
  <r>
    <s v="Blue Sky Alert &amp; The Retro Rock Machine of Fun"/>
    <s v="BSA is headed to Nashville, TN USA to record our first album at the historic Welcome to 1979 Studio. Come re-write history with us..."/>
    <n v="3000"/>
    <n v="3641"/>
    <s v="successful"/>
    <x v="0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</r>
  <r>
    <s v="Arson In The Suburbs"/>
    <s v="Arson In The Suburbs is ready to release its FIRST three song E.P. and looking to raise funds to get back in the studio! RnFnR!"/>
    <n v="1500"/>
    <n v="1501"/>
    <s v="successful"/>
    <x v="0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</r>
  <r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x v="0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</r>
  <r>
    <s v="Press Michael Zucker's 2012 album Technocracy on VINYL!"/>
    <s v="Technocracy will be released on digital media on June 26th, but we all know analog is king!  Help us press this album on vinyl!"/>
    <n v="1000"/>
    <n v="1001"/>
    <s v="successful"/>
    <x v="0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</r>
  <r>
    <s v="Blind Man Deaf Boy Tour!"/>
    <s v="Blind Man Deaf Boy is a Folk Punk band from Denver, we need money to get ourselves a van and take it on tour around the west coast."/>
    <n v="1500"/>
    <n v="1611"/>
    <s v="successful"/>
    <x v="0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</r>
  <r>
    <s v="American Standard Needs to Release Their Debut EP"/>
    <s v="American Standard needs your help pressing their debut EP. Be involved in the artistic process and receive swag in return!"/>
    <n v="1500"/>
    <n v="1561"/>
    <s v="successful"/>
    <x v="0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</r>
  <r>
    <s v="Create thatwasthen's new album with them!"/>
    <s v="So we've recorded a 5-song EP with a 2-time Grammy winner, but we need to raise the  $$$ to mix, master and press it to CD and vinyl!"/>
    <n v="2500"/>
    <n v="4320"/>
    <s v="successful"/>
    <x v="0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</r>
  <r>
    <s v="BE A PART OF HISTORY!"/>
    <s v="Aiding Contra in the telling of the &quot;Blue Planet Chronicles&quot;, a concept about the history of our beautiful home; Planet Earth!"/>
    <n v="2000"/>
    <n v="2145.0100000000002"/>
    <s v="successful"/>
    <x v="0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</r>
  <r>
    <s v="&quot;Hurt N' Wrong&quot; New Album Fundraiser!"/>
    <s v="Donate here to be a part of the upcoming album. Every little bit helps!"/>
    <n v="850"/>
    <n v="920"/>
    <s v="successful"/>
    <x v="0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</r>
  <r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x v="0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</r>
  <r>
    <s v="SHADOWRAPTR: The Second Coming. (Sophomore LP)"/>
    <s v="The second full length album by SHADOWRAPTR is nearly complete. We just need a little boost to get us there. Think of the children."/>
    <n v="1200"/>
    <n v="1503"/>
    <s v="successful"/>
    <x v="0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</r>
  <r>
    <s v="HAMELL ON TRIAL IS RECORDING AN ALBUM"/>
    <s v="Ed Hamell AKA Hamell on Trial is recording an album titled The Happiest Man in the World. He needs your help."/>
    <n v="7000"/>
    <n v="10435"/>
    <s v="successful"/>
    <x v="0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</r>
  <r>
    <s v="Company Company: Debut EP"/>
    <s v="New Jersey Alternative Rock band COCO needs YOUR help self-releasing debut EP!"/>
    <n v="1000"/>
    <n v="1006"/>
    <s v="successful"/>
    <x v="0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</r>
  <r>
    <s v="Jonny Gray: First Full Length Album"/>
    <s v="My name is Jonny Gray, and my friends and I are working together to raise funds for my debut album"/>
    <n v="30000"/>
    <n v="31522"/>
    <s v="successful"/>
    <x v="0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</r>
  <r>
    <s v="HELP FLY RADIO FINISH THEIR FULL LENGTH ALBUM!"/>
    <s v="Fly Radio has finished tracking their album now all that is left is the mixing/mastering and duplication!"/>
    <n v="300"/>
    <n v="1050.5"/>
    <s v="successful"/>
    <x v="0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</r>
  <r>
    <s v="Keep The Prison Van Rolling"/>
    <s v="Big Fiction leaves for tour on 6/27 but the Prison Van needs some work!  New brakes, transmission repair, tires... it needs a bit."/>
    <n v="800"/>
    <n v="810"/>
    <s v="successful"/>
    <x v="0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</r>
  <r>
    <s v="Time Crash"/>
    <s v="We are America's first trock band, and we're ready to bring you our first album!"/>
    <n v="5000"/>
    <n v="6680.22"/>
    <s v="successful"/>
    <x v="0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</r>
  <r>
    <s v="Wildcat Strike's 2nd album release - Digital Age"/>
    <s v="Wildcat Strike is looking to complete it's second full length album, titled &quot;Digital Age&quot;, and we want you to be a part of it!"/>
    <n v="2300"/>
    <n v="3925"/>
    <s v="successful"/>
    <x v="0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</r>
  <r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x v="0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</r>
  <r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x v="0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</r>
  <r>
    <s v="HANK &amp; CUPCAKES 'CA$H 4 GOLD' MEGA TOUR!"/>
    <s v="If you're reading this, we want to say that every dollar counts in these final hours of our campaign. Thank you for all your support!"/>
    <n v="18000"/>
    <n v="18221"/>
    <s v="successful"/>
    <x v="0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</r>
  <r>
    <s v="Cook Up a Record with Dewveall"/>
    <s v="Indie rockers, Dewveall, are recording new music. Take a seat at the table; let them cook you a meal and sing you some songs."/>
    <n v="3500"/>
    <n v="3736.55"/>
    <s v="successful"/>
    <x v="0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</r>
  <r>
    <s v="Bones - The New EP by Matt Phillips"/>
    <s v="Printing, copywriting, and album art for my first record. It's 100% ready to listen we just need some help to get it out there."/>
    <n v="1964.47"/>
    <n v="2095.2600000000002"/>
    <s v="successful"/>
    <x v="0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</r>
  <r>
    <s v="The Ember Days Audio/Visual Experience"/>
    <s v="For our next record we're combining amazing visuals with new and creative music to create an truly beautiful worship experience."/>
    <n v="50000"/>
    <n v="50653.11"/>
    <s v="successful"/>
    <x v="0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</r>
  <r>
    <s v="// Marny Lion Proudfit /\/\/\ Album Release \\"/>
    <s v="|| HELP MARNY LION PROUDFIT RECORD HER SECOND INDIE FOLK ALBUM THIS MARCH â€“ THE BARN IS WAITING ||"/>
    <n v="6000"/>
    <n v="6400.47"/>
    <s v="successful"/>
    <x v="0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</r>
  <r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x v="0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</r>
  <r>
    <s v="Mary Fagan's CD Project!"/>
    <s v="I'm heading back into the studio!  I'm planning to record a CD of original songs and one with some jazz standards."/>
    <n v="9000"/>
    <n v="9370"/>
    <s v="successful"/>
    <x v="0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</r>
  <r>
    <s v="DINOWALRUS: 3RD RECORD ON VINYL"/>
    <s v="Help Brooklyn psychedelic synth rockers DINOWALRUS release their 3rd Record, COMPLEXION, on vinyl!"/>
    <n v="3000"/>
    <n v="3236"/>
    <s v="successful"/>
    <x v="0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</r>
  <r>
    <s v="A SUNNY DAY IN GLASGOW"/>
    <s v="A Sunny Day in Glasgow are recording a new album and we need your help!"/>
    <n v="5000"/>
    <n v="8792.02"/>
    <s v="successful"/>
    <x v="0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</r>
  <r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x v="0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</r>
  <r>
    <s v="RICE Presses Their Debut Album 'Keep Warm' On Vinyl"/>
    <s v="Rice invites you to be a part of the creation of their first album and spread their message of love."/>
    <n v="2500"/>
    <n v="2565"/>
    <s v="successful"/>
    <x v="0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</r>
  <r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x v="0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</r>
  <r>
    <s v="ibreatheFUR / He Can Jog split Cassette"/>
    <s v="Snag the first Wolf Interval release by droners ibreatheFUR and He Can Jog. One month to preorder and then they're gone!"/>
    <n v="400"/>
    <n v="416"/>
    <s v="successful"/>
    <x v="0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</r>
  <r>
    <s v="Songs For Unusual Creatures"/>
    <s v="A book/CD by Michael Hearst featuring songs and factoids that celebrate some of the most bizarre (and under-appreciated) animals that roam the planet!"/>
    <n v="5000"/>
    <n v="6053"/>
    <s v="successful"/>
    <x v="0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</r>
  <r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x v="0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</r>
  <r>
    <s v="Ocean Versus Daughter's New Album!"/>
    <s v="We've been hard at work crafting our next batch of songs, and we need your help to record it!  Have a look at our quick witchy video!"/>
    <n v="5000"/>
    <n v="5433"/>
    <s v="successful"/>
    <x v="0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</r>
  <r>
    <s v="WienerWÃ¼rze"/>
    <s v="Universal organic liquid seasoning brewed all natural from lupine, oat, salt and water for soups, salads, stews and more"/>
    <n v="10557"/>
    <n v="4130"/>
    <s v="live"/>
    <x v="15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</r>
  <r>
    <s v="Jen bakes shortbread needs a commercial kitchen!"/>
    <s v="Jen bakes shortbread is a small batch, all natural shortbread cookie business looking for smart funding to grow!"/>
    <n v="2700"/>
    <n v="85"/>
    <s v="live"/>
    <x v="0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</r>
  <r>
    <s v="Beef Sticks, the Ultimate Protein Snack"/>
    <s v="You can never go wrong with a Beef Stick, great taste with no fillers and can easily goes with you everywhere."/>
    <n v="250"/>
    <n v="120"/>
    <s v="live"/>
    <x v="0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</r>
  <r>
    <s v="Pies not Lies"/>
    <s v="A city centre shop selling great locally made food with room to chat and learn about eachother."/>
    <n v="7500"/>
    <n v="1555"/>
    <s v="live"/>
    <x v="1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</r>
  <r>
    <s v="MAGA Private Label Spicy Sauce"/>
    <s v="Do you like to Maga? Do you like hot sauce as spicy as your memes? Do you like sexy frogs? Of course you do were all adults here."/>
    <n v="1000"/>
    <n v="80"/>
    <s v="live"/>
    <x v="0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</r>
  <r>
    <s v="Gourmet Steak Hot Dogs By The Savage Wienerâ„¢"/>
    <s v="The Savage Wienerâ„¢ launched last Summer.  Our Premium wieners are already a hit, our next project is The Ultimate Steak Hot Dog."/>
    <n v="15000"/>
    <n v="108"/>
    <s v="live"/>
    <x v="0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</r>
  <r>
    <s v="Kraut Source - Fermentation Made Simple"/>
    <s v="Gourmet Fermentation in a Mason Jar. Create delicious, nutritious fermented foods at home."/>
    <n v="35000"/>
    <n v="184133.01"/>
    <s v="successful"/>
    <x v="0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</r>
  <r>
    <s v="Bravado Spice | Bigger &amp; Bolder"/>
    <s v="Our mission: To launch our Crimson Hot Sauce &amp; introduce our Chili &amp; Garlic Pickles. _x000a__x000a_Let's change the game together!"/>
    <n v="10000"/>
    <n v="25445"/>
    <s v="successful"/>
    <x v="0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</r>
  <r>
    <s v="Half Moon Bay Distillery"/>
    <s v="Vodka, whiskey and fruit brandy - coming soon! We are a coastal distillery located in historic Half Moon Bay, California."/>
    <n v="25000"/>
    <n v="26480"/>
    <s v="successful"/>
    <x v="0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</r>
  <r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x v="0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</r>
  <r>
    <s v="Meadowlands Chocolate"/>
    <s v="Handcrafted, organic, single-origin, bean-to-bar, dark chocolate. Like fine wine, the secret is in the terroir."/>
    <n v="8000"/>
    <n v="11545.1"/>
    <s v="successful"/>
    <x v="0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</r>
  <r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x v="0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</r>
  <r>
    <s v="Two Hundred Chocolate Truffles"/>
    <s v="Homemade truffles for NYC chocolate fanatics. Truffle recipes for chocolate addicts from all over the world. Chocolate lovers unite."/>
    <n v="600"/>
    <n v="1273"/>
    <s v="successful"/>
    <x v="0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</r>
  <r>
    <s v="Picnic Pops in Your Grocery Store!"/>
    <s v="Help us get our delicious, organic, artisanal frozen pops on grocery store shelves in the Baltimore &amp; DC areas."/>
    <n v="4000"/>
    <n v="4078"/>
    <s v="successful"/>
    <x v="0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</r>
  <r>
    <s v="A Modern-Day Salt Works in Gloucester, Mass.!"/>
    <s v="We hand-harvest water to make flake finishing salt. We're opening a modern-day salt works in historic Gloucester, Massachusetts!"/>
    <n v="25000"/>
    <n v="25568"/>
    <s v="successful"/>
    <x v="0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</r>
  <r>
    <s v="SOSU Barrel-Aged Sriracha"/>
    <s v="Aged in whiskey barrels for a unique fruity, spicy, and smoky flavor. Youâ€™ve never tasted sriracha quite like this before."/>
    <n v="20000"/>
    <n v="104146.51"/>
    <s v="successful"/>
    <x v="0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</r>
  <r>
    <s v="The Hudson Standard Bitters and Shrubs"/>
    <s v="We make small batch, locally sourced bitters and shrubs for cocktails and cooking."/>
    <n v="12000"/>
    <n v="13279"/>
    <s v="successful"/>
    <x v="0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</r>
  <r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x v="0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</r>
  <r>
    <s v="CACOCO - The Drinking Chocolate Revival"/>
    <s v="The 'food of the gods' has returned in molten glory! CACOCO revives drinking chocolate with a revolutionary sustainable model."/>
    <n v="25000"/>
    <n v="73552"/>
    <s v="successful"/>
    <x v="0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</r>
  <r>
    <s v="Doughnuts with love by Strange Matter Coffee"/>
    <s v="Strange Matter Coffee is opening a scratch bakery featuring craft doughnuts with vegan and gluten free options!"/>
    <n v="40000"/>
    <n v="42311"/>
    <s v="successful"/>
    <x v="0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</r>
  <r>
    <s v="Cutting Edge Fitness Website (Canceled)"/>
    <s v="This website will serve as an interface to change lives and have a community routing for your success!"/>
    <n v="5000"/>
    <n v="0"/>
    <s v="canceled"/>
    <x v="0"/>
    <s v="USD"/>
    <n v="1436729504"/>
    <n v="1434137504"/>
    <b v="0"/>
    <n v="0"/>
    <b v="0"/>
    <s v="technology/web"/>
    <n v="0"/>
    <e v="#DIV/0!"/>
    <x v="2"/>
    <s v="web"/>
    <d v="2015-06-12T19:31:44"/>
    <d v="2015-07-12T19:31:44"/>
  </r>
  <r>
    <s v="The Future Mind of Business Project (Canceled)"/>
    <s v="A series of informational and interactive online tutorials enabling businesses to proactively ensure mental and corporate vitality."/>
    <n v="5500"/>
    <n v="0"/>
    <s v="canceled"/>
    <x v="0"/>
    <s v="USD"/>
    <n v="1412571600"/>
    <n v="1410799870"/>
    <b v="0"/>
    <n v="0"/>
    <b v="0"/>
    <s v="technology/web"/>
    <n v="0"/>
    <e v="#DIV/0!"/>
    <x v="2"/>
    <s v="web"/>
    <d v="2014-09-15T16:51:10"/>
    <d v="2014-10-06T05:00:00"/>
  </r>
  <r>
    <s v="Mobile Excellence Awards (Canceled)"/>
    <s v="The most influential and prestigious awards program that honors innovation and leadership in mobile technology and entertainment"/>
    <n v="10000"/>
    <n v="300"/>
    <s v="canceled"/>
    <x v="0"/>
    <s v="USD"/>
    <n v="1452282420"/>
    <n v="1447962505"/>
    <b v="0"/>
    <n v="1"/>
    <b v="0"/>
    <s v="technology/web"/>
    <n v="0.03"/>
    <n v="300"/>
    <x v="2"/>
    <s v="web"/>
    <d v="2015-11-19T19:48:25"/>
    <d v="2016-01-08T19:47:00"/>
  </r>
  <r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x v="5"/>
    <s v="CAD"/>
    <n v="1466789269"/>
    <n v="1464197269"/>
    <b v="0"/>
    <n v="1"/>
    <b v="0"/>
    <s v="technology/web"/>
    <n v="1E-3"/>
    <n v="1"/>
    <x v="2"/>
    <s v="web"/>
    <d v="2016-05-25T17:27:49"/>
    <d v="2016-06-24T17:27:49"/>
  </r>
  <r>
    <s v="Social Media Website (Canceled)"/>
    <s v="My team and I are creating a social media website for pet lovers across the world! Fashion, animal shows, adoptions, and more."/>
    <n v="3000"/>
    <n v="0"/>
    <s v="canceled"/>
    <x v="0"/>
    <s v="USD"/>
    <n v="1427845140"/>
    <n v="1424822556"/>
    <b v="0"/>
    <n v="0"/>
    <b v="0"/>
    <s v="technology/web"/>
    <n v="0"/>
    <e v="#DIV/0!"/>
    <x v="2"/>
    <s v="web"/>
    <d v="2015-02-25T00:02:36"/>
    <d v="2015-03-31T23:39:00"/>
  </r>
  <r>
    <s v="Ez 2c 3D Viewers (Canceled)"/>
    <s v="Watch and Make FREE 3D Videos &amp; Pics - No Viewer needed. To Help Learn we have Training and Instant 3D viewers."/>
    <n v="60000"/>
    <n v="39"/>
    <s v="canceled"/>
    <x v="0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</r>
  <r>
    <s v="Course: Create Complete Web Apps without Coding (Canceled)"/>
    <s v="Back this project and get access to a course about building COMPLETE web applications without coding."/>
    <n v="1000"/>
    <n v="15"/>
    <s v="canceled"/>
    <x v="0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</r>
  <r>
    <s v="Business &amp; Entertainment In 3D World! (Canceled)"/>
    <s v="Own, Buy, Sell 3D property! 3D games, 3D traveling and earn in one virtual 3D NEASPACE, Best for Oculus Rift environment."/>
    <n v="70000"/>
    <n v="270"/>
    <s v="canceled"/>
    <x v="0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</r>
  <r>
    <s v="POLIWORD - an internet project that could change the world"/>
    <s v="Poliword tries to provide the people of the world an opportunity to make real changes in their government through the internet."/>
    <n v="474900"/>
    <n v="0"/>
    <s v="canceled"/>
    <x v="11"/>
    <s v="SEK"/>
    <n v="1439318228"/>
    <n v="1436812628"/>
    <b v="0"/>
    <n v="0"/>
    <b v="0"/>
    <s v="technology/web"/>
    <n v="0"/>
    <e v="#DIV/0!"/>
    <x v="2"/>
    <s v="web"/>
    <d v="2015-07-13T18:37:08"/>
    <d v="2015-08-11T18:37:08"/>
  </r>
  <r>
    <s v="HoxWi - Simple and reliable online customer services (Canceled)"/>
    <s v="HoxWi are the future for real time interaction with on-line customers via chat or video conference."/>
    <n v="50000"/>
    <n v="0"/>
    <s v="canceled"/>
    <x v="17"/>
    <s v="EUR"/>
    <n v="1483474370"/>
    <n v="1480882370"/>
    <b v="0"/>
    <n v="0"/>
    <b v="0"/>
    <s v="technology/web"/>
    <n v="0"/>
    <e v="#DIV/0!"/>
    <x v="2"/>
    <s v="web"/>
    <d v="2016-12-04T20:12:50"/>
    <d v="2017-01-03T20:12:50"/>
  </r>
  <r>
    <s v="NZ Auction site.  No listing or success fees. Only $2 p/m"/>
    <s v="Donate $30 or more and receive a free selfie stick."/>
    <n v="18900"/>
    <n v="108"/>
    <s v="canceled"/>
    <x v="4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</r>
  <r>
    <s v="The Seeker's School of Thought and Philosophy (Canceled)"/>
    <s v="It is the mission of the Seekerâ€™s School of Thought and Philosophy to provide a safe and nurturing environment for all."/>
    <n v="2000"/>
    <n v="0"/>
    <s v="canceled"/>
    <x v="0"/>
    <s v="USD"/>
    <n v="1433603552"/>
    <n v="1428419552"/>
    <b v="0"/>
    <n v="0"/>
    <b v="0"/>
    <s v="technology/web"/>
    <n v="0"/>
    <e v="#DIV/0!"/>
    <x v="2"/>
    <s v="web"/>
    <d v="2015-04-07T15:12:32"/>
    <d v="2015-06-06T15:12:32"/>
  </r>
  <r>
    <s v="A Brony and Pegasister dating website (Canceled)"/>
    <s v="The best dating website for bronys and pegasisters. The reason I'm trying to get the funds for this project is that I need a laptop."/>
    <n v="1000"/>
    <n v="0"/>
    <s v="canceled"/>
    <x v="0"/>
    <s v="USD"/>
    <n v="1429632822"/>
    <n v="1428596022"/>
    <b v="0"/>
    <n v="0"/>
    <b v="0"/>
    <s v="technology/web"/>
    <n v="0"/>
    <e v="#DIV/0!"/>
    <x v="2"/>
    <s v="web"/>
    <d v="2015-04-09T16:13:42"/>
    <d v="2015-04-21T16:13:42"/>
  </r>
  <r>
    <s v="Dissertation (Canceled)"/>
    <s v="Almost done with doctorate degree but need funding of $35,000 to complete research of project."/>
    <n v="35000"/>
    <n v="25"/>
    <s v="canceled"/>
    <x v="0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</r>
  <r>
    <s v="PriceItUpPlease (Canceled)"/>
    <s v="PriceItUpPlease will be an easy to use website that estimates the amount of your startup costs for that great idea you have!"/>
    <n v="8000"/>
    <n v="55"/>
    <s v="canceled"/>
    <x v="2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</r>
  <r>
    <s v="HardstyleUnited.com (Canceled)"/>
    <s v="HardstyleUnited.com The Global Hardstyle community. Your Hardstyle community."/>
    <n v="10000"/>
    <n v="0"/>
    <s v="canceled"/>
    <x v="9"/>
    <s v="EUR"/>
    <n v="1433530104"/>
    <n v="1430938104"/>
    <b v="0"/>
    <n v="0"/>
    <b v="0"/>
    <s v="technology/web"/>
    <n v="0"/>
    <e v="#DIV/0!"/>
    <x v="2"/>
    <s v="web"/>
    <d v="2015-05-06T18:48:24"/>
    <d v="2015-06-05T18:48:24"/>
  </r>
  <r>
    <s v="Online therapist directory - Click For Therapy (Canceled)"/>
    <s v="Click For Therapy is a website that was created to connect consumers and therapists across the UK."/>
    <n v="27000"/>
    <n v="0"/>
    <s v="canceled"/>
    <x v="1"/>
    <s v="GBP"/>
    <n v="1445093578"/>
    <n v="1442501578"/>
    <b v="0"/>
    <n v="0"/>
    <b v="0"/>
    <s v="technology/web"/>
    <n v="0"/>
    <e v="#DIV/0!"/>
    <x v="2"/>
    <s v="web"/>
    <d v="2015-09-17T14:52:58"/>
    <d v="2015-10-17T14:52:58"/>
  </r>
  <r>
    <s v="Auction, Sell Swap without excessive fees, the next ebay."/>
    <s v="A website to auction, sell and swap items in the uk without a charge, without excess fees, the next ebay."/>
    <n v="1500"/>
    <n v="0"/>
    <s v="canceled"/>
    <x v="1"/>
    <s v="GBP"/>
    <n v="1422664740"/>
    <n v="1417818036"/>
    <b v="0"/>
    <n v="0"/>
    <b v="0"/>
    <s v="technology/web"/>
    <n v="0"/>
    <e v="#DIV/0!"/>
    <x v="2"/>
    <s v="web"/>
    <d v="2014-12-05T22:20:36"/>
    <d v="2015-01-31T00:39:00"/>
  </r>
  <r>
    <s v="crowd-funded public genome sequencing (Canceled)"/>
    <s v="I want to crowdfund the sequencing of my own genome to make it publicly available with crowd-sourced interpretation."/>
    <n v="7500"/>
    <n v="1101"/>
    <s v="canceled"/>
    <x v="0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</r>
  <r>
    <s v="Bee Bay Microjobs (Canceled)"/>
    <s v="Welcome to Bee Bay Canada, your commission free microjobs website.  Sell at any price and keep 100% of what you earn!"/>
    <n v="5000"/>
    <n v="2"/>
    <s v="canceled"/>
    <x v="5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</r>
  <r>
    <s v="Lemme Grab it (Canceled)"/>
    <s v="A website for email/sms alerts of your personal selection, comparison of prices,consolidated database, best deals around for clothing."/>
    <n v="200"/>
    <n v="0"/>
    <s v="canceled"/>
    <x v="5"/>
    <s v="CAD"/>
    <n v="1462053600"/>
    <n v="1459975008"/>
    <b v="0"/>
    <n v="0"/>
    <b v="0"/>
    <s v="technology/web"/>
    <n v="0"/>
    <e v="#DIV/0!"/>
    <x v="2"/>
    <s v="web"/>
    <d v="2016-04-06T20:36:48"/>
    <d v="2016-04-30T22:00:00"/>
  </r>
  <r>
    <s v="Help CRB obtain 501(c)(3) status! (Canceled)"/>
    <s v="The Columbus Ruby Brigade has brought monthly ruby goodness and camaraderie to all participants."/>
    <n v="420"/>
    <n v="120"/>
    <s v="canceled"/>
    <x v="0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</r>
  <r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x v="0"/>
    <s v="USD"/>
    <n v="1451348200"/>
    <n v="1447460200"/>
    <b v="0"/>
    <n v="0"/>
    <b v="0"/>
    <s v="technology/web"/>
    <n v="0"/>
    <e v="#DIV/0!"/>
    <x v="2"/>
    <s v="web"/>
    <d v="2015-11-14T00:16:40"/>
    <d v="2015-12-29T00:16:40"/>
  </r>
  <r>
    <s v="Minecraft Server and Website Help (Name: Forge Realms)"/>
    <s v="Making a Minecraft server and Website and I need your help to fund it. Thanks in Advance!"/>
    <n v="128"/>
    <n v="0"/>
    <s v="canceled"/>
    <x v="0"/>
    <s v="USD"/>
    <n v="1445898356"/>
    <n v="1441146356"/>
    <b v="0"/>
    <n v="0"/>
    <b v="0"/>
    <s v="technology/web"/>
    <n v="0"/>
    <e v="#DIV/0!"/>
    <x v="2"/>
    <s v="web"/>
    <d v="2015-09-01T22:25:56"/>
    <d v="2015-10-26T22:25:56"/>
  </r>
  <r>
    <s v="IMI - It's My Identity (Canceled)"/>
    <s v="A website that could group all your social 'identities' and online property together and find new followers or creators to follow"/>
    <n v="1000"/>
    <n v="0"/>
    <s v="canceled"/>
    <x v="13"/>
    <s v="EUR"/>
    <n v="1453071600"/>
    <n v="1449596425"/>
    <b v="0"/>
    <n v="0"/>
    <b v="0"/>
    <s v="technology/web"/>
    <n v="0"/>
    <e v="#DIV/0!"/>
    <x v="2"/>
    <s v="web"/>
    <d v="2015-12-08T17:40:25"/>
    <d v="2016-01-17T23:00:00"/>
  </r>
  <r>
    <s v="iDEA On Demand Virtual Activities. Get Active! (Canceled)"/>
    <s v="iDEA virtual activities, the perfect way to encourage children and families to get active - physically, socially and mentally."/>
    <n v="25000"/>
    <n v="2630"/>
    <s v="canceled"/>
    <x v="1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</r>
  <r>
    <s v="Help us Make a Website Like Chegg but Free and wayyy Better!"/>
    <s v="Our goal is to create a completely free website similar to Chegg.com for students to benefit from without raping their wallet!"/>
    <n v="50000"/>
    <n v="670"/>
    <s v="canceled"/>
    <x v="0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</r>
  <r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x v="0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</r>
  <r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x v="0"/>
    <s v="USD"/>
    <n v="1455132611"/>
    <n v="1452540611"/>
    <b v="0"/>
    <n v="0"/>
    <b v="0"/>
    <s v="technology/web"/>
    <n v="0"/>
    <e v="#DIV/0!"/>
    <x v="2"/>
    <s v="web"/>
    <d v="2016-01-11T19:30:11"/>
    <d v="2016-02-10T19:30:11"/>
  </r>
  <r>
    <s v="TaxSaver USA Affordable Tax App Development and Launch"/>
    <s v="Let's go get it back! Most people can get $5,000 to $6,000 more a year in tax deductions. Stop the abuse and get back your share!"/>
    <n v="25000"/>
    <n v="82"/>
    <s v="canceled"/>
    <x v="0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</r>
  <r>
    <s v="ProjectPetal.com (Canceled)"/>
    <s v="ProjectPetal.com is an all in one website for all Makers to share projects and ideas. A Facebook(R) Twitter(R) &amp; Github(R) all in one."/>
    <n v="2000"/>
    <n v="0"/>
    <s v="canceled"/>
    <x v="0"/>
    <s v="USD"/>
    <n v="1435257596"/>
    <n v="1432665596"/>
    <b v="0"/>
    <n v="0"/>
    <b v="0"/>
    <s v="technology/web"/>
    <n v="0"/>
    <e v="#DIV/0!"/>
    <x v="2"/>
    <s v="web"/>
    <d v="2015-05-26T18:39:56"/>
    <d v="2015-06-25T18:39:56"/>
  </r>
  <r>
    <s v="Finding Pets - Bringing Lost Pets Home (Canceled)"/>
    <s v="An online platform that will notify every listed individual, vet, council, pound and so on in a geographical area when a pet is lost!"/>
    <n v="5500"/>
    <n v="180"/>
    <s v="canceled"/>
    <x v="2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</r>
  <r>
    <s v="Cykelauktion.com (Canceled)"/>
    <s v="We want to create a safe marketplace for buying and selling bicycles."/>
    <n v="850000"/>
    <n v="50"/>
    <s v="canceled"/>
    <x v="11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</r>
  <r>
    <s v="Alcohol On Call (Canceled)"/>
    <s v="Next time you want a beer, put down your keys and pick up your phone. We prevent drunk driving by delivering alcohol to you at home."/>
    <n v="22000"/>
    <n v="10"/>
    <s v="canceled"/>
    <x v="0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</r>
  <r>
    <s v="Slice Trade- Phone Trade-In, Made Simple (Canceled)"/>
    <s v="Slice Trade is a new way to trade in your old phones. We buy back phones in any condition and pay you cash or give you a new one free!"/>
    <n v="10000"/>
    <n v="0"/>
    <s v="canceled"/>
    <x v="0"/>
    <s v="USD"/>
    <n v="1473451437"/>
    <n v="1470859437"/>
    <b v="0"/>
    <n v="0"/>
    <b v="0"/>
    <s v="technology/web"/>
    <n v="0"/>
    <e v="#DIV/0!"/>
    <x v="2"/>
    <s v="web"/>
    <d v="2016-08-10T20:03:57"/>
    <d v="2016-09-09T20:03:57"/>
  </r>
  <r>
    <s v="Phone Tags: lost and found stickers (Canceled)"/>
    <s v="Tough, pre-manufactured lost and found stickers that forward messages to the owners email and cellphone."/>
    <n v="3000"/>
    <n v="326.33"/>
    <s v="canceled"/>
    <x v="0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</r>
  <r>
    <s v="Fluttify - New Canadian Tech Start Up (Canceled)"/>
    <s v="Fluttify is an Online Video Sharing Platform allowing friends to share their favorite Trending Content with each other."/>
    <n v="2500"/>
    <n v="0"/>
    <s v="canceled"/>
    <x v="5"/>
    <s v="CAD"/>
    <n v="1480110783"/>
    <n v="1477515183"/>
    <b v="0"/>
    <n v="0"/>
    <b v="0"/>
    <s v="technology/web"/>
    <n v="0"/>
    <e v="#DIV/0!"/>
    <x v="2"/>
    <s v="web"/>
    <d v="2016-10-26T20:53:03"/>
    <d v="2016-11-25T21:53:03"/>
  </r>
  <r>
    <s v="KEEPUP INC (Canceled)"/>
    <s v="KEEPUP allows you to extend your social circle by introducing you to new people via your friends."/>
    <n v="110000"/>
    <n v="0"/>
    <s v="canceled"/>
    <x v="0"/>
    <s v="USD"/>
    <n v="1440548330"/>
    <n v="1438042730"/>
    <b v="0"/>
    <n v="0"/>
    <b v="0"/>
    <s v="technology/web"/>
    <n v="0"/>
    <e v="#DIV/0!"/>
    <x v="2"/>
    <s v="web"/>
    <d v="2015-07-28T00:18:50"/>
    <d v="2015-08-26T00:18:50"/>
  </r>
  <r>
    <s v="SelectCooks.com (Canceled)"/>
    <s v="Selectcooks.com is a community marketplace for people to list, find and hire chefs."/>
    <n v="30000"/>
    <n v="0"/>
    <s v="canceled"/>
    <x v="0"/>
    <s v="USD"/>
    <n v="1444004616"/>
    <n v="1440116616"/>
    <b v="0"/>
    <n v="0"/>
    <b v="0"/>
    <s v="technology/web"/>
    <n v="0"/>
    <e v="#DIV/0!"/>
    <x v="2"/>
    <s v="web"/>
    <d v="2015-08-21T00:23:36"/>
    <d v="2015-10-05T00:23:36"/>
  </r>
  <r>
    <s v="Finit - Hashtag Chatting (Canceled)"/>
    <s v="Tired of waiting for likes? Here is a brand new social network centered on real-time hashtag chatting. Just chat and enjoy!"/>
    <n v="15000"/>
    <n v="55"/>
    <s v="canceled"/>
    <x v="0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</r>
  <r>
    <s v="Cannabis Connection (Canceled)"/>
    <s v="Social Media Platform for the Marijuana Industry to create professionalism and a stable lasting market."/>
    <n v="86350"/>
    <n v="1571"/>
    <s v="canceled"/>
    <x v="0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</r>
  <r>
    <s v="These Easy Days (Canceled)"/>
    <s v="Netiquette classes to teach our youth how make proper use of computer-mediated communications for personal and educational success."/>
    <n v="3000"/>
    <n v="75"/>
    <s v="canceled"/>
    <x v="0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</r>
  <r>
    <s v="KindaQuirky (Canceled)"/>
    <s v="A quirky online shop where you can buy, sell and discover stuff that's &quot;a little bit different&quot;. We think &quot;it's right up your alley!&quot;"/>
    <n v="10000"/>
    <n v="435"/>
    <s v="canceled"/>
    <x v="4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</r>
  <r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x v="0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</r>
  <r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x v="0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</r>
  <r>
    <s v="Realjobmatch.com (Canceled)"/>
    <s v="Realjobmatch is not just a job search site but a matching site , matching the right jobseekers with the best jobs."/>
    <n v="30000"/>
    <n v="0"/>
    <s v="canceled"/>
    <x v="5"/>
    <s v="CAD"/>
    <n v="1420920424"/>
    <n v="1415736424"/>
    <b v="0"/>
    <n v="0"/>
    <b v="0"/>
    <s v="technology/web"/>
    <n v="0"/>
    <e v="#DIV/0!"/>
    <x v="2"/>
    <s v="web"/>
    <d v="2014-11-11T20:07:04"/>
    <d v="2015-01-10T20:07:04"/>
  </r>
  <r>
    <s v="Building an interactive web-based health community."/>
    <s v="Learning should be fun! Effective health education includes the person's learning strengths, preferences and cultural perspective."/>
    <n v="150000"/>
    <n v="1026"/>
    <s v="canceled"/>
    <x v="0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</r>
  <r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x v="0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</r>
  <r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x v="6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</r>
  <r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x v="2"/>
    <s v="AUD"/>
    <n v="1420352264"/>
    <n v="1416896264"/>
    <b v="0"/>
    <n v="0"/>
    <b v="0"/>
    <s v="technology/web"/>
    <n v="0"/>
    <e v="#DIV/0!"/>
    <x v="2"/>
    <s v="web"/>
    <d v="2014-11-25T06:17:44"/>
    <d v="2015-01-04T06:17:44"/>
  </r>
  <r>
    <s v="oToBOTS.com - Freedom from high cost auto repairs (Canceled)"/>
    <s v="Using the power of internet to help people save hundreds in car repair."/>
    <n v="20000"/>
    <n v="25"/>
    <s v="canceled"/>
    <x v="0"/>
    <s v="USD"/>
    <n v="1427825044"/>
    <n v="1425236644"/>
    <b v="0"/>
    <n v="1"/>
    <b v="0"/>
    <s v="technology/web"/>
    <n v="1.25E-3"/>
    <n v="25"/>
    <x v="2"/>
    <s v="web"/>
    <d v="2015-03-01T19:04:04"/>
    <d v="2015-03-31T18:04:04"/>
  </r>
  <r>
    <s v="WILLAMETTE EXTRA BOARD (Canceled)"/>
    <s v="I am asking for $4,200 to launch a unique website serving professionals in any and all industries seeking additional income in Oregon."/>
    <n v="4200"/>
    <n v="0"/>
    <s v="canceled"/>
    <x v="0"/>
    <s v="USD"/>
    <n v="1446087223"/>
    <n v="1443495223"/>
    <b v="0"/>
    <n v="0"/>
    <b v="0"/>
    <s v="technology/web"/>
    <n v="0"/>
    <e v="#DIV/0!"/>
    <x v="2"/>
    <s v="web"/>
    <d v="2015-09-29T02:53:43"/>
    <d v="2015-10-29T02:53:43"/>
  </r>
  <r>
    <s v="Game Swapper (Canceled)"/>
    <s v="Imagine a world where you can swap a video game you're tired of playing for a video game you actually want to play for just $1.50!"/>
    <n v="100000"/>
    <n v="50"/>
    <s v="canceled"/>
    <x v="0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</r>
  <r>
    <s v="Wriyon - WRIte Your Own (Canceled)"/>
    <s v="We want to create the &quot;Facebook&quot; for Writers. We are working on a new world for people who like to write. Check out more wriyon.com"/>
    <n v="5000"/>
    <n v="3"/>
    <s v="canceled"/>
    <x v="17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</r>
  <r>
    <s v="VENT it out (Canceled)"/>
    <s v="I am making a social website where people can anonymously or openly vent, All walks of life all over the world"/>
    <n v="33000"/>
    <n v="0"/>
    <s v="canceled"/>
    <x v="0"/>
    <s v="USD"/>
    <n v="1484038620"/>
    <n v="1481597687"/>
    <b v="0"/>
    <n v="0"/>
    <b v="0"/>
    <s v="technology/web"/>
    <n v="0"/>
    <e v="#DIV/0!"/>
    <x v="2"/>
    <s v="web"/>
    <d v="2016-12-13T02:54:47"/>
    <d v="2017-01-10T08:57:00"/>
  </r>
  <r>
    <s v="Projektwebseite (Canceled)"/>
    <s v="I'm creating a website with projects which I'll create later / Ich erstelle eine Webseite mit Projekten, welche ich spÃ¤ter erstelle."/>
    <n v="5000"/>
    <n v="10"/>
    <s v="canceled"/>
    <x v="16"/>
    <s v="CHF"/>
    <n v="1444940558"/>
    <n v="1442348558"/>
    <b v="0"/>
    <n v="1"/>
    <b v="0"/>
    <s v="technology/web"/>
    <n v="2E-3"/>
    <n v="10"/>
    <x v="2"/>
    <s v="web"/>
    <d v="2015-09-15T20:22:38"/>
    <d v="2015-10-15T20:22:38"/>
  </r>
  <r>
    <s v="#ADOPTROHINGYA PROJECT (Canceled)"/>
    <s v="Matching refugees with sponsors in the US for 5 years. Our goal is to assist 300 Rohingya refugee families with supportive communities."/>
    <n v="124000"/>
    <n v="0"/>
    <s v="canceled"/>
    <x v="0"/>
    <s v="USD"/>
    <n v="1420233256"/>
    <n v="1417641256"/>
    <b v="0"/>
    <n v="0"/>
    <b v="0"/>
    <s v="technology/web"/>
    <n v="0"/>
    <e v="#DIV/0!"/>
    <x v="2"/>
    <s v="web"/>
    <d v="2014-12-03T21:14:16"/>
    <d v="2015-01-02T21:14:16"/>
  </r>
  <r>
    <s v="Roekee.com (Canceled)"/>
    <s v="The internets new search engine. Looking for funding to develop our backend web indexing software with an emphasis on automation."/>
    <n v="4000"/>
    <n v="0"/>
    <s v="canceled"/>
    <x v="0"/>
    <s v="USD"/>
    <n v="1435874384"/>
    <n v="1433282384"/>
    <b v="0"/>
    <n v="0"/>
    <b v="0"/>
    <s v="technology/web"/>
    <n v="0"/>
    <e v="#DIV/0!"/>
    <x v="2"/>
    <s v="web"/>
    <d v="2015-06-02T21:59:44"/>
    <d v="2015-07-02T21:59:44"/>
  </r>
  <r>
    <s v="SheLifts - the #1 Female Bodybuilding HUB (Canceled)"/>
    <s v="SheLifts is going to be the number One international social HUB &amp; information resource for women into weight lifting"/>
    <n v="13000"/>
    <n v="0"/>
    <s v="canceled"/>
    <x v="11"/>
    <s v="SEK"/>
    <n v="1418934506"/>
    <n v="1415910506"/>
    <b v="0"/>
    <n v="0"/>
    <b v="0"/>
    <s v="technology/web"/>
    <n v="0"/>
    <e v="#DIV/0!"/>
    <x v="2"/>
    <s v="web"/>
    <d v="2014-11-13T20:28:26"/>
    <d v="2014-12-18T20:28:26"/>
  </r>
  <r>
    <s v="NEW 2016 Social Media Litesbook (Canceled)"/>
    <s v="New Innovation of Social Media with New Technology created to bring users even closer togethor - Tabs &amp; Features never seen before!"/>
    <n v="50000"/>
    <n v="0"/>
    <s v="canceled"/>
    <x v="2"/>
    <s v="AUD"/>
    <n v="1460615164"/>
    <n v="1458023164"/>
    <b v="0"/>
    <n v="0"/>
    <b v="0"/>
    <s v="technology/web"/>
    <n v="0"/>
    <e v="#DIV/0!"/>
    <x v="2"/>
    <s v="web"/>
    <d v="2016-03-15T06:26:04"/>
    <d v="2016-04-14T06:26:04"/>
  </r>
  <r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x v="0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</r>
  <r>
    <s v="Cupcake Truck Unite"/>
    <s v="Small town, delicious treats, and a mobile truck"/>
    <n v="12000"/>
    <n v="52"/>
    <s v="failed"/>
    <x v="0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</r>
  <r>
    <s v="Think Green, Think Tea Trike! - A mobile cafe &amp; online shop."/>
    <s v="The aim is to start a business/service serving the finest green tea to my local area by trike as well as selling tea online."/>
    <n v="1200"/>
    <n v="202"/>
    <s v="failed"/>
    <x v="1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</r>
  <r>
    <s v="Square Donuts Truck"/>
    <s v="We would love another Donut Food Truck for your famous Square Donuts.  We have one successful truck and retail store open already!"/>
    <n v="15000"/>
    <n v="0"/>
    <s v="failed"/>
    <x v="0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</r>
  <r>
    <s v="JoyShtick Food Truck"/>
    <s v="We are the first gaming-themed food truck, bringing gourmet pub fare to the Jacksonville area."/>
    <n v="5000"/>
    <n v="1126"/>
    <s v="failed"/>
    <x v="0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</r>
  <r>
    <s v="Arnold's Happy Days Food Truck"/>
    <s v="Be a part of something BIG, support us in opening the best burger truck in Tacoma! ~ &quot;So I donâ€™t have to dream alone!&quot;"/>
    <n v="3250"/>
    <n v="1345"/>
    <s v="failed"/>
    <x v="0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</r>
  <r>
    <s v="&quot;PASHUT&quot;-(Means â€˜simpleâ€™ in Hebrew)"/>
    <s v="Hummus-mediterranean diet, real food, organic, vegan, kosher._x000a_An original great health oriented street food in Santa Fe NM."/>
    <n v="22000"/>
    <n v="5557"/>
    <s v="failed"/>
    <x v="0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</r>
  <r>
    <s v="Sabroso On Wheels"/>
    <s v="A US Army Vet trying to get a Peruvian food truck going! Really good Peruvian food now mobile!"/>
    <n v="15000"/>
    <n v="30"/>
    <s v="failed"/>
    <x v="0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</r>
  <r>
    <s v="Johnny's Food Truck a Puerto Rican and BBQ infusion"/>
    <s v="I am looking to start a food truck with an infusion of my Puerto Rican heritage and my love for BBQ."/>
    <n v="25000"/>
    <n v="460"/>
    <s v="failed"/>
    <x v="0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</r>
  <r>
    <s v="Websters grill truck       slow cooked meats"/>
    <s v="Websters grill truck the best slow cooked meats on hot coals_x000a_Beef bisket, roast Lamb, roast chicken, Ribs, burgers, sliders,"/>
    <n v="15000"/>
    <n v="0"/>
    <s v="failed"/>
    <x v="2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</r>
  <r>
    <s v="Was ist das"/>
    <s v="I want to create an authentic German food truck to travel all over the US. Spreading amazing German Food to Summer Time Music Festivals"/>
    <n v="25000"/>
    <n v="151"/>
    <s v="failed"/>
    <x v="0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</r>
  <r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x v="6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</r>
  <r>
    <s v="Lone Pine Coffee Brewery"/>
    <s v="Lone Pine Coffee Brewery will be a portable third-wave coffee shop available for wedding receptions and other events!"/>
    <n v="3000"/>
    <n v="25"/>
    <s v="failed"/>
    <x v="0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</r>
  <r>
    <s v="Help 95th St.Tacos get a food truck in Atlanta"/>
    <s v="95th St. Tacos needs your help in purchasing a food truck so that we can deliver the flavors of LA Tacos right to your neighborhood"/>
    <n v="15000"/>
    <n v="460"/>
    <s v="failed"/>
    <x v="0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</r>
  <r>
    <s v="Local Food Truck is Off the Hoof!"/>
    <s v="It will be ridiculously easy to become addicted to the full, rich flavor of locally raised beef, pork, and more..."/>
    <n v="60000"/>
    <n v="335"/>
    <s v="failed"/>
    <x v="0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</r>
  <r>
    <s v="Smokin' J's BBQ. food truck"/>
    <s v="ex school bus redesigned into pickup truck complete with giant meat smoker in &quot;bed&quot; of truck and kitchen in the &quot;cab&quot; of the truck."/>
    <n v="20000"/>
    <n v="5"/>
    <s v="failed"/>
    <x v="0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</r>
  <r>
    <s v="I want to make the best fried chicken!!"/>
    <s v="I have been working on a recipe for 20 years now and need to perfect it!  Also want to do a gluten free version, then open a food truck"/>
    <n v="1000"/>
    <n v="0"/>
    <s v="failed"/>
    <x v="0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</r>
  <r>
    <s v="Mexican food truck"/>
    <s v="I want to start my food truck business."/>
    <n v="25000"/>
    <n v="5"/>
    <s v="failed"/>
    <x v="0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</r>
  <r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x v="0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</r>
  <r>
    <s v="Pangea Cuisines &quot;Continental Drift&quot; A Paleo food Truck!"/>
    <s v="Pangea Cuisines offers authentic hand crafted dishes, utilizing fresh ingredients selected that very morning."/>
    <n v="16870"/>
    <n v="2501"/>
    <s v="failed"/>
    <x v="0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</r>
  <r>
    <s v="hot dog cart"/>
    <s v="help me start Merrill's first hot dog cart in this empty lot"/>
    <n v="6000"/>
    <n v="1"/>
    <s v="failed"/>
    <x v="0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</r>
  <r>
    <s v="Help starting a family owned food truck"/>
    <s v="Family owned business serving BBQ and seafood to the public"/>
    <n v="500"/>
    <n v="1"/>
    <s v="failed"/>
    <x v="0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</r>
  <r>
    <s v="FBTR BBQ"/>
    <s v="FBTR is a Texas-style, North Carolina based, homemade BBQ company looking to bring good meat to the masses."/>
    <n v="60000"/>
    <n v="8"/>
    <s v="failed"/>
    <x v="0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</r>
  <r>
    <s v="Lily and Memphs"/>
    <s v="Great and creative food from the heart in the form of a sweet food truck!"/>
    <n v="25000"/>
    <n v="310"/>
    <s v="failed"/>
    <x v="0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</r>
  <r>
    <s v="Food Cart Tour With Raz Simone and Macklemore"/>
    <s v="I have the chance to take my Food Cart Business on the road. This is a major opportunity for a lot of people to learn and prosper."/>
    <n v="3500"/>
    <n v="1"/>
    <s v="failed"/>
    <x v="0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</r>
  <r>
    <s v="The Low-Calorie Food Truck"/>
    <s v="Aspiring to create a food truck with many delicious low calorie meals to encourage healthy eating while enjoying every bite."/>
    <n v="20000"/>
    <n v="0"/>
    <s v="failed"/>
    <x v="0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</r>
  <r>
    <s v="Wraps in a snap. Fast lunch with a gourmet punch!"/>
    <s v="Fast and simple lunches for those on the go.  All (lunch) deals $10 or less."/>
    <n v="50000"/>
    <n v="1"/>
    <s v="failed"/>
    <x v="0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</r>
  <r>
    <s v="Premium Burgers"/>
    <s v="From Moo 2 You! We want to offer premium burgers to a taco flooded environment."/>
    <n v="35000"/>
    <n v="1"/>
    <s v="failed"/>
    <x v="0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</r>
  <r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x v="10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</r>
  <r>
    <s v="It's so cute! - Great food!"/>
    <s v="This little guy will be circling the streets of Brickell &amp; Wynwood in Miami serving Venezuelan dishes. It needs TLC and some equipment"/>
    <n v="3000"/>
    <n v="21"/>
    <s v="failed"/>
    <x v="0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</r>
  <r>
    <s v="Murphy's good eatin'"/>
    <s v="Go to Colorado and run a food truck with homemade food of all kinds."/>
    <n v="100000"/>
    <n v="2"/>
    <s v="failed"/>
    <x v="0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</r>
  <r>
    <s v="funding for bbq trailer"/>
    <s v="Looking to start competition cooking and need start-up help.  Offering brisket tasting to all contributors."/>
    <n v="14000"/>
    <n v="2"/>
    <s v="failed"/>
    <x v="0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</r>
  <r>
    <s v="TWIZTID CREATIONS"/>
    <s v="I want to create an amazing menu that no one eals has.I have great ideas like a non-traditional pb&amp;j thats wraped in an eggroll &amp; fried"/>
    <n v="10000"/>
    <n v="0"/>
    <s v="failed"/>
    <x v="0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</r>
  <r>
    <s v="Fresh fruit and veggies for the hood!"/>
    <s v="Mobile food truck loaded with locally grown fresh fruits and veggies. Caters to the inner-city and zip codes known as food deserts."/>
    <n v="20000"/>
    <n v="26"/>
    <s v="failed"/>
    <x v="0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</r>
  <r>
    <s v="Paleo food as a Take Away-food, order and pay in the app"/>
    <s v="Healthy, paleo food nearby gym and office areas. You pic your order and pay in the app and pic your time for just pic up the food."/>
    <n v="250000"/>
    <n v="1224"/>
    <s v="failed"/>
    <x v="11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</r>
  <r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x v="5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</r>
  <r>
    <s v="Cuppa Gumbos"/>
    <s v="Homemade Gumbo, Stews and Curry to be served hot and fresh everyday at any festival or concert we can attend."/>
    <n v="8000"/>
    <n v="0"/>
    <s v="failed"/>
    <x v="0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</r>
  <r>
    <s v="FOOD|Art"/>
    <s v="I'm starting a catering and food truck business of southern comfort food. My FOOD is my Art!  _x000a_Thanks for you help!"/>
    <n v="15000"/>
    <n v="50"/>
    <s v="failed"/>
    <x v="0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</r>
  <r>
    <s v="Pillow Puffs Concessions"/>
    <s v="Expand cotton candy concession to include other foods and purchase a trailer to haul._x000a_Purchase unstuffed pets to fill with cotton candy"/>
    <n v="10000"/>
    <n v="0"/>
    <s v="failed"/>
    <x v="0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</r>
  <r>
    <s v="The first green Food Truck in Phnom Penh"/>
    <s v="Starting a entire clean energy food truck and set a new standard for Cambodia"/>
    <n v="5000"/>
    <n v="10"/>
    <s v="failed"/>
    <x v="18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</r>
  <r>
    <s v="Bring Alchemy Pops to the People!"/>
    <s v="YOU can help Alchemy Pops POP up on a street near you!"/>
    <n v="7500"/>
    <n v="8091"/>
    <s v="successful"/>
    <x v="0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</r>
  <r>
    <s v="Young Mountain Tea: A New White Tea from India's Himalayas"/>
    <s v="The first tea from a new sustainable tea region in India's young, rising Himalayas."/>
    <n v="24000"/>
    <n v="30226"/>
    <s v="successful"/>
    <x v="0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</r>
  <r>
    <s v="VEGA: One-of-A-Kind Coffee that Changes Lives"/>
    <s v="We empower coffee farmers to process their own premium beans, and connect them directly with coffee lovers on our online marketplace."/>
    <n v="20000"/>
    <n v="40502.99"/>
    <s v="successful"/>
    <x v="0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</r>
  <r>
    <s v="Trish's Truffles &amp; Sweet Treats."/>
    <s v="Chocolate Truffles &amp; Sweet Treats handcrafted the European traditional way.  One bite and you will always want to eat dessert first!"/>
    <n v="3000"/>
    <n v="3258"/>
    <s v="successful"/>
    <x v="0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</r>
  <r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x v="0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</r>
  <r>
    <s v="Brooklyn Cookie Company is growing!"/>
    <s v="The Brooklyn Cookie Company plans to bring our signature &quot;Mushroom&quot; Meringue Cookies and Just Meringues! to stores around the country!"/>
    <n v="5000"/>
    <n v="8399"/>
    <s v="successful"/>
    <x v="0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</r>
  <r>
    <s v="The Workingman's Cake by Delectabites"/>
    <s v="Some days you just need cake! Homemade cake, wild (and classic) flavors, icing on the inside and shipped fresh to your home or office!"/>
    <n v="2500"/>
    <n v="10680"/>
    <s v="successful"/>
    <x v="0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</r>
  <r>
    <s v="Ninja Narwhal Coffee Company 13oz. Campfire Coffee Mug"/>
    <s v="New ninja-cool campfire coffee mug from Ninja Narwhal Coffee Company. Perfect for holding 13oz of the best coffee in the universe!"/>
    <n v="400"/>
    <n v="430"/>
    <s v="successful"/>
    <x v="0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</r>
  <r>
    <s v="Born to Crunch - Jackson Holesome Granola"/>
    <s v="Wholesome, gluten-free, crunchy granola hand-baked in Jackson, WY. Rich in protein, omega 3's, and fiber. Help me get it to you!"/>
    <n v="10000"/>
    <n v="10800"/>
    <s v="successful"/>
    <x v="0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</r>
  <r>
    <s v="Old Coast Ales: Brewery and Taproom"/>
    <s v="Old Coast Ales will be St. Augustine's very own micro brewery where our focus will be on creating unique and traditional beer styles."/>
    <n v="15000"/>
    <n v="15230.03"/>
    <s v="successful"/>
    <x v="0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</r>
  <r>
    <s v="Boss Balls Protein Balls"/>
    <s v="Meet the best tasting high protein, low sugar protein snack on the planet. Guaranteed to turn you into a stone cold fox."/>
    <n v="10000"/>
    <n v="11545"/>
    <s v="successful"/>
    <x v="0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</r>
  <r>
    <s v="Kickstart for a Startup Nebraska Food Business"/>
    <s v="Italian inspired sauce with a spice and heat that make this simple Red Sauce unique! This company name still remains a secret, for now!"/>
    <n v="600"/>
    <n v="801"/>
    <s v="successful"/>
    <x v="0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</r>
  <r>
    <s v="Bounce Jerky - Natural - Hand-Crafted - Quality"/>
    <s v="Creating naturally smoked Jerky without the use of artificial ingredients or preservatives. A healthier snack that taste great!"/>
    <n v="3000"/>
    <n v="4641"/>
    <s v="successful"/>
    <x v="0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</r>
  <r>
    <s v="Bine Brewing - Brewed Within Reach"/>
    <s v="Beer. Delicious, Salem made beer. Only the freshest, small batch beer straight from the source. Our beer is brewed within reach."/>
    <n v="35000"/>
    <n v="35296"/>
    <s v="successful"/>
    <x v="0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</r>
  <r>
    <s v="Yo Mama's Sauces &amp; Rubs"/>
    <s v="Mama wants everyone to try her secret recipes for sauces and rubs. She uses only the freshest ingredients for them."/>
    <n v="300"/>
    <n v="546"/>
    <s v="successful"/>
    <x v="0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</r>
  <r>
    <s v="Beef Sticks to Chomp On!!"/>
    <s v="These beef sticks will make your taste buds dance with happiness. Plus they are healthier than most available today!"/>
    <n v="1500"/>
    <n v="2713"/>
    <s v="successful"/>
    <x v="0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</r>
  <r>
    <s v="NDWK The North Dakota Wine Kitchen"/>
    <s v="If you love wine, and have ever dreamed of crafting your own. You can in 3 easy steps.  Sample~Sprinkle~Savor."/>
    <n v="23000"/>
    <n v="23530"/>
    <s v="successful"/>
    <x v="0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</r>
  <r>
    <s v="Smoke, Loaf &amp; Saucer"/>
    <s v="Three ladies starting a small bakery/toast bar concept @SmorgasburgLA.  House made pastries and bread using local and fun ingredients."/>
    <n v="5000"/>
    <n v="5509"/>
    <s v="successful"/>
    <x v="0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</r>
  <r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x v="0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</r>
  <r>
    <s v="Grano: The Good Place to Get Great Bread"/>
    <s v="A humble and homey bakery passionately obsessed with good bread. Grano will fast become your favorite neighborhood food hub."/>
    <n v="8500"/>
    <n v="8567"/>
    <s v="successful"/>
    <x v="0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</r>
  <r>
    <s v="Christian &amp; The Sinners"/>
    <s v="Songs of faith and worship that are so deeply spiritual you could sing them in church, so down to earth you could play them in a bar."/>
    <n v="7500"/>
    <n v="7785"/>
    <s v="successful"/>
    <x v="0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</r>
  <r>
    <s v="Help CHURCHES turn this song into an LGBT anthem!"/>
    <s v="CHURCHES, an indie rock band from Oakland, CA, is recording a new single about marriage equality and pressing it to 7&quot; vinyl."/>
    <n v="3000"/>
    <n v="3321.25"/>
    <s v="successful"/>
    <x v="0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</r>
  <r>
    <s v="Emma Ate the Lion &quot;Songs Two Count Too&quot;"/>
    <s v="Emma Ate The Lion's debut full length album"/>
    <n v="2000"/>
    <n v="2325"/>
    <s v="successful"/>
    <x v="0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</r>
  <r>
    <s v="The Enemy Feathers NEW EP"/>
    <s v="The Enemy Feathers are passing the proverbial hat to see if we can raise enough money to complete Our NEW EP"/>
    <n v="2000"/>
    <n v="2222"/>
    <s v="successful"/>
    <x v="5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</r>
  <r>
    <s v="The Lion Oh My - Our first full length release"/>
    <s v="An indie band from Spokane, WA looking to master and package their first full length album."/>
    <n v="700"/>
    <n v="1261"/>
    <s v="successful"/>
    <x v="0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</r>
  <r>
    <s v="Jesse Alexander's Independent Debut Album"/>
    <s v="With big dreams and big sounds, Jesse Alexander's Debut album titled &quot;For Once&quot; brings Indie Rock to a whole new level."/>
    <n v="2500"/>
    <n v="2500"/>
    <s v="successful"/>
    <x v="0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</r>
  <r>
    <s v="Nature Boy Explorer EP"/>
    <s v="We've finished our first EP and we're taking it on the road in three weeks! Help us fund manufacturing?"/>
    <n v="1000"/>
    <n v="1185"/>
    <s v="successful"/>
    <x v="0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</r>
  <r>
    <s v="New &quot;Jesse Denaro&quot; Album!"/>
    <s v="Please donate, support &amp; share this project so that I may be able to record my new EP this fall!"/>
    <n v="2000"/>
    <n v="2144.34"/>
    <s v="successful"/>
    <x v="0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</r>
  <r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x v="0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</r>
  <r>
    <s v="Geoff Zimmerman's Urban-Folk/ Indie-Rock Album"/>
    <s v="Music is my passion.  I've been recording this album for 2 years now, and I just want the world to finally hear it!"/>
    <n v="1000"/>
    <n v="1031.6400000000001"/>
    <s v="successful"/>
    <x v="0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</r>
  <r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x v="0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</r>
  <r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x v="0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</r>
  <r>
    <s v="Mike Midwestern &quot;Oh My Soul&quot; Album"/>
    <s v="Wrote some new songs and it turned into an album. I even have a title already, &quot;Oh My Soul&quot;. Would love your support!"/>
    <n v="2000"/>
    <n v="2000"/>
    <s v="successful"/>
    <x v="0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</r>
  <r>
    <s v="Suggestion's Upcoming Album!"/>
    <s v="Even though were still recording our first album, were taking pre orders to help with manufacturing costs. We have a lot to cover with this CD/ DVD. "/>
    <n v="5000"/>
    <n v="5000.18"/>
    <s v="successful"/>
    <x v="0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</r>
  <r>
    <s v="BRANDTSON - &quot;Send Us A Signal&quot; Vinyl LP"/>
    <s v="Help BRANDTSON and DREAMOVERrecords press their 2004 record, &quot;Send Us A Signal&quot;."/>
    <n v="2500"/>
    <n v="2618"/>
    <s v="successful"/>
    <x v="0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</r>
  <r>
    <s v="Arts &amp; Crafts"/>
    <s v="Eleven songs, the accumulation of several memorable occurrences in a sleepy town; stories of fiction &amp; fact."/>
    <n v="3200"/>
    <n v="3360.72"/>
    <s v="successful"/>
    <x v="0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</r>
  <r>
    <s v="Debut Album"/>
    <s v="Releasing my first album in August, and I need your help in order to get it done!"/>
    <n v="750"/>
    <n v="1285"/>
    <s v="successful"/>
    <x v="0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</r>
  <r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x v="0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</r>
  <r>
    <s v="FUEL FAKE NATIVES"/>
    <s v="Fake Natives is headed on tour this summer. Help them fill their tank with fossil fuels."/>
    <n v="300"/>
    <n v="400.33"/>
    <s v="successful"/>
    <x v="0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</r>
  <r>
    <s v="Either, Either EP"/>
    <s v="We are a band from Long Beach, Ca looking to record our first EP. Any little bit counts and your support would mean the world to us!"/>
    <n v="2000"/>
    <n v="2000"/>
    <s v="successful"/>
    <x v="0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</r>
  <r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x v="0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</r>
  <r>
    <s v="Journey to Japan"/>
    <s v="Singer Jude Roberts has been asked to perform his song &quot;The Flood&quot;  in Hiroshima.  You can assist in making this opportunity a reality."/>
    <n v="1000"/>
    <n v="1001"/>
    <s v="successful"/>
    <x v="0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</r>
  <r>
    <s v="Intangible Animal's &quot;Oh The Humanity&quot; Tour"/>
    <s v="Send Intangible Animal on our first West Coast Tour!!! The fate of the world rests in your hands."/>
    <n v="1100"/>
    <n v="1251"/>
    <s v="successful"/>
    <x v="0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</r>
  <r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x v="0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</r>
  <r>
    <s v="Calli Dollinger and The Dusters Fall Tour Fund"/>
    <s v="We're trying to fund a fall tour to Dallas,  where we will record our debut album with Grammy award-winning producer, Stuart Sikes."/>
    <n v="2000"/>
    <n v="2065"/>
    <s v="successful"/>
    <x v="0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</r>
  <r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x v="0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</r>
  <r>
    <s v="Copyrighting 1978 Champs Finished Album"/>
    <s v="Raise enough money to fund the copyright cost for the full length indie rock record we spent the year recording."/>
    <n v="1500"/>
    <n v="1500.76"/>
    <s v="successful"/>
    <x v="0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</r>
  <r>
    <s v="Pull Some Strings For Jameson Elder"/>
    <s v="Nashville independent singer/songwriter Jameson Elder making a new album! Check out the video to preview the single &quot;Take Me Back&quot;!"/>
    <n v="3000"/>
    <n v="3201"/>
    <s v="successful"/>
    <x v="0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</r>
  <r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x v="0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</r>
  <r>
    <s v="The Offbeats Summer Tour 2012"/>
    <s v="We are trying to fund our first multi-state tour this summer in an effort to get our music out to as many people as possible."/>
    <n v="500"/>
    <n v="607"/>
    <s v="successful"/>
    <x v="0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</r>
  <r>
    <s v="Nathan Evans - Remove The Illusion EP "/>
    <s v="Nathan Evans, instrumental rock guitarist and official V3fights.com artist, is releasing his first solo EP entitled Remove The Illusion"/>
    <n v="500"/>
    <n v="516"/>
    <s v="successful"/>
    <x v="0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</r>
  <r>
    <s v="SUPER NICE EP 2012"/>
    <s v="We're a band from Hawaii trying to produce our first EP and we need help!"/>
    <n v="600"/>
    <n v="750"/>
    <s v="successful"/>
    <x v="0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</r>
  <r>
    <s v="Lets Make A Record Together!"/>
    <s v="Making the record I've always dreamed of, and I want you to be part of the journey. Join me and let's make a great album together!"/>
    <n v="20000"/>
    <n v="25740"/>
    <s v="successful"/>
    <x v="0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</r>
  <r>
    <s v="Motive Makes a Man - Heavy Boots Album Production"/>
    <s v="Multi-Instrumentalist Ace Waters' new double album with 2+hours of music needs to be professionally made and replicated."/>
    <n v="1500"/>
    <n v="1515.08"/>
    <s v="successful"/>
    <x v="0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</r>
  <r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x v="0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</r>
  <r>
    <s v="Lynn Haven - The First Album, &quot;Fair Weather Friends&quot;"/>
    <s v="Be a part of making the first Lynn Haven album, &quot;Fair Weather Friends.&quot;"/>
    <n v="6000"/>
    <n v="6000"/>
    <s v="successful"/>
    <x v="0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</r>
  <r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x v="0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</r>
  <r>
    <s v="Race Bandit's Debut EP Validated"/>
    <s v="We've been working hard on getting our music out and we are taking the final steps to releasing our EP, but we need your help."/>
    <n v="1000"/>
    <n v="1056"/>
    <s v="successful"/>
    <x v="0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</r>
  <r>
    <s v="Ryan Hamilton : UK House Party Tour 2013"/>
    <s v="Ryan is headed to the UK for a series of Private House Parties! He needs your help. Don't miss your chance to be a part of the fun!"/>
    <n v="4000"/>
    <n v="8105"/>
    <s v="successful"/>
    <x v="0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</r>
  <r>
    <s v="Completing &quot;God's Justice&quot;"/>
    <s v="ST's 4th LP has been tracked and mixed, but before he can set it free upon the world, it needs proper mastering and pressing!"/>
    <n v="600"/>
    <n v="680"/>
    <s v="successful"/>
    <x v="0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</r>
  <r>
    <s v="The Bent King board game cafÃ© and wine lounge"/>
    <s v="Locally owned board game cafÃ© focused on keeping it local with fresh food, craft beer, wine, and, of course, all your favourite games!"/>
    <n v="11000"/>
    <n v="281"/>
    <s v="failed"/>
    <x v="5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</r>
  <r>
    <s v="Cupcake Chaos"/>
    <s v="A small sweet shop featuring the cupcake variety offered by Cupcake Chaos, candy, cotton candy, shakes and malts, located in Dalhart,TX"/>
    <n v="110000"/>
    <n v="86"/>
    <s v="failed"/>
    <x v="0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</r>
  <r>
    <s v="Cardinal Bistro BYOB Start Up"/>
    <s v="Cardinal Bistro will be Contemporary American dinning establishment based in Ventnor, NJ featuring local, seasonal ingredients."/>
    <n v="10000"/>
    <n v="0"/>
    <s v="failed"/>
    <x v="0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</r>
  <r>
    <s v="Halal Restaurant and Internet Cafe"/>
    <s v="Halal Restaurant and Internet Cafe 20 percent of profits will go to building masjids."/>
    <n v="35000"/>
    <n v="0"/>
    <s v="failed"/>
    <x v="0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</r>
  <r>
    <s v="PASTATUTION"/>
    <s v="PASTATUTION- The act or practice of engaging in Pasta Making for money.  _x000a__x000a_Help us get the Arcobaleno Pasta Extruder!"/>
    <n v="7000"/>
    <n v="0"/>
    <s v="failed"/>
    <x v="0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</r>
  <r>
    <s v="Bowlz Cafe, Hull"/>
    <s v="Love cereal as much as we do? Then we need your help! We are opening a worldwide cereal cafe, serving the best in imported cereals!"/>
    <n v="5000"/>
    <n v="30"/>
    <s v="failed"/>
    <x v="1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</r>
  <r>
    <s v="Help Cafe Talavera get a New Kitchen!"/>
    <s v="Unique dishes for a unique city!."/>
    <n v="42850"/>
    <n v="0"/>
    <s v="failed"/>
    <x v="0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</r>
  <r>
    <s v="Silver Linning Gourmet Fudge"/>
    <s v="I make Amazing homemade fudge available in 18 flavors. I want to open my own business to be able to let my area eat my incredible fudge"/>
    <n v="20000"/>
    <n v="0"/>
    <s v="failed"/>
    <x v="0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</r>
  <r>
    <s v="&quot;Chuck J. Brubecker&quot;"/>
    <s v="Relax in a new Cheesecake Lounge in London, serving freshly made cheesecakes, all day and all night, along with great coffees and teas."/>
    <n v="95000"/>
    <n v="1000"/>
    <s v="failed"/>
    <x v="1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</r>
  <r>
    <s v="Dugout Dogs, Americas love of hot dogs and baseball!"/>
    <s v="Dugout Dogs will be specializing in the many hot dog and sausage styles sold at baseball parks around Major League Baseball (MLB)."/>
    <n v="50000"/>
    <n v="75"/>
    <s v="failed"/>
    <x v="0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</r>
  <r>
    <s v="loluli's"/>
    <s v="Fresh Fast Food. A bbq ramen bar thats healthy, tasty and made to order right in front of your eyes....... From flame to bowl"/>
    <n v="100000"/>
    <n v="0"/>
    <s v="failed"/>
    <x v="1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</r>
  <r>
    <s v="Somethin' Tasty"/>
    <s v="Somethin' Tasty is a unique coffee, pastry &amp; retail store. We consign from all local sources: pottery, glass &amp; art."/>
    <n v="1150"/>
    <n v="0"/>
    <s v="failed"/>
    <x v="0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</r>
  <r>
    <s v="Yahu Restaurants"/>
    <s v="Wir wollen einen Ort erschaffen an dem man sich wohlfÃ¼hlen kann, ein Ort an dem die Gedanken frei sind und man das Essen genieÃŸen kann."/>
    <n v="180000"/>
    <n v="0"/>
    <s v="failed"/>
    <x v="12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</r>
  <r>
    <s v="Lunch For Tots"/>
    <s v="My little cafe has been challenged to provide healthy, fun lunches to kids at a Montessori School. Local/organic as much as possible."/>
    <n v="12000"/>
    <n v="210"/>
    <s v="failed"/>
    <x v="0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</r>
  <r>
    <s v="The Barrel Room Restaurant &amp; Tavern"/>
    <s v="The Barrel Room SF is moving to a new location in San Francisco with a 60-seat restaurant &amp; full liquor. Help us make our move amazing!"/>
    <n v="5000"/>
    <n v="930"/>
    <s v="failed"/>
    <x v="0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</r>
  <r>
    <s v="Morning Glory"/>
    <s v="Hi, everyone my name is Alex, and i want to create not just a cafe spot, but a place that gives everyone a nice warm homey feeling."/>
    <n v="22000"/>
    <n v="0"/>
    <s v="failed"/>
    <x v="0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</r>
  <r>
    <s v="The Canteen"/>
    <s v="KICK START US! Chef-driven dining experience offering a multi-course tasteful and playful menu that hems in familiar seasonal comfort."/>
    <n v="18000"/>
    <n v="1767"/>
    <s v="failed"/>
    <x v="5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</r>
  <r>
    <s v="Southern California's Backroad Eateries"/>
    <s v="I am traveling the backroads of Southern California, to discover the best out-of-the-way eateries the area has to offer"/>
    <n v="5000"/>
    <n v="0"/>
    <s v="failed"/>
    <x v="0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</r>
  <r>
    <s v="Kelli's Kitchen"/>
    <s v="Better than your mom's, better than Cracker Barrel, only at Kelli's Kitchen (all from scratch)."/>
    <n v="150000"/>
    <n v="65"/>
    <s v="failed"/>
    <x v="0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</r>
  <r>
    <s v="The Aurora Outpost Restaurant/NightClub"/>
    <s v="Aurora restaurant/night club, a Star Wars/Star Trek Science fiction community gathering place and club in the Tulsa/Oklahoma city area."/>
    <n v="100000"/>
    <n v="0"/>
    <s v="failed"/>
    <x v="0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</r>
  <r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x v="0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</r>
  <r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x v="0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</r>
  <r>
    <s v="Pater Noster Project"/>
    <s v="PATER NOSTER (2003) by Thomas Oboe Lee, scored for baritone solo and string quartet.  Hauntingly beautiful, yet never performed."/>
    <n v="900"/>
    <n v="1408"/>
    <s v="successful"/>
    <x v="0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</r>
  <r>
    <s v="Les Bostonades' First CD"/>
    <s v="We're bringing some of our favorite music from the past 10 years to disc for the first time ever."/>
    <n v="7500"/>
    <n v="7620"/>
    <s v="successful"/>
    <x v="0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</r>
  <r>
    <s v="Jenny &amp; Rossâ”‚To Sing in Germany"/>
    <s v="Husband and wife operatic team specializing in German opera. Fundraising for an audition tour of Germany."/>
    <n v="8000"/>
    <n v="8026"/>
    <s v="successful"/>
    <x v="0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</r>
  <r>
    <s v="10 Years and Counting...a new album by Valor Brass!"/>
    <s v="New music and arrangements, amazing sound, brass chamber music at the highest level!  Be a part of our community!"/>
    <n v="4000"/>
    <n v="4518"/>
    <s v="successful"/>
    <x v="0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</r>
  <r>
    <s v="Britten in Song: A Centennial Celebration"/>
    <s v="Five Programs of Benjamin Britten's vocal works featuring over 20 extraordinary vocalists and pianists."/>
    <n v="4000"/>
    <n v="4085"/>
    <s v="successful"/>
    <x v="0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</r>
  <r>
    <s v="Three Voices"/>
    <s v="I've been offered a contract with HatHut to record Feldman's 'Three Voices', which would be my first solo disc. I need your help!"/>
    <n v="4000"/>
    <n v="4289.99"/>
    <s v="successful"/>
    <x v="1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</r>
  <r>
    <s v="UrbanArias is DC's Contemporary Opera Company"/>
    <s v="Opera. Short. New."/>
    <n v="6000"/>
    <n v="6257"/>
    <s v="successful"/>
    <x v="0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</r>
  <r>
    <s v="OK Mozart Festival premiere by The Tulsa Youth Symphony"/>
    <s v="With your help the Tulsa Youth Symphony will have its premiere appearance at the opening of the OK Mozart Festival, June 6th"/>
    <n v="6500"/>
    <n v="6500"/>
    <s v="successful"/>
    <x v="0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</r>
  <r>
    <s v="Modern Chamber Music"/>
    <s v="The first CD of chamber music composed by John Leupold to be released on PARMA records. The album features solo, duets, and a quartet."/>
    <n v="4500"/>
    <n v="4518"/>
    <s v="successful"/>
    <x v="0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</r>
  <r>
    <s v="The Pacific Guitar Ensemble's Debut Recording!"/>
    <s v="Please help us record our first album, which will contain an exciting collection of works, old and new, for large guitar ensemble!"/>
    <n v="4000"/>
    <n v="5045"/>
    <s v="successful"/>
    <x v="0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</r>
  <r>
    <s v="HOLOGRAPHIC - 2013 Concert and Commission Campaign"/>
    <s v="HOLOGRAPHIC is raising money for our 2013 live, four-concert new music project and to commission composer Jonathan Sokol!"/>
    <n v="7500"/>
    <n v="8300"/>
    <s v="successful"/>
    <x v="0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</r>
  <r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x v="0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</r>
  <r>
    <s v="Mark Hayes Requiem Recording"/>
    <s v="Mark Hayes: Requiem Recording"/>
    <n v="20000"/>
    <n v="20755"/>
    <s v="successful"/>
    <x v="0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</r>
  <r>
    <s v="Become the subject of my next composition!"/>
    <s v="I create my solo piano Vignettes by encrypting someone's name in the melody. Next up is the fourth Vignette, and I need a subject!"/>
    <n v="25"/>
    <n v="29"/>
    <s v="successful"/>
    <x v="0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</r>
  <r>
    <s v="The Philadelphia Opera Collective presents Susannah"/>
    <s v="When an innocent girl is seen bathing by local church elders, she becomes the target of travelling, revivalist preacher Olin Blitch."/>
    <n v="1000"/>
    <n v="1100"/>
    <s v="successful"/>
    <x v="0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</r>
  <r>
    <s v="Me, Myself and Albinoni"/>
    <s v="I will record 2 of Tomaso Albinoni's concertos for 2 oboes playing both parts myself."/>
    <n v="18000"/>
    <n v="20343.169999999998"/>
    <s v="successful"/>
    <x v="0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</r>
  <r>
    <s v="The Flying Gambas"/>
    <s v="Help ABS Academy musicians get their cellos, gambas, &amp; contrabasses to San Francisco by supporting their instruments' travel."/>
    <n v="10000"/>
    <n v="10025"/>
    <s v="successful"/>
    <x v="0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</r>
  <r>
    <s v="Vladimir in Butterfly Country"/>
    <s v="â€œVladimir in Butterfly Countryâ€ is a chamber opera by composer Ann Callaway and Jaime Robles, which will premiere October 30, 2011."/>
    <n v="2500"/>
    <n v="2585"/>
    <s v="successful"/>
    <x v="0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</r>
  <r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x v="1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</r>
  <r>
    <s v="Classical Music by Marquita"/>
    <s v="Marquita Renee Ntim records her first Classical Album, complete with her playing the viola, cello and singing opera."/>
    <n v="700"/>
    <n v="725"/>
    <s v="successful"/>
    <x v="0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</r>
  <r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x v="0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</r>
  <r>
    <s v="Singing City Children's Choir"/>
    <s v="Bringing choral music and performance opportunities to under-served youth in West Philadelphia"/>
    <n v="5000"/>
    <n v="5041"/>
    <s v="successful"/>
    <x v="0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</r>
  <r>
    <s v="Larchmere String Quartet Debut Album: Music by Stephan Krehl"/>
    <s v="We're recording our debut album: a CD of the string quartet and clarinet quintet by Stephan Krehl for the Naxos label"/>
    <n v="2000"/>
    <n v="3906"/>
    <s v="successful"/>
    <x v="0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</r>
  <r>
    <s v="Cor Cantiamo's First Commercially Released Recording"/>
    <s v="We want to release an album of choral music by acclaimed Finnish composer Jaakko MÃ¤ntyjÃ¤rvi in 2014"/>
    <n v="3500"/>
    <n v="3910"/>
    <s v="successful"/>
    <x v="0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</r>
  <r>
    <s v="Classical Guitar Music of Hawaii"/>
    <s v="A compilation of Guitar Music by composers Darin Au, Jeff Peterson, Byron Yasui, Bailey Matsuda, Ian O'Sullivan, and Michael Foumai."/>
    <n v="5500"/>
    <n v="6592"/>
    <s v="successful"/>
    <x v="0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</r>
  <r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x v="6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</r>
  <r>
    <s v="The Miller's Wife, a new opera"/>
    <s v="A new opera in English by Mike Christie to be premiÃ¨red at the Arcola Theatre, London UK from 14th-17th August 2013."/>
    <n v="1570"/>
    <n v="1614"/>
    <s v="successful"/>
    <x v="1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</r>
  <r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x v="0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</r>
  <r>
    <s v="Mozart Requiem with Bach Cantata 106 &amp; Brahms NÃ¤nie"/>
    <s v="KCS seeks your support to off-set the cost of assembling a professional 25 piece orchestra for two choral performances."/>
    <n v="3675"/>
    <n v="3775.5"/>
    <s v="successful"/>
    <x v="0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</r>
  <r>
    <s v="DAVID, The Oratorio"/>
    <s v="World Premiere of a new oratorio with chorus, soloists, and orchestra, based on the Old Testament king and prophet, DAVID"/>
    <n v="3000"/>
    <n v="3195"/>
    <s v="successful"/>
    <x v="0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</r>
  <r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x v="0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</r>
  <r>
    <s v="Patagonia Winds: Wind Quintet Commission Project"/>
    <s v="Join forces with the Patagonia Winds to commission a new wind quintet to premiere at the 2015 National Flute Association Convention!"/>
    <n v="3000"/>
    <n v="3684"/>
    <s v="successful"/>
    <x v="0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</r>
  <r>
    <s v="Send Brandon Rumsey to Brevard Music Center"/>
    <s v="At Brevard Music Center, a foremost summer music study program, I will compose a new work for large chamber ensemble for performance."/>
    <n v="2000"/>
    <n v="2147"/>
    <s v="successful"/>
    <x v="0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</r>
  <r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x v="0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</r>
  <r>
    <s v="European Tour"/>
    <s v="Raising money for our concert tour of Switzerland and Germany in June/July 2014"/>
    <n v="900"/>
    <n v="1066"/>
    <s v="successful"/>
    <x v="1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</r>
  <r>
    <s v="Hopkins Sinfonia 2015 Season"/>
    <s v="The Hopkins Sinfonia is looking for your support to run our 2015 Season made up of five concerts."/>
    <n v="1250"/>
    <n v="1361"/>
    <s v="successful"/>
    <x v="2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</r>
  <r>
    <s v="India Meets String Quartet"/>
    <s v="A concert of new music by four composers who have lived in India and been inspired by its music, with the Momenta String Quartet"/>
    <n v="800"/>
    <n v="890"/>
    <s v="successful"/>
    <x v="0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</r>
  <r>
    <s v="Courting Rites of Cranes CD recording"/>
    <s v="New CD of favourite chamber music by Welsh composer Michael Parkin featuring debut recordings by outstanding young musicians."/>
    <n v="3000"/>
    <n v="3003"/>
    <s v="successful"/>
    <x v="1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</r>
  <r>
    <s v="Project Bearnaise Trucks (Canceled)"/>
    <s v="Ever had chicken fingers smothered in bearnaise sauce, resting on a bed of your favorite rice? We need these meals on wheels."/>
    <n v="100000"/>
    <n v="0"/>
    <s v="canceled"/>
    <x v="5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</r>
  <r>
    <s v="Jamaican food truck in Munich in the making! (Canceled)"/>
    <s v="Hail up - Wah gwaan ?_x000a_We are creating a foodtruck that will serve typical, traditional Jamaican jerk chicken/pork and more!"/>
    <n v="10000"/>
    <n v="75"/>
    <s v="canceled"/>
    <x v="12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</r>
  <r>
    <s v="Phoenix Pearl Boba Tea Truck (Canceled)"/>
    <s v="Michigan based bubble tea and specialty ice cream food truck"/>
    <n v="20000"/>
    <n v="0"/>
    <s v="canceled"/>
    <x v="0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</r>
  <r>
    <s v="Seaside Eddy's - Wheels on the Ground! (Canceled)"/>
    <s v="We want to bring the wonderful flavors of the Jersey Shore, my home, to my new home in Winnipeg, the center of Canada."/>
    <n v="40000"/>
    <n v="0"/>
    <s v="canceled"/>
    <x v="5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</r>
  <r>
    <s v="The Sketchy Pelican (Canceled)"/>
    <s v="The Sketchy Pelican. Is my vision to bring raw, honest, soulful, creative, thoght provoking cuisine to food truck form"/>
    <n v="10000"/>
    <n v="100"/>
    <s v="canceled"/>
    <x v="0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</r>
  <r>
    <s v="Mamma B's Pizza Get's Rolling (Canceled)"/>
    <s v="You can skip the hotdog cart and enjoy fresh, hot, delicious, handmade pizza when Mamma B's takes her show on the road!"/>
    <n v="35000"/>
    <n v="0"/>
    <s v="canceled"/>
    <x v="0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</r>
  <r>
    <s v="Burgers and Babes Food Truck (Canceled)"/>
    <s v="You're leaving a Bar/Nightclub what else would you want more than to have a Juicy Burger and to see Beautiful Girls making it."/>
    <n v="45000"/>
    <n v="120"/>
    <s v="canceled"/>
    <x v="0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</r>
  <r>
    <s v="Barney's, deliciously New York - Vintage 1972 Chevy P10"/>
    <s v="Barney's is seriously delicious New York food. Cooking everything from scratch on our American food truck. London here we come..."/>
    <n v="10000"/>
    <n v="50"/>
    <s v="canceled"/>
    <x v="1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</r>
  <r>
    <s v="Rochester Needs a Dessert Food Truck (Canceled)"/>
    <s v="With your help, I would be able to get a truck and start the process of getting it ready for the 2016 season."/>
    <n v="6500"/>
    <n v="145"/>
    <s v="canceled"/>
    <x v="0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</r>
  <r>
    <s v="Mathias Pizzeria - A Mobile Wood Fired Pizza Oven (Canceled)"/>
    <s v="A family run mobile wood fired pizza oven serving up unique artisan pizzas created by award winning Chef Brandon Mathias!"/>
    <n v="7000"/>
    <n v="59"/>
    <s v="canceled"/>
    <x v="0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</r>
  <r>
    <s v="Coco Bowls (Canceled)"/>
    <s v="Perth locals who dream of opening a health food van, and serving treats that not only taste amazing but also benefit your body."/>
    <n v="100000"/>
    <n v="250"/>
    <s v="canceled"/>
    <x v="2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</r>
  <r>
    <s v="A Dream of Naughty Nachos (Canceled)"/>
    <s v="Mesquite smoked brisket nachos, food truck style, with homemade salsa to make your taste buds dance."/>
    <n v="30000"/>
    <n v="0"/>
    <s v="canceled"/>
    <x v="0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</r>
  <r>
    <s v="Southern Flair Pork-Ka-Bobs (Canceled)"/>
    <s v="I have perfected my porkkabob recipe.I'm ready to start my own business!I need funds for the bbq pit and trailer and start up supplies."/>
    <n v="8000"/>
    <n v="0"/>
    <s v="canceled"/>
    <x v="0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</r>
  <r>
    <s v="Da Pickney Dem Jamaican Jerk (Canceled)"/>
    <s v="The Best Jamaican Jerk outside of Kingston! The name means &quot;for the children&quot;, my children, the reasons why I cook and why I live!"/>
    <n v="10000"/>
    <n v="0"/>
    <s v="canceled"/>
    <x v="0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</r>
  <r>
    <s v="Vdub dogs (Canceled)"/>
    <s v="Hello everyone, Iv'e decided to put my love for old Volkswagen buses and my love for cooking together! Support vdub dogs hot dog bus!"/>
    <n v="85000"/>
    <n v="0"/>
    <s v="canceled"/>
    <x v="0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</r>
  <r>
    <s v="2 Go Fast Food (Canceled)"/>
    <s v="A New Twist with an American and Philippine fast food Mobile Trailer."/>
    <n v="10000"/>
    <n v="0"/>
    <s v="canceled"/>
    <x v="0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</r>
  <r>
    <s v="Fruity Cakes (Canceled)"/>
    <s v="This is not your average cake, it's fruit with yogurt fruit dip icing and fruit toppings! Great for events, parties, weddings and more!"/>
    <n v="15000"/>
    <n v="0"/>
    <s v="canceled"/>
    <x v="0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</r>
  <r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x v="0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</r>
  <r>
    <s v="Liz's Bakery &amp; Barista on the Go.. (Canceled)"/>
    <s v="For those who know me, I love to bake &amp; I'm pretty good at it. My dream is to own a food truck that is a bakery &amp; Coffee shop."/>
    <n v="200000"/>
    <n v="277"/>
    <s v="canceled"/>
    <x v="0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</r>
  <r>
    <s v="Build Phatboyz Food Truck (Canceled)"/>
    <s v="Planning to build this truck into a full rolling fold out cook shack,providing clean cold drinking water to all festival goers"/>
    <n v="8500"/>
    <n v="51"/>
    <s v="canceled"/>
    <x v="0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</r>
  <r>
    <s v="A Flying Sausage Food Truck"/>
    <s v="Creating a Food Truck to bring gourmet sausage sliders to Jacksonville, FL for breakfast, lunch, and special events."/>
    <n v="5000"/>
    <n v="530"/>
    <s v="failed"/>
    <x v="0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</r>
  <r>
    <s v="Drunken Wings"/>
    <s v="The place where chicken meets liquor for the first time!"/>
    <n v="90000"/>
    <n v="1"/>
    <s v="failed"/>
    <x v="0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</r>
  <r>
    <s v="Crazy Daisy Food Truck"/>
    <s v="Crazy Daisy will become the newest member of the food truck distributors in Kansas City, Missouri."/>
    <n v="1000"/>
    <n v="5"/>
    <s v="failed"/>
    <x v="0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</r>
  <r>
    <s v="Culinary Arts Food Truck Style"/>
    <s v="Bringing quality food to the masses using local premium ingredients, but at a food truck price!"/>
    <n v="10000"/>
    <n v="0"/>
    <s v="failed"/>
    <x v="0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</r>
  <r>
    <s v="Evie's Eats and Natural Treats Food Truck"/>
    <s v="Evie's Eats uses local ingredients to create sweet treats, healthy snacks and on the go meals, all with the family budget in mind!"/>
    <n v="30000"/>
    <n v="50"/>
    <s v="failed"/>
    <x v="0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</r>
  <r>
    <s v="Inspire Healthy Eating"/>
    <s v="I would like to bring fresh salad and food to the streets of London at a reasonable price."/>
    <n v="3000"/>
    <n v="5"/>
    <s v="failed"/>
    <x v="1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</r>
  <r>
    <s v="Yummy Hugs-The Original Co-op, Pop-up Food Truck"/>
    <s v="Providing creative, healthy signature dishes for active, conscientious lifestylers through a community of culinary artists."/>
    <n v="50000"/>
    <n v="1217"/>
    <s v="failed"/>
    <x v="0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</r>
  <r>
    <s v="Stacey's $5 Dollar Hollar Food Truck Home of the Freak"/>
    <s v="We are a Asian fusion inspired American Fare Food Truck Home of the Freak Sandwich So that means Come And Get Your Freak On! eat big."/>
    <n v="6000"/>
    <n v="233"/>
    <s v="failed"/>
    <x v="0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</r>
  <r>
    <s v="TapiÃ³ca - Brazilian Street Food Truck"/>
    <s v="A Brazilian-inspired food truck in one of the busiest spots in Copenhagen, delicious pancakes made by the healthy tapiÃ³ca flour"/>
    <n v="50000"/>
    <n v="5"/>
    <s v="failed"/>
    <x v="8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</r>
  <r>
    <s v="Magic Kick Coffee - coffee that makes your day"/>
    <s v="First in Perth self-contained eco-friendly coffee car based on Ford Fiesta. In the end of the projrct I need your help to make it real!"/>
    <n v="3000"/>
    <n v="0"/>
    <s v="failed"/>
    <x v="2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</r>
  <r>
    <s v="patent pending"/>
    <s v="Hi everyone I am a 26 year old single mom trying to start her own food business! I need to first afford the patent to reveal more!"/>
    <n v="1500"/>
    <n v="26"/>
    <s v="failed"/>
    <x v="0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</r>
  <r>
    <s v="El Carte 303"/>
    <s v="El Carte is revolutionizing the food truck industry. Meet the new food trike. #oneandonly  we going to spread the awesomeness all over!"/>
    <n v="30000"/>
    <n v="50"/>
    <s v="failed"/>
    <x v="0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</r>
  <r>
    <s v="L.J. Silvers' Ice Cream and Taco Van"/>
    <s v="What could be better than satisfying your hunger with ice cream or a taco (or both) from a 1970's mural van blastin disco music!"/>
    <n v="10000"/>
    <n v="0"/>
    <s v="failed"/>
    <x v="0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</r>
  <r>
    <s v="The Shirley Delicious Treats Food Truck Project"/>
    <s v="New, small home business, looking to take some Granny's old recipes along with some of my own creations to the streets!"/>
    <n v="80000"/>
    <n v="1"/>
    <s v="failed"/>
    <x v="0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</r>
  <r>
    <s v="Food Truck for Little Fox Bakery"/>
    <s v="Looking to put the best baked goods in Bowling Green on wheels"/>
    <n v="15000"/>
    <n v="1825"/>
    <s v="failed"/>
    <x v="0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</r>
  <r>
    <s v="The Chef Express Food Truck"/>
    <s v="I'm bringing passion, talent, and most importantly some amazing gourmet food to the streets of Lethbridge and southern Alberta."/>
    <n v="35000"/>
    <n v="8256"/>
    <s v="failed"/>
    <x v="5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</r>
  <r>
    <s v="Cafe Nomad back on the road! Coffee van's poorly."/>
    <s v="We have a great little coffee business but the van is currently limping! We don't have the capital to replace it. Please help us!"/>
    <n v="1500"/>
    <n v="85"/>
    <s v="failed"/>
    <x v="1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</r>
  <r>
    <s v="Rovin' Okie's Fried Pies gourmet southern fried pies."/>
    <s v="I'm ready to make Tulsa happy and aware that love and kindness go hand in hand with good food!"/>
    <n v="3000"/>
    <n v="1170"/>
    <s v="failed"/>
    <x v="0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</r>
  <r>
    <s v="Empty Ramekins Catering Group"/>
    <s v="The Empty Ramekins Catering Group is looking for your help to start up in Miami Florida!!!!"/>
    <n v="9041"/>
    <n v="90"/>
    <s v="failed"/>
    <x v="0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</r>
  <r>
    <s v="Help Buttz Return From the Ashes"/>
    <s v="On Sunday November 8, 2015 our food truck burned to the ground. Please help us get rebuilt."/>
    <n v="50000"/>
    <n v="3466"/>
    <s v="failed"/>
    <x v="0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</r>
  <r>
    <s v="Launch a TARDIS into SPACE!"/>
    <s v="I'll be launching a small model TARDIS into (near) SPACE and filming the ascension and descension as a mini-documentary for YouTube."/>
    <n v="500"/>
    <n v="3307"/>
    <s v="successful"/>
    <x v="0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</r>
  <r>
    <s v="Historic Robotic Spacecraft Poster Series"/>
    <s v="Three screen-printed posters celebrating the most popular and most notable interplanetary robotic space missions."/>
    <n v="12000"/>
    <n v="39131"/>
    <s v="successful"/>
    <x v="0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</r>
  <r>
    <s v="Manned Mock Mars Mission"/>
    <s v="I will be building a mock space station and simulate living on Mars for two weeks."/>
    <n v="1750"/>
    <n v="1776"/>
    <s v="successful"/>
    <x v="0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</r>
  <r>
    <s v="Hermes Spacecraft"/>
    <s v="We're building a full size rocket motor for our Hermes Spacecraft.  Help us Kickstart the next generation of space travel!"/>
    <n v="20000"/>
    <n v="20843.599999999999"/>
    <s v="successful"/>
    <x v="0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</r>
  <r>
    <s v="The most mysterious star in the Galaxy"/>
    <s v="Help astronomers get the data they need to unravel one of the biggest mysteries of all time, KIC 8462852 --- Whereâ€™s the Flux?"/>
    <n v="100000"/>
    <n v="107421.57"/>
    <s v="successful"/>
    <x v="0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</r>
  <r>
    <s v="2000 Student Projects to the Edge of Space"/>
    <s v="PongSat 2 !!!!!_x000a__x000a_On September 27, 2014 we are going to send 2000 student projects to the edge of space."/>
    <n v="11000"/>
    <n v="12106"/>
    <s v="successful"/>
    <x v="0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</r>
  <r>
    <s v="Historic Robotic Spacecraft Poster Series Two"/>
    <s v="Chop Shopâ€™s second series of posters celebrating the most popular and most notable robotic space exploration missions."/>
    <n v="8000"/>
    <n v="32616"/>
    <s v="successful"/>
    <x v="0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</r>
  <r>
    <s v="Giant Leaps in Space Poster Series"/>
    <s v="Giant Leaps featuring the historic missions of human spaceflight is the third in our series of space exploration prints"/>
    <n v="8000"/>
    <n v="17914"/>
    <s v="successful"/>
    <x v="0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</r>
  <r>
    <s v="ArduSat - Your Arduino Experiment in Space"/>
    <s v="We love Arduino and we love space exploration. So we decided to combine them and let people run their own space experiments!"/>
    <n v="35000"/>
    <n v="106330.39"/>
    <s v="successful"/>
    <x v="0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</r>
  <r>
    <s v="Restore the Pluto Discovery Telescope"/>
    <s v="Preserve the telescope that Clyde Tombaugh used to discover Pluto for generations to come!"/>
    <n v="22765"/>
    <n v="32172.66"/>
    <s v="successful"/>
    <x v="0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</r>
  <r>
    <s v="The Universe in a Sphere (Relaunch)"/>
    <s v="Laniakea is the name of the supercluster of galaxies we are part of.This tremendous structure of 380,000 Galaxies can now be yours! 39â‚¬"/>
    <n v="11000"/>
    <n v="306970"/>
    <s v="successful"/>
    <x v="12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</r>
  <r>
    <s v="Starscraper: The Next Generation of Suborbital Rockets"/>
    <s v="What if we built a rocket that is better than a NASA or commercially available rocket? What if we did it with students?"/>
    <n v="10000"/>
    <n v="17176.13"/>
    <s v="successful"/>
    <x v="0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</r>
  <r>
    <s v="Earth 360"/>
    <s v="Re-inventing the way we look at our planet by sending 5 cameras to near space to create the first 360 panoramic view of the earth."/>
    <n v="7500"/>
    <n v="7576"/>
    <s v="successful"/>
    <x v="0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</r>
  <r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x v="0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</r>
  <r>
    <s v="Action Man (GI Joe) Mission Mercury 10"/>
    <s v="Mission to launch a vintage Action Man and Space Capsule into space and film from his birthplace in UK to mark his 50th Anniversary."/>
    <n v="2001"/>
    <n v="3397"/>
    <s v="successful"/>
    <x v="1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</r>
  <r>
    <s v="James Webb Deployable Model"/>
    <s v="Production of variously-sized deployable models of NASA's James Webb Space Telescope to promote hands-on learning."/>
    <n v="25000"/>
    <n v="28633.5"/>
    <s v="successful"/>
    <x v="0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</r>
  <r>
    <s v="Equatorial Sundial - Learn about planetary motion!"/>
    <s v="A simple way to learn and teach complex astronomical concepts. Awesome educational experiment, class demo or desktop display."/>
    <n v="500"/>
    <n v="4388"/>
    <s v="successful"/>
    <x v="0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</r>
  <r>
    <s v="SPACE ART FEATURING ASTRONAUTS #WeBelieveInAstronauts"/>
    <s v="LTD ED COLLECTIBLE SPACE ART FEAT. ASTRONAUTS"/>
    <n v="15000"/>
    <n v="15808"/>
    <s v="successful"/>
    <x v="0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</r>
  <r>
    <s v="Mars on Earth: An Art Residency"/>
    <s v="Help a fine art photographer continue her project about space exploration, Mars, and the scientists who are going to make it possible!"/>
    <n v="1000"/>
    <n v="1884"/>
    <s v="successful"/>
    <x v="0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</r>
  <r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x v="2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</r>
  <r>
    <s v="Vulcan I: Rocket Powered by 3D Printed Engine"/>
    <s v="Team of undergraduates racing to be the first student organization to successfully launch a rocket powered by a 3D-printed engine."/>
    <n v="15000"/>
    <n v="21882"/>
    <s v="successful"/>
    <x v="0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</r>
  <r>
    <s v="U-PHOS: Upgraded Pulsating Heatpipe Only for Space"/>
    <s v="University team from Pisa in collaboration with ESA, creating an innovative heat transfer device that will be tested into space."/>
    <n v="1500"/>
    <n v="1967.76"/>
    <s v="successful"/>
    <x v="13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</r>
  <r>
    <s v="Antimatter Fuel Production"/>
    <s v="We have designed an antimatter thruster capable of reaching the nearest star.  A plan for antimatter fuel production is now needed."/>
    <n v="2000"/>
    <n v="2280"/>
    <s v="successful"/>
    <x v="0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</r>
  <r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x v="0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</r>
  <r>
    <s v="Caelum - Photos from stratosphere"/>
    <s v="We are two upper sixth-form students specialized in physics who wanna take some majestic pictures from stratosphere - about 35km high"/>
    <n v="150"/>
    <n v="1434"/>
    <s v="successful"/>
    <x v="12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</r>
  <r>
    <s v="SAGANet STEM Mentoring Lab Accreditation"/>
    <s v="Support the accreditation of our online STEM Mentoring Program with the International Mentoring Association"/>
    <n v="2500"/>
    <n v="2800"/>
    <s v="successful"/>
    <x v="0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</r>
  <r>
    <s v="Students building a near-space balloon with live video"/>
    <s v="A group of high school students are building a near-space balloon, that will capture stunning HD video of the earth from near-space."/>
    <n v="150"/>
    <n v="970"/>
    <s v="successful"/>
    <x v="0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</r>
  <r>
    <s v="Pie In Space!"/>
    <s v="A high school freshman is sending pie into space and you can be a part of it.  GO SCIENCE!!!"/>
    <n v="839"/>
    <n v="926"/>
    <s v="successful"/>
    <x v="0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</r>
  <r>
    <s v="Project Dragonfly - Sail to the Stars"/>
    <s v="The first international contest to let students shape the future of interstellar travel."/>
    <n v="5000"/>
    <n v="6387"/>
    <s v="successful"/>
    <x v="1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</r>
  <r>
    <s v="Asteroid What! - Very Near Earth Asteroids"/>
    <s v="Free and easy to use information when asteroids pass closer than the Moon. Stretch - take photos of all of these asteroids"/>
    <n v="2000"/>
    <n v="3158"/>
    <s v="successful"/>
    <x v="2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</r>
  <r>
    <s v="Starship Congress 2015: Interstellar Hackathon"/>
    <s v="Starship Congress 2015 is a deep-space &amp; interstellar science summit staged by Icarus Interstellar."/>
    <n v="20000"/>
    <n v="22933.05"/>
    <s v="successful"/>
    <x v="0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</r>
  <r>
    <s v="University Rocket Science"/>
    <s v="Students from 3 universities are designing a dual stage rocket to test experimental rocket technology."/>
    <n v="1070"/>
    <n v="1466"/>
    <s v="successful"/>
    <x v="0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</r>
  <r>
    <s v="ISS-Above"/>
    <s v="A device that lights up whenever the International Space Station is nearby (that happens more often than you might expect)"/>
    <n v="5000"/>
    <n v="17731"/>
    <s v="successful"/>
    <x v="0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</r>
  <r>
    <s v="Project Stardust Part 2"/>
    <s v="After a unsuccessful recovery last time we are trying again to successfully launch and recover a weather balloon from space."/>
    <n v="930"/>
    <n v="986"/>
    <s v="successful"/>
    <x v="0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</r>
  <r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x v="5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</r>
  <r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x v="0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</r>
  <r>
    <s v="SPEED OF LIGHT: Biggest Mystery of the Universe"/>
    <s v="Help us collect the data to solve the mystery of the century: Is light slowing down?"/>
    <n v="500"/>
    <n v="831"/>
    <s v="successful"/>
    <x v="0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</r>
  <r>
    <s v="Pie In Space! (Round 2)"/>
    <s v="The second round of funding for the most amazing project ever where a high school freshman is sending pie into SPACE!!!"/>
    <n v="347"/>
    <n v="353"/>
    <s v="successful"/>
    <x v="0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</r>
  <r>
    <s v="Mission Space"/>
    <s v="Mission Space is run by me, a teenager who has a passion for space! I will fly a weather balloon to the edge of space with your help."/>
    <n v="300"/>
    <n v="492"/>
    <s v="successful"/>
    <x v="1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</r>
  <r>
    <s v="Save the Astronomy Van"/>
    <s v="Hi,_x000a_My Name is David Frey and I Provide Free Public Astronomy programs in San Francisco, Mt. Tamalpias, Yosemite and Novato CA."/>
    <n v="3000"/>
    <n v="3170"/>
    <s v="successful"/>
    <x v="0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</r>
  <r>
    <s v="Build Flying Saucer Artificial Intelligent from sea shell"/>
    <s v="Building a Flying saucer that has Artificial Intelligent made from sea shell."/>
    <n v="1500"/>
    <n v="15"/>
    <s v="failed"/>
    <x v="0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</r>
  <r>
    <s v="Maschinenbau in ein neues Zeitalter"/>
    <s v="Innovatives MAschinenbau projekt mit verarbeitende Metalle vom Mars_x000a_Stehe mit Mars one einer hollÃ¤ndischen space company in cooperatio"/>
    <n v="500000"/>
    <n v="0"/>
    <s v="failed"/>
    <x v="12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</r>
  <r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x v="0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</r>
  <r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x v="0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</r>
  <r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x v="2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</r>
  <r>
    <s v="SpaceVR: Your Ticket to Space (Canceled)"/>
    <s v="We're a small group with a big mission: making it possible for everyone to explore space using the power of virtual reality."/>
    <n v="500000"/>
    <n v="42086.42"/>
    <s v="canceled"/>
    <x v="0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</r>
  <r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x v="5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</r>
  <r>
    <s v="Calvert HS Planetarium Restoration (Canceled)"/>
    <s v="Calvert Co 1977 planetarium acquired by Spaceflight America! Education science program star projector needs overhaul, upgrade, repairs!"/>
    <n v="12000"/>
    <n v="106"/>
    <s v="canceled"/>
    <x v="0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</r>
  <r>
    <s v="The Mission - Please Check Back Soon (Canceled)"/>
    <s v="They have launched a Kickstarter."/>
    <n v="125000"/>
    <n v="124"/>
    <s v="canceled"/>
    <x v="0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</r>
  <r>
    <s v="The Observer Project 2016 (Canceled)"/>
    <s v="A fully stabilized, mobile, research grade telescope/media platform, used to bring outreach astronomy to those who don't have access."/>
    <n v="60000"/>
    <n v="358"/>
    <s v="canceled"/>
    <x v="0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</r>
  <r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x v="0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</r>
  <r>
    <s v="Million Dollar Rocket - New Project (Canceled)"/>
    <s v="We're looking to set an Australian Amateur Rocketry record of 100 000 ft. You are invited on this 4500km per hour ride into history"/>
    <n v="100000"/>
    <n v="885"/>
    <s v="canceled"/>
    <x v="2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</r>
  <r>
    <s v="Dream Rocket Project (Canceled)"/>
    <s v="DREAM BIG. Explore the universe through STEAM education. (Science, Technology, Engineering, Art, Mathematics)"/>
    <n v="51000"/>
    <n v="5876"/>
    <s v="canceled"/>
    <x v="0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</r>
  <r>
    <s v="Moon Rocket Projo - Finally know the TRUTH about E.T."/>
    <s v="I want to launch a rocket to the moon, I plan on having this lunar rocket carry a small payload of solar internet connected cameras"/>
    <n v="100000"/>
    <n v="51"/>
    <s v="canceled"/>
    <x v="0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</r>
  <r>
    <s v="Balloons (Canceled)"/>
    <s v="Thank you for your support!"/>
    <n v="15000"/>
    <n v="3155"/>
    <s v="canceled"/>
    <x v="0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</r>
  <r>
    <s v="MoonWatcher: A 24/7 Live Video of the Moon for Everyone (Canceled)"/>
    <s v="MoonWatcher will be bringing the Moon closer to all of us."/>
    <n v="150000"/>
    <n v="17155"/>
    <s v="canceled"/>
    <x v="0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</r>
  <r>
    <s v="Propel Citizen Science to the Moon (Canceled)"/>
    <s v="Miles, a team of citizen scientists is reaching for the moon. We've bootstrapped our way to the top and now we need your help."/>
    <n v="30000"/>
    <n v="5621.38"/>
    <s v="canceled"/>
    <x v="0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</r>
  <r>
    <s v="STEM MARS Lander experience: https://youtu.be/n6avxUAKee0"/>
    <s v="Funding will allow free participation for 20 schools, grades 4-12, (thousands of students) anywhere in the nation."/>
    <n v="98000"/>
    <n v="91"/>
    <s v="canceled"/>
    <x v="0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</r>
  <r>
    <s v="test (Canceled)"/>
    <s v="test"/>
    <n v="49000"/>
    <n v="1333"/>
    <s v="canceled"/>
    <x v="0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</r>
  <r>
    <s v="Central Ohio Astronomical Society Mobile Classroom"/>
    <s v="COAS is an organization that does community outreach programs to encourage and educate children and adults on Astronomy related subject"/>
    <n v="20000"/>
    <n v="19"/>
    <s v="canceled"/>
    <x v="0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</r>
  <r>
    <s v="Summer Camp - A creative space for makers and artists alike."/>
    <s v="Summer Camp is an old gas station that will have workshops, custom art framing, and carry vintage &amp; home goods."/>
    <n v="5000"/>
    <n v="5145"/>
    <s v="successful"/>
    <x v="0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</r>
  <r>
    <s v="The Mini Maker, a kid focused makerspace"/>
    <s v="The Mini Maker is Lansing Michigan's new kid friendly makerspace. We're dedicated to help kids imagine, develop and build."/>
    <n v="20000"/>
    <n v="21360"/>
    <s v="successful"/>
    <x v="0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</r>
  <r>
    <s v="A New Life for an Old School"/>
    <s v="The Ville. A local cooperative helping communities learn, share and grow in the spirit of health, wellness and sustainability."/>
    <n v="20000"/>
    <n v="20919.25"/>
    <s v="successful"/>
    <x v="5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</r>
  <r>
    <s v="HackSchool: Students, Technology, and Empowerment"/>
    <s v="We believe that the true purpose of education is to enable people to create real things that make the world better. Join us!"/>
    <n v="17500"/>
    <n v="18100"/>
    <s v="successful"/>
    <x v="0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</r>
  <r>
    <s v="Gilman Playground Builds a Tech Center"/>
    <s v="Giving the best tech access and tools to Bayview Hunters Point youth - developing the next generation of tech savvy youth who excel!"/>
    <n v="3500"/>
    <n v="4310"/>
    <s v="successful"/>
    <x v="0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</r>
  <r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x v="0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</r>
  <r>
    <s v="Websmith Studio : Think, Build, Break, Play."/>
    <s v="Websmith Studio is a makerspace where the people most impacted by broken systems are empowered to think, build, and own the solution."/>
    <n v="1500"/>
    <n v="1660"/>
    <s v="successful"/>
    <x v="0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</r>
  <r>
    <s v="UOttawa Makermobile"/>
    <s v="Creativity on the go! |_x000a_CrÃ©ativitÃ© en mouvement !"/>
    <n v="1000"/>
    <n v="1707"/>
    <s v="successful"/>
    <x v="5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</r>
  <r>
    <s v="Oceana High School MAKER club requesting a 3D Printer"/>
    <s v="The brand new Makers Club wants something to draw the students into science and engineering and also be very inclusive."/>
    <n v="800"/>
    <n v="1001"/>
    <s v="successful"/>
    <x v="0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</r>
  <r>
    <s v="G-Pod ... the future of sustainable housing"/>
    <s v="A revolution in the rapidly growing container housing space. Transportable, expandable, green and versatile. A global game-changer."/>
    <n v="38888"/>
    <n v="2495"/>
    <s v="failed"/>
    <x v="2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</r>
  <r>
    <s v="Tunnel Lab - Tech startup accelerator hubs in the favelas"/>
    <s v="We will build hubs so that teens can use tech to develop business solutions to their communities greatest challenges. Help us!"/>
    <n v="25000"/>
    <n v="2836"/>
    <s v="failed"/>
    <x v="0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</r>
  <r>
    <s v="Open Tools for Science and Science Education"/>
    <s v="Manylabs aims to help support 20 new residents working on open, low-cost, accessible tools for science and science education."/>
    <n v="10000"/>
    <n v="3319"/>
    <s v="failed"/>
    <x v="0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</r>
  <r>
    <s v="Help us open a Makerspace for Kids"/>
    <s v="We're opening up a Pixel Academy in Manhattan and we need your help to fill it with technology and tools for New York City's kids!"/>
    <n v="40000"/>
    <n v="11032"/>
    <s v="failed"/>
    <x v="0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</r>
  <r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x v="0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</r>
  <r>
    <s v="Maven Makers: A Makerspace (It's Kinda Like a Gym)"/>
    <s v="We are working to establish a collaborative work-space with the goal of creating a community of knowledge, design, and creativity."/>
    <n v="25000"/>
    <n v="1897"/>
    <s v="failed"/>
    <x v="0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</r>
  <r>
    <s v="Toronto VR Co-Op"/>
    <s v="Our aim is to provide high-end equipment and space for Toronto coders, filmmakers, and artists to develop cutting-edge VR content."/>
    <n v="2100"/>
    <n v="1058"/>
    <s v="failed"/>
    <x v="5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</r>
  <r>
    <s v="Tinkr Tech - mobile makerspace"/>
    <s v="A mobile tech lab with cutting edge maker tools that travels to schools to offer free creative workshops for school age kids."/>
    <n v="19500"/>
    <n v="3415"/>
    <s v="failed"/>
    <x v="0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</r>
  <r>
    <s v="Wavegarden in Marbella (MÃ¡laga)"/>
    <s v="Wavegarden is the worldâ€™s longest man-made wave that creates ideal conditions for surfing. Help us and let's open one in Malaga!!"/>
    <n v="8000000"/>
    <n v="1100"/>
    <s v="failed"/>
    <x v="3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</r>
  <r>
    <s v="DIY Garage"/>
    <s v="A do-it-yourself auto garage in Des Moines, Iowa where people can learn how to work on cars &amp; those who know can share their knowledge."/>
    <n v="40000"/>
    <n v="132"/>
    <s v="failed"/>
    <x v="0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</r>
  <r>
    <s v="iHeart Pillow"/>
    <s v="iHeartPillow, Connecting loved ones"/>
    <n v="32000"/>
    <n v="276"/>
    <s v="failed"/>
    <x v="3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</r>
  <r>
    <s v="Jolly's Hot Dogs An All-Beef Coney Dog"/>
    <s v="Jolly's Hot Dogs: A beef hot dog topped with deliciously seasoned ground beef, mustard and minced onions."/>
    <n v="8000"/>
    <n v="55"/>
    <s v="failed"/>
    <x v="0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</r>
  <r>
    <s v="Toastie's Gourmet Toast"/>
    <s v="Gourmet Toast is the culinary combination, neigh, perfection of America's most under-utilized snack: Toast."/>
    <n v="6000"/>
    <n v="1698"/>
    <s v="failed"/>
    <x v="0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</r>
  <r>
    <s v="Just Cereal - Mobile Cereal Bar"/>
    <s v="Cereal isn't only for breakfast! Help me bring cereal to the 92% of Americans who eat cereal everyday. Out of the home and to you!"/>
    <n v="15000"/>
    <n v="36"/>
    <s v="failed"/>
    <x v="0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</r>
  <r>
    <s v="Ain't No Thang..."/>
    <s v="Not all wings are created equal. We believe ours take flight above the rest. Come judge for yourself. To us it Ain't No Thang..."/>
    <n v="70000"/>
    <n v="800"/>
    <s v="failed"/>
    <x v="0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</r>
  <r>
    <s v="Nana's Home Cooking on Wheels"/>
    <s v="Home cooked meals made by Nana. Indiana's famous tenderloin sandwiches, Nana's homemade cole slaw and so much more."/>
    <n v="50000"/>
    <n v="10"/>
    <s v="failed"/>
    <x v="0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</r>
  <r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x v="0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</r>
  <r>
    <s v="Munch Wagon"/>
    <s v="Your American Pizzas, Wings, Stuffed Gouda Burger, Sweet &amp; Russet Potato Fries served on a food Truck!!"/>
    <n v="15000"/>
    <n v="0"/>
    <s v="failed"/>
    <x v="0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</r>
  <r>
    <s v="Mac N Cheez Food Truck"/>
    <s v="The amazing gourmet Mac N Cheez Food Truck Campaigne!"/>
    <n v="50000"/>
    <n v="74"/>
    <s v="failed"/>
    <x v="0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</r>
  <r>
    <s v="Mouth Watering Mobile Restaurant"/>
    <s v="I am creating a high quality, local product only, concession trailer for local and remote events. Dearborn Brand, Winter's Brand, more."/>
    <n v="35000"/>
    <n v="1"/>
    <s v="failed"/>
    <x v="0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</r>
  <r>
    <s v="Help 2 Fat 2 Fly, with our Restaurant!"/>
    <s v="The stuffed chicken wing originators need YOUR help starting a restaurant so our AMAZING wings will be available to you 7 days a week!"/>
    <n v="80000"/>
    <n v="8586"/>
    <s v="failed"/>
    <x v="0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</r>
  <r>
    <s v="Cook"/>
    <s v="A Great New local Food Truck serving up ethnic fusion inspired eats in Ottawa."/>
    <n v="65000"/>
    <n v="35"/>
    <s v="failed"/>
    <x v="5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</r>
  <r>
    <s v="&quot;Sami j's Food Truck&quot;"/>
    <s v="Our food truck will bring you -_x000a_                       Fast, Fresh, Food -_x000a_                            Throughout the Omaha area"/>
    <n v="3500"/>
    <n v="25"/>
    <s v="failed"/>
    <x v="0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</r>
  <r>
    <s v="Chili dog"/>
    <s v="I want to start a food truck that specializes in chili cheese dogs, using new kinds of meats, cheeses and toppings you wouldn't imagine"/>
    <n v="5000"/>
    <n v="40"/>
    <s v="failed"/>
    <x v="0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</r>
  <r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x v="0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</r>
  <r>
    <s v="Fat daddy mac food truck"/>
    <s v="I am creating food magic on the go! Amazing food isn't just for sitdown restaraunts anymore!"/>
    <n v="15000"/>
    <n v="71"/>
    <s v="failed"/>
    <x v="0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</r>
  <r>
    <s v="The Military Moms Food Truck"/>
    <s v="The dream to own a food truck, rolling wherever the army sends me, hiring other military spouses and veterans alike! Giving back!"/>
    <n v="60000"/>
    <n v="3390"/>
    <s v="failed"/>
    <x v="0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</r>
  <r>
    <s v="Dough Heads Food Truck: waffles stuffed with sweet + savory"/>
    <s v="Stuffed waffles made from Dough. Sweet, savory, salty and then stuffed with meats, fruits, and sauces!"/>
    <n v="23000"/>
    <n v="6061"/>
    <s v="failed"/>
    <x v="0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</r>
  <r>
    <s v="Baja Babes Shrimp Tacos wants to spread the taco love!"/>
    <s v="We 'd love to give some TLC to our vintage pink taco trailer so we can continue to cook our signature Baja style shrimp tacos!"/>
    <n v="8000"/>
    <n v="26.01"/>
    <s v="failed"/>
    <x v="0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</r>
  <r>
    <s v="my bakery truck"/>
    <s v="Hi, I want make my first bakery. Food truck was great, but I not have a car licence. So, help me to be my dream!"/>
    <n v="2"/>
    <n v="0"/>
    <s v="failed"/>
    <x v="5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</r>
  <r>
    <s v="Holly's Hot Stuff"/>
    <s v="I currently own and operate a hot dog cart. I am hoping to purchase a used food truck so I can do business year round!"/>
    <n v="9999"/>
    <n v="70"/>
    <s v="failed"/>
    <x v="0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</r>
  <r>
    <s v="Support Circus Factory's new training space in Cork"/>
    <s v="We have been working extra hard to get our new training space ready and with a little extra help we hope to dream big for the future!"/>
    <n v="3400"/>
    <n v="1570"/>
    <s v="live"/>
    <x v="17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</r>
  <r>
    <s v="Hygienic Art Amphitheater Project New London, Connecticut"/>
    <s v="The next phase of the evolution of Hygienic Art is the building of New London's first amphitheater, a covering for the Art Park."/>
    <n v="10000"/>
    <n v="3441"/>
    <s v="live"/>
    <x v="0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</r>
  <r>
    <s v="Bisagra Teatro: Foro Multidisciplinario"/>
    <s v="Â¡Tu nuevo espacio cultural multidisciplinario en el centro de Pachuca, Hidalgo"/>
    <n v="40000"/>
    <n v="41500"/>
    <s v="live"/>
    <x v="14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</r>
  <r>
    <s v="Little Red Brick House"/>
    <s v="We plan to rescue, relocate, and repurpose, a historic Little Red Brick House, to be incorporated into a riverfront amphitheater."/>
    <n v="19000"/>
    <n v="1145"/>
    <s v="live"/>
    <x v="0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</r>
  <r>
    <s v="Fischer Theatre Marquee"/>
    <s v="Help light the lights at the historic Fischer Theatre in Danville, IL."/>
    <n v="16500"/>
    <n v="1739"/>
    <s v="live"/>
    <x v="0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</r>
  <r>
    <s v="Nordo's Culinarium: Where Food Meets Art"/>
    <s v="A place where innovation, food, creativity and performance live year round in a historic building in Pioneer Square."/>
    <n v="35000"/>
    <n v="39304"/>
    <s v="successful"/>
    <x v="0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</r>
  <r>
    <s v="The Pocket Theater - No one should have to pay to perform!"/>
    <s v="A new performance space in Seattle. A place for artists, comedians, and audiences to meet and collaborate!"/>
    <n v="8000"/>
    <n v="28067.57"/>
    <s v="successful"/>
    <x v="0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</r>
  <r>
    <s v="Angel Comedy Club"/>
    <s v="Angel Comedy Club: A permanent home for Londonâ€™s loveliest comedy night - a community comedy club"/>
    <n v="20000"/>
    <n v="46643.07"/>
    <s v="successful"/>
    <x v="1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</r>
  <r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x v="0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</r>
  <r>
    <s v="House of Yes"/>
    <s v="Building Brooklyn's own creative venue for circus, theater and events of all types."/>
    <n v="60000"/>
    <n v="92340.21"/>
    <s v="successful"/>
    <x v="0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</r>
  <r>
    <s v="The Red Shoes"/>
    <s v="We're aiming to launch a production involving circus performers, musicians and artists in a new space, creating a night of live art."/>
    <n v="3910"/>
    <n v="3938"/>
    <s v="successful"/>
    <x v="1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</r>
  <r>
    <s v="The Voix De Ville! : A Pop-up Theater and Cabaret"/>
    <s v="Voix de Ville is a pop-up imaginarium of neo-vaudeville, musical extravaganza, circus arts, comedy, and theatre in a tiny circus tent!"/>
    <n v="5500"/>
    <n v="7226"/>
    <s v="successful"/>
    <x v="0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</r>
  <r>
    <s v="The Acro Cats Mobile Foster and Kitty Tour Bus"/>
    <s v="Help support the Acro-Cats kitten and cat rescue and adoption effort! They need a bus to continue finding felines homes across the US."/>
    <n v="150000"/>
    <n v="153362"/>
    <s v="successful"/>
    <x v="0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</r>
  <r>
    <s v="The Crane Theater"/>
    <s v="The Crane will be the new home for independent theater in Northeast Minneapolis"/>
    <n v="25000"/>
    <n v="29089"/>
    <s v="successful"/>
    <x v="0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</r>
  <r>
    <s v="Good Good Comedy Theatre (Philadelphia, PA)"/>
    <s v="The creators of Five Dollar Comedy Week are building a permanent home for affordable live comedy shows and classes in Philadelphia."/>
    <n v="12000"/>
    <n v="31754.69"/>
    <s v="successful"/>
    <x v="0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</r>
  <r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x v="12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</r>
  <r>
    <s v="A Home for Comedy in Vermont!"/>
    <s v="ONLY HOURS LEFT ON THE CAMPAIGN! Our stretch goal is $35k; let's build a home for standup/improv shows &amp; classes in VT!"/>
    <n v="25000"/>
    <n v="30026"/>
    <s v="successful"/>
    <x v="0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</r>
  <r>
    <s v="Bard Beyond the Big Top"/>
    <s v="The Bard has burst beyond the big top and we're reaching out to our Beloved Benefactors to help build our festival's future."/>
    <n v="18000"/>
    <n v="18645"/>
    <s v="successful"/>
    <x v="0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</r>
  <r>
    <s v="AHS Theater - Help us light up our stage!"/>
    <s v="Our high school theater in Allentown, New Jersey was rad - in 1972. Help us bring our theater into present day and light up our stage!"/>
    <n v="6000"/>
    <n v="6530"/>
    <s v="successful"/>
    <x v="0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</r>
  <r>
    <s v="The Comedy Project"/>
    <s v="An improv, sketch and experimental comedy and cocktail venue in downtown Grand Rapids, Michigan"/>
    <n v="25000"/>
    <n v="29531"/>
    <s v="successful"/>
    <x v="0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</r>
  <r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x v="1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</r>
  <r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x v="0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</r>
  <r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x v="0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</r>
  <r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x v="1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</r>
  <r>
    <s v="Digital MPPT and Solar BMS for a Net Zero energy House"/>
    <s v="Best Net Zero energy solution for new or existing house (no more heating or electricity bills)."/>
    <n v="40000"/>
    <n v="57817"/>
    <s v="successful"/>
    <x v="5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</r>
  <r>
    <s v="Krimston TWO - Dual SIM case for iPhone"/>
    <s v="Krimston TWO: iPhone Dual SIM Case"/>
    <n v="100000"/>
    <n v="105745"/>
    <s v="successful"/>
    <x v="0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</r>
  <r>
    <s v="PiDrive: Low-power, mSATA SSD for the Raspberry Pi"/>
    <s v="Introducing the PiDrive, a high capacity Solid State Drive (SSD) expansion card for the Raspberry Pi B+, A+, and B+ v2!"/>
    <n v="10000"/>
    <n v="49321"/>
    <s v="successful"/>
    <x v="0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</r>
  <r>
    <s v="Multi-Function SSD Shield for the Raspberry Pi 2"/>
    <s v="SSD, WiFi, RTC w/Battery and high power USB all in one shield."/>
    <n v="15000"/>
    <n v="30274"/>
    <s v="successful"/>
    <x v="0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</r>
  <r>
    <s v="McChi Luggage: It's a Luggage, USB Charger and a Table Top"/>
    <s v="A luggage that is more than a luggage! It is what you want it to be."/>
    <n v="7500"/>
    <n v="7833"/>
    <s v="successful"/>
    <x v="0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</r>
  <r>
    <s v="Yaba - Portable Speaker &amp; Guitar Amp"/>
    <s v="The world's most powerful portable speaker and guitar amplifier. Turns any surface into a speaker."/>
    <n v="27000"/>
    <n v="45979.01"/>
    <s v="successful"/>
    <x v="0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</r>
  <r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x v="0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</r>
  <r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x v="0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</r>
  <r>
    <s v="ONetSwitch: Open Source Hardware for Networking"/>
    <s v="Students, makers, and engineers can write Linux software applications to achieve any network functions, such as NAS, VPN and Firewall."/>
    <n v="50000"/>
    <n v="53769"/>
    <s v="successful"/>
    <x v="0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</r>
  <r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x v="0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</r>
  <r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x v="1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</r>
  <r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x v="5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</r>
  <r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x v="0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</r>
  <r>
    <s v="iPhone7 inVIIctus batterycase customize 3D printed top cover"/>
    <s v="Bringing back the Mojo to the new iPhone with our award winning  removable battery case with customized 3D printed top cover"/>
    <n v="5000"/>
    <n v="7397"/>
    <s v="successful"/>
    <x v="0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</r>
  <r>
    <s v="LPLC - Low Power, Low Cost PIC18 Development Board"/>
    <s v="LPLC Board; A powerful, low cost, ultra low power microcontroller development board with template software and online tutorials."/>
    <n v="1100"/>
    <n v="4225"/>
    <s v="successful"/>
    <x v="1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</r>
  <r>
    <s v="Vertical Garden Prototype"/>
    <s v="I am interested in testing the plant yields of this vertical garden as well as some other applications"/>
    <n v="300"/>
    <n v="310"/>
    <s v="successful"/>
    <x v="0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</r>
  <r>
    <s v="Mrs. Brown and Her Lost Puppy."/>
    <s v="Help me publish my 1st children's book as an aspiring author!"/>
    <n v="8000"/>
    <n v="35"/>
    <s v="failed"/>
    <x v="0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</r>
  <r>
    <s v="What a Zoo!"/>
    <s v="The pachyderms at the Denver Zoo are moving. Follow along on the convoluted journey to their new home."/>
    <n v="2500"/>
    <n v="731"/>
    <s v="failed"/>
    <x v="0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</r>
  <r>
    <s v="St. Nick Jr"/>
    <s v="One Christmas every child was naughty, and Santa's son _x000a_St. Nick Jr sacrifices all his gifts over his whole life, for the children"/>
    <n v="5999"/>
    <n v="0"/>
    <s v="failed"/>
    <x v="0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</r>
  <r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x v="0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</r>
  <r>
    <s v="SERENDIPITY'S Pumpkin Pie Surprise"/>
    <s v="A spunky little girl, driven by a love of pumpkin pie, overcomes her fears and serendipitiously discovers what she'll be for Halloween"/>
    <n v="8000"/>
    <n v="1751"/>
    <s v="failed"/>
    <x v="0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</r>
  <r>
    <s v="How many marbles do YOU have?"/>
    <s v="An easy fun way for children to understand the physical limitations of someone with CFIDS and Fibromyalgia using marbles and a jar."/>
    <n v="3000"/>
    <n v="801"/>
    <s v="failed"/>
    <x v="0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</r>
  <r>
    <s v="Magic, Giggles and Love  A collection of children's poetry"/>
    <s v="A collection of childrens poems written to educate, inspire and create quality time with parents. Beautifully illustrated, 44 pp."/>
    <n v="500"/>
    <n v="140"/>
    <s v="failed"/>
    <x v="0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</r>
  <r>
    <s v="Native American Language Book for Children"/>
    <s v="Interactive Book with Audio to learn the Ojibwe Language for Children.  Website, Ebook and more!"/>
    <n v="5000"/>
    <n v="53"/>
    <s v="failed"/>
    <x v="0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</r>
  <r>
    <s v="A Tree is a Tree, no matter what you see.  CHILDREN'S BOOK"/>
    <s v="Self-publishing my children's book."/>
    <n v="10000"/>
    <n v="110"/>
    <s v="failed"/>
    <x v="0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</r>
  <r>
    <s v="My Child, My Blessing"/>
    <s v="This is a journal where parents daily write something positive about their child.  Places for pictures, too."/>
    <n v="1999"/>
    <n v="0"/>
    <s v="failed"/>
    <x v="0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</r>
  <r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x v="0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</r>
  <r>
    <s v="An Ordinary Toad's Extraordinary Night!"/>
    <s v="Andrew wonders if his life would be more exciting if he'd been hatched a frog. Shiny and green just seems more exciting to him. Until.."/>
    <n v="4800"/>
    <n v="550"/>
    <s v="failed"/>
    <x v="0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</r>
  <r>
    <s v="Dust Bunnies &amp; the Carpet Rat publishing push"/>
    <s v="Written by my daughter and myself, illustrated by Jack Wiens. Everything is complete except for publishing."/>
    <n v="2000"/>
    <n v="380"/>
    <s v="failed"/>
    <x v="0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</r>
  <r>
    <s v="From here...to there!"/>
    <s v="I have been a writer all my life. But until recently never a parent. I want to write a children book for my children, and yours!"/>
    <n v="10000"/>
    <n v="0"/>
    <s v="failed"/>
    <x v="0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</r>
  <r>
    <s v="Children's book app: &quot;The story of Setanta&quot;"/>
    <s v="Colourful and imaginative book app for children, will be relished especially by those with Irish roots."/>
    <n v="500"/>
    <n v="260"/>
    <s v="failed"/>
    <x v="17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</r>
  <r>
    <s v="The Most Basic of Truths"/>
    <s v="We all pray to the same God no matter what name we might refer to Him as.  Our children deserve to know this basic truth."/>
    <n v="10000"/>
    <n v="1048"/>
    <s v="failed"/>
    <x v="0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</r>
  <r>
    <s v="C is for Crooked"/>
    <s v="A children's letter book that Lampoons Hillary Clinton"/>
    <n v="1500"/>
    <n v="10"/>
    <s v="failed"/>
    <x v="0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</r>
  <r>
    <s v="Printing Soraya Yvette's Children's books"/>
    <s v="Water Bomb Fight, Swooped &amp; Moon You Are Unique by Soraya Yvette are Christ centred Aussie outdoor fun adventure books for tween/teens"/>
    <n v="2000"/>
    <n v="234"/>
    <s v="failed"/>
    <x v="2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</r>
  <r>
    <s v="Bunyip Magic - Epic kids Adventures of the Mythical Bunyip!"/>
    <s v="READY TO PRINT. A fun 38 page full color, hand illustrated children's book based on Australian animals and Indigenous Legends."/>
    <n v="1000"/>
    <n v="105"/>
    <s v="failed"/>
    <x v="2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</r>
  <r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x v="1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</r>
  <r>
    <s v="Learn U.S. Geography: Dreaming my way across The U.S."/>
    <s v="Help me give away 500 copies of my picture book so more kids will know US geography!"/>
    <n v="5000"/>
    <n v="36"/>
    <s v="failed"/>
    <x v="0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</r>
  <r>
    <s v="How to Create Your Own Magic World. Toy-making guide."/>
    <s v="How-to book of toys and games constructed from materials found in nature, recyclable and easily available."/>
    <n v="3250"/>
    <n v="25"/>
    <s v="failed"/>
    <x v="0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</r>
  <r>
    <s v="My Christmas Star"/>
    <s v="How Santa finds childrens homes without getting lost by following certain stars."/>
    <n v="39400"/>
    <n v="90"/>
    <s v="failed"/>
    <x v="0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</r>
  <r>
    <s v="A Growing Adventure"/>
    <s v="My Budding Bears are four teddy bears living in an enchanted garden sharing friendship, tea parties and delightful adventures."/>
    <n v="4000"/>
    <n v="45"/>
    <s v="failed"/>
    <x v="0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</r>
  <r>
    <s v="A Story Book For Kids: Technology and Everyday Life"/>
    <s v="I am writing an illustrated book for children ages 3 to 7 that meshes technology in everyday life stories."/>
    <n v="4000"/>
    <n v="0"/>
    <s v="failed"/>
    <x v="0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</r>
  <r>
    <s v="Jambie"/>
    <s v="Jambie is a children's book geared towards kids ages 4-9 years of age. This book teaches young children about making wise decisions."/>
    <n v="5000"/>
    <n v="100"/>
    <s v="failed"/>
    <x v="0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</r>
  <r>
    <s v="the Giant Turnip"/>
    <s v="An animated bedtime story with Dedka, Babka and the rest of the family working together on a BIG problem"/>
    <n v="4000"/>
    <n v="34"/>
    <s v="failed"/>
    <x v="5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</r>
  <r>
    <s v="It's Okay To Wait"/>
    <s v="â€œItâ€™s Okay to Waitâ€ is the story of a father who sits down with his adolescent daughter to have â€œthe talkâ€ about sex."/>
    <n v="7000"/>
    <n v="1002"/>
    <s v="failed"/>
    <x v="0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</r>
  <r>
    <s v="Raph the Ninja Giraffe"/>
    <s v="Raph the Ninja Giraffe is a project that is my 5 year old sons idea, &amp; I am working with him to bring his idea to life."/>
    <n v="800"/>
    <n v="2"/>
    <s v="failed"/>
    <x v="1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</r>
  <r>
    <s v="The Story Of Circle And Square"/>
    <s v="A story about two friends who part ways because they are different, then reunite after learning they both are made of atoms."/>
    <n v="20000"/>
    <n v="2082.25"/>
    <s v="failed"/>
    <x v="0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</r>
  <r>
    <s v="Hello Vermont (4 Seasons Children's Books)"/>
    <s v="Hello Vermont are books that demonstrate the 4 seasons. Subtitles: Soggy Spring, Sizzling Summer, Fabulous Fall &amp; Winter Wonderland."/>
    <n v="19980"/>
    <n v="0"/>
    <s v="failed"/>
    <x v="0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</r>
  <r>
    <s v="Why Won't This Kid Go To Sleep?!? Goodnight, Kaiden!"/>
    <s v="See the little boy in the photo? Doesn't he look angelic? Wouldn't you like to read his story? Take a look at this......."/>
    <n v="8000"/>
    <n v="0"/>
    <s v="failed"/>
    <x v="0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</r>
  <r>
    <s v="The Boat That Couldn't Float"/>
    <s v="Parents know the pain of rereading bad bedtime stories. I want to write stories that all ages will enjoy"/>
    <n v="530"/>
    <n v="1"/>
    <s v="failed"/>
    <x v="5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</r>
  <r>
    <s v="Welcome to Jangala Tribal Warriors: Book One"/>
    <s v="Building the inner wealth of children builds stronger families, schools and communities. Peaceful and positive relationships flourish."/>
    <n v="4000"/>
    <n v="570"/>
    <s v="failed"/>
    <x v="0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</r>
  <r>
    <s v="Kids Radio Klassics and Kids Radio Theatre"/>
    <s v="Kids Radio Theatre is a radio show played on National Pubic Radio to teach children all about theatre every Sunday 20 states."/>
    <n v="5000"/>
    <n v="150"/>
    <s v="failed"/>
    <x v="0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</r>
  <r>
    <s v="Superheroes That Make Differences"/>
    <s v="A young girlâ€™s journey into a world of superheroesâ€”exploring love, compassion and acceptance with mystical creatures from far away."/>
    <n v="21000"/>
    <n v="1655"/>
    <s v="failed"/>
    <x v="0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</r>
  <r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x v="0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</r>
  <r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x v="0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</r>
  <r>
    <s v="Our Moon... A book on life for both parents and children."/>
    <s v="Our Moon is a simple book based on a nightly tradition my mother and youngest son started while I was working away."/>
    <n v="2500"/>
    <n v="53"/>
    <s v="failed"/>
    <x v="0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</r>
  <r>
    <s v="Travel with baby"/>
    <s v="Turn the World with my kids, and then write a book with the advice for traveling with baby"/>
    <n v="100000"/>
    <n v="0"/>
    <s v="failed"/>
    <x v="13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</r>
  <r>
    <s v="University of Utah presents V-Day 2015-The Vagina Monologues"/>
    <s v="STRIKE, DANCE AND RISE with us at the University of Utah to end violence against women and girls!"/>
    <n v="1250"/>
    <n v="1316"/>
    <s v="successful"/>
    <x v="0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</r>
  <r>
    <s v="Better Than Ever Productions presents Geezer Game"/>
    <s v="The premiere theatre troupe in SE Michigan offering acting opportunities for the 50+ actor."/>
    <n v="1000"/>
    <n v="1200"/>
    <s v="successful"/>
    <x v="0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</r>
  <r>
    <s v="As You Like It? by Purple Ostrich Productions"/>
    <s v="A new, LGBTQ focused adaptation of As You Like It that puts Celia and Rosalind's romantic relationship centre stage for the first time."/>
    <n v="1000"/>
    <n v="1145"/>
    <s v="successful"/>
    <x v="1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</r>
  <r>
    <s v="&quot;The Santaland Diaries&quot; by David Sedaris in Los Angeles 2014"/>
    <s v="David Sedaris' &quot;The Santaland Diaries&quot; starring Matt Crabtree at The Working Stage Theatre in Hollywood!"/>
    <n v="6000"/>
    <n v="7140"/>
    <s v="successful"/>
    <x v="0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</r>
  <r>
    <s v="Henry VI: The War of the Roses"/>
    <s v="Bare Theatre and Raleigh Little Theatre present Shakespeare's epic, set in a post-apocalyptic dystopia."/>
    <n v="5000"/>
    <n v="5234"/>
    <s v="successful"/>
    <x v="0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</r>
  <r>
    <s v="Fierce"/>
    <s v="A heart-melting farce about sex, art and the lovelorn lay-abouts of London-town."/>
    <n v="2500"/>
    <n v="2946"/>
    <s v="successful"/>
    <x v="1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</r>
  <r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x v="0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</r>
  <r>
    <s v="ACT Underground Theatre, TLDC"/>
    <s v="MOVING FORWARD! WE HAVE REACHED GOAL BUT HAVE MORE TIME!! PLEASE CONSIDER PLEDGING."/>
    <n v="2000"/>
    <n v="2050"/>
    <s v="successful"/>
    <x v="0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</r>
  <r>
    <s v="The Adventurers Club"/>
    <s v="BNT's Biggest Adventure So Far: Our 2015 full length production!"/>
    <n v="3000"/>
    <n v="3035"/>
    <s v="successful"/>
    <x v="0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</r>
  <r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x v="0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</r>
  <r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x v="0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</r>
  <r>
    <s v="That Still Small Voice Stage Play"/>
    <s v="Homeless and hopeless, this prequel tells the story of a Colorado youth who leans on her friends when family leaves her behind."/>
    <n v="2000"/>
    <n v="2152"/>
    <s v="successful"/>
    <x v="0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</r>
  <r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x v="2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</r>
  <r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x v="1"/>
    <s v="GBP"/>
    <n v="1457031600"/>
    <n v="1455640559"/>
    <b v="0"/>
    <n v="3"/>
    <b v="1"/>
    <s v="theater/plays"/>
    <n v="1.5"/>
    <n v="25"/>
    <x v="1"/>
    <s v="plays"/>
    <d v="2016-02-16T16:35:59"/>
    <d v="2016-03-03T19:00:00"/>
  </r>
  <r>
    <s v="Good Men Wanted at ANT Fest"/>
    <s v="A new play about five bad bitches who fought in the Civil War disguised as men, premiering at Ars Nova's ANT Fest."/>
    <n v="700"/>
    <n v="730"/>
    <s v="successful"/>
    <x v="0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</r>
  <r>
    <s v="Fishcakes"/>
    <s v="Fishcakes is a piece of new writing for the Camden Fringe that explores a story of love, loss, and all the â€˜little things'."/>
    <n v="800"/>
    <n v="924"/>
    <s v="successful"/>
    <x v="1"/>
    <s v="GBP"/>
    <n v="1404564028"/>
    <n v="1401972028"/>
    <b v="0"/>
    <n v="21"/>
    <b v="1"/>
    <s v="theater/plays"/>
    <n v="1.155"/>
    <n v="44"/>
    <x v="1"/>
    <s v="plays"/>
    <d v="2014-06-05T12:40:28"/>
    <d v="2014-07-05T12:40:28"/>
  </r>
  <r>
    <s v="Once Upon A Nightmare"/>
    <s v="&quot;Labyrinth&quot; meets &quot;Jumanji&quot;  in this dark adventure fantasy play from the makers of the five star fringe hit &quot;Death Ship 666&quot;"/>
    <n v="8000"/>
    <n v="8211.61"/>
    <s v="successful"/>
    <x v="1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</r>
  <r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x v="1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</r>
  <r>
    <s v="Yuri in Edinburgh"/>
    <s v="August012 make their debut at Edinburgh Fringe with their play about the absurdity of wanting to bring children into a deranged world"/>
    <n v="5000"/>
    <n v="5831.74"/>
    <s v="successful"/>
    <x v="1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</r>
  <r>
    <s v="EUTCo presents 'One Flew Over the Cuckoo's Nest'"/>
    <s v="Exeter University Theatre Company is bringing the award winning play by Dale Wasserman to Exeter's Northcott Theatre"/>
    <n v="1000"/>
    <n v="1330"/>
    <s v="successful"/>
    <x v="1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</r>
  <r>
    <s v="A Dream Play"/>
    <s v="Arise Theatre Company's production of August Strindberg's expressionist masterpiece 'A Dream Play'."/>
    <n v="500"/>
    <n v="666"/>
    <s v="successful"/>
    <x v="2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</r>
  <r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x v="1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</r>
  <r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x v="0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</r>
  <r>
    <s v="The Piano Man"/>
    <s v="The real-life story of the mysterious 'Piano Man' who washed ashore with no memory; with no speech; but with an amazing ability..."/>
    <n v="1000"/>
    <n v="1150"/>
    <s v="successful"/>
    <x v="1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</r>
  <r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x v="1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</r>
  <r>
    <s v="And Now: The World!"/>
    <s v="A one woman show about the challenges of being a feminist in a digital age. Touring 6 UK cities. Now with Stretch Goals!"/>
    <n v="3000"/>
    <n v="3363"/>
    <s v="successful"/>
    <x v="1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</r>
  <r>
    <s v="The Commission Theatre Co."/>
    <s v="Bringing Shakespeare back to the Playwrights"/>
    <n v="5000"/>
    <n v="6300"/>
    <s v="successful"/>
    <x v="0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</r>
  <r>
    <s v="PICNIC, by William Inge: An Inaugural Production"/>
    <s v="Seat of the Pants mounts our first show in a black box space that could become permanent; can you help us excel and seal the deal?"/>
    <n v="4500"/>
    <n v="4511"/>
    <s v="successful"/>
    <x v="0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</r>
  <r>
    <s v="Sugarglass Theatre"/>
    <s v="Sugarglass is a Dublin based theatre company committed to international collaboration. 2016 sees the launch of their NYC division."/>
    <n v="2500"/>
    <n v="2560"/>
    <s v="successful"/>
    <x v="0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</r>
  <r>
    <s v="Bring Bigger, Badder BRIEF HISTORY Back To The Stage!"/>
    <s v="We're remounting the musical that brought down the Bush Administration: A Brief History of the Earth And Everything In It!"/>
    <n v="2500"/>
    <n v="2705"/>
    <s v="successful"/>
    <x v="0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</r>
  <r>
    <s v="Ray Gunn and Starburst"/>
    <s v="Ray Gunn and Starburst is an audio sci-fi/comedy sending up the tropes of classic and pulp science-fiction."/>
    <n v="10000"/>
    <n v="10027"/>
    <s v="successful"/>
    <x v="1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</r>
  <r>
    <s v="BULL by Mike Bartlett at the Coal Mine Theatre"/>
    <s v="&quot;A short, nasty and razor sharp play in one of Toronto's hottest new &quot;off-off Broadway&quot; style venues."/>
    <n v="5000"/>
    <n v="5665"/>
    <s v="successful"/>
    <x v="5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</r>
  <r>
    <s v="Hi, Are You Single? by Ryan J. Haddad"/>
    <s v="Ryan has a higher sex drive than you. He also has cerebral palsy. Join him for his hilarious and poignant new solo show!"/>
    <n v="2800"/>
    <n v="3572.12"/>
    <s v="successful"/>
    <x v="0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</r>
  <r>
    <s v="Stitching by Anthony Neilson"/>
    <s v="Stitching is a play exploring how a couple cope with the loss of their child. It will run for a month at The Drayton Arms Theatre."/>
    <n v="1500"/>
    <n v="1616"/>
    <s v="successful"/>
    <x v="1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</r>
  <r>
    <s v="Widow's Wedding Dress"/>
    <s v="Set in 1950s Northern Ireland, this play tells the story of two sisters in a community of Travellers, or Irish Gypsies."/>
    <n v="250"/>
    <n v="605"/>
    <s v="successful"/>
    <x v="5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</r>
  <r>
    <s v="In My Head - A new mental health theatre project"/>
    <s v="Inspired by real life interviews 'In My Head' is a new play exploring the lives of those living with a mental health condition."/>
    <n v="3000"/>
    <n v="4247"/>
    <s v="successful"/>
    <x v="1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</r>
  <r>
    <s v="After The End"/>
    <s v="Let Go Theatre Co's very first production is going ahead in June 2015. Help support a brand new theatre co as we begin our adventure"/>
    <n v="600"/>
    <n v="780"/>
    <s v="successful"/>
    <x v="1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</r>
  <r>
    <s v="Joe West's THEATER OF DEATH"/>
    <s v="Joe West and his wonderful theater company THEATER OF DEATH present original plays both horrific and comical."/>
    <n v="10000"/>
    <n v="10603"/>
    <s v="successful"/>
    <x v="0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</r>
  <r>
    <s v="Make TES a success at The Edinburgh Fringe Fest"/>
    <s v="Years of work, my best show, and a top Edinburgh venue.  Help me expose my talents to the UK and tell an important story."/>
    <n v="5000"/>
    <n v="5240"/>
    <s v="successful"/>
    <x v="1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</r>
  <r>
    <s v="MTA's National Theatre Connections Show!"/>
    <s v="Montage Theatre Arts, as part of National Theatre Connections, are performing a show - We need you help to raise vital funds!"/>
    <n v="200"/>
    <n v="272"/>
    <s v="successful"/>
    <x v="1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</r>
  <r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x v="1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</r>
  <r>
    <s v="Theatre Forever's The Nature Crown"/>
    <s v="A campaign to support the artists creating Theatre Forever's The Nature Crown, premiering in the Guthrie Theater's Dowling Studio!"/>
    <n v="6000"/>
    <n v="6000"/>
    <s v="successful"/>
    <x v="0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</r>
  <r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x v="1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</r>
  <r>
    <s v="The Rooftop"/>
    <s v="I wrote a One Act play called The Rooftop for a Female Playwright's festival. Every little bit helps!"/>
    <n v="650"/>
    <n v="760"/>
    <s v="successful"/>
    <x v="0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</r>
  <r>
    <s v="The Night Before Christmas"/>
    <s v="Help Saltmine Theatre Company tell the exciting story of St Nicholas and the importance of gratefulness in their new Christmas show."/>
    <n v="3000"/>
    <n v="3100"/>
    <s v="successful"/>
    <x v="1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</r>
  <r>
    <s v="Mickey &amp; Worm: The Tour"/>
    <s v="Mickey &amp; Worm is a Noir stage experience, written by Santa Paula playwright John McKinley and back again on tour by popular demand!"/>
    <n v="2000"/>
    <n v="2155"/>
    <s v="successful"/>
    <x v="0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</r>
  <r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x v="0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</r>
  <r>
    <s v="Peace In Our Time"/>
    <s v="The Battle of Britain has been lost; London is occupied, who can you trust? Help produce this classic piece of theatre. Drama for now."/>
    <n v="9500"/>
    <n v="9536"/>
    <s v="successful"/>
    <x v="1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</r>
  <r>
    <s v="MUMBURGER by Sarah Kosar"/>
    <s v="In a visceral new play about family, grief and red meat, Sarah Kosar (Royal Court) asks how far we'd go to connect with those we love."/>
    <n v="2500"/>
    <n v="2663"/>
    <s v="successful"/>
    <x v="1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</r>
  <r>
    <s v="Nakhtik and Avalon"/>
    <s v="Avalon is a new South African Township play and Nakhtik is a  danced political lecture."/>
    <n v="3000"/>
    <n v="3000"/>
    <s v="successful"/>
    <x v="0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</r>
  <r>
    <s v="Tackett &amp; Pyke put on a Play"/>
    <s v="We each wrote a play and would like to produce them for you for nothing more than art's sake!"/>
    <n v="3000"/>
    <n v="3320"/>
    <s v="successful"/>
    <x v="0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</r>
  <r>
    <s v="Secret Diaries"/>
    <s v="Charting the big stuff in life from dance routines to coming out; exploring homophobia, family, friendship &amp; finding your own voice."/>
    <n v="2500"/>
    <n v="2867.99"/>
    <s v="successful"/>
    <x v="1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</r>
  <r>
    <s v="Star Man Rocket Man"/>
    <s v="A new play about exploring outer space"/>
    <n v="2700"/>
    <n v="2923"/>
    <s v="successful"/>
    <x v="0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</r>
  <r>
    <s v="Thank You For Smoking"/>
    <s v="Thank You For Smoking. A play about love, 5 trillion cigarettes and how the Flintstones earned the tobacco industry millions."/>
    <n v="800"/>
    <n v="1360"/>
    <s v="successful"/>
    <x v="1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</r>
  <r>
    <s v="Land of the Three Towers"/>
    <s v="A celebratory community theatre project about the Focus E15 Occupation of empty council homes on Carpenters Estate."/>
    <n v="1000"/>
    <n v="1870.99"/>
    <s v="successful"/>
    <x v="1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</r>
  <r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x v="0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</r>
  <r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x v="5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</r>
  <r>
    <s v="Pickles &amp; Hargraves Murder Mystery Comedy at the FringeNYC"/>
    <s v="You like things that are funny. You (secretly) like murder. So why not support the NYC return of this hilarious whodunit?"/>
    <n v="2000"/>
    <n v="2405"/>
    <s v="successful"/>
    <x v="0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</r>
  <r>
    <s v="&quot;The Annual Neighborhood Garage Tour&quot;"/>
    <s v="Help us tour our brand new show &quot;Stripe and Spot (Learn to) Get Along&quot; to neighborhoods throughout the Twin Cities metro area!"/>
    <n v="3500"/>
    <n v="3900"/>
    <s v="successful"/>
    <x v="0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</r>
  <r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x v="1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</r>
  <r>
    <s v="The Dead Loss"/>
    <s v="1920's London; two brothers try to make a name for themselves in the underground crime world but encounter a ruthless Irish mob boss."/>
    <n v="1000"/>
    <n v="10"/>
    <s v="failed"/>
    <x v="1"/>
    <s v="GBP"/>
    <n v="1450032297"/>
    <n v="1444844697"/>
    <b v="0"/>
    <n v="1"/>
    <b v="0"/>
    <s v="theater/plays"/>
    <n v="0.01"/>
    <n v="10"/>
    <x v="1"/>
    <s v="plays"/>
    <d v="2015-10-14T17:44:57"/>
    <d v="2015-12-13T18:44:57"/>
  </r>
  <r>
    <s v="HIDDEN: The FCO Plays"/>
    <s v="A play performed at the FCO Global Summit on the Preventing Sexual Violence Initiative, hosted by William Hague and Angelina Jolie"/>
    <n v="1500"/>
    <n v="0"/>
    <s v="failed"/>
    <x v="1"/>
    <s v="GBP"/>
    <n v="1403348400"/>
    <n v="1401058295"/>
    <b v="0"/>
    <n v="0"/>
    <b v="0"/>
    <s v="theater/plays"/>
    <n v="0"/>
    <e v="#DIV/0!"/>
    <x v="1"/>
    <s v="plays"/>
    <d v="2014-05-25T22:51:35"/>
    <d v="2014-06-21T11:00:00"/>
  </r>
  <r>
    <s v="Summer Adaptation of Fallen Angels"/>
    <s v="We're high school students directing a film adaptation of the play, Fallen Angels, written by NoÃ«l Coward and set in the 1920's."/>
    <n v="1200"/>
    <n v="0"/>
    <s v="failed"/>
    <x v="0"/>
    <s v="USD"/>
    <n v="1465790400"/>
    <n v="1462210950"/>
    <b v="0"/>
    <n v="0"/>
    <b v="0"/>
    <s v="theater/plays"/>
    <n v="0"/>
    <e v="#DIV/0!"/>
    <x v="1"/>
    <s v="plays"/>
    <d v="2016-05-02T17:42:30"/>
    <d v="2016-06-13T04:00:00"/>
  </r>
  <r>
    <s v="KabarettstÃ¼ck &quot;Dicht in da Nochtschicht&quot;"/>
    <s v="Zwei ausgebildete Schauspieler, ein Musiker - gemeinsam bringt man ein waschechtes KabarettstÃ¼ck auf die BÃ¼hne."/>
    <n v="550"/>
    <n v="30"/>
    <s v="failed"/>
    <x v="15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</r>
  <r>
    <s v="Haberdasher Theatre Inc. : Richard Greenbergâ€™s, The Maderati"/>
    <s v="The Maderati: A bitingly witty absurdest comedy, which pokes wickedly perceptive fun at NY artist lifestyle."/>
    <n v="7500"/>
    <n v="2366"/>
    <s v="failed"/>
    <x v="0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</r>
  <r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x v="0"/>
    <s v="USD"/>
    <n v="1432917394"/>
    <n v="1429029394"/>
    <b v="0"/>
    <n v="0"/>
    <b v="0"/>
    <s v="theater/plays"/>
    <n v="0"/>
    <e v="#DIV/0!"/>
    <x v="1"/>
    <s v="plays"/>
    <d v="2015-04-14T16:36:34"/>
    <d v="2015-05-29T16:36:34"/>
  </r>
  <r>
    <s v="COLOR ME"/>
    <s v="Dark secrets come to light when Mariah meets Stella. They find a way to face the south's largest elephant in the room: RACISM."/>
    <n v="2000"/>
    <n v="0"/>
    <s v="failed"/>
    <x v="0"/>
    <s v="USD"/>
    <n v="1464031265"/>
    <n v="1458847265"/>
    <b v="0"/>
    <n v="0"/>
    <b v="0"/>
    <s v="theater/plays"/>
    <n v="0"/>
    <e v="#DIV/0!"/>
    <x v="1"/>
    <s v="plays"/>
    <d v="2016-03-24T19:21:05"/>
    <d v="2016-05-23T19:21:05"/>
  </r>
  <r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x v="0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</r>
  <r>
    <s v="100, Acre Wood"/>
    <s v="NonSens!cal tackles the struggles of four people with mental health issues/disorders inspired by A.A Milne's Winnie the Pooh"/>
    <n v="500"/>
    <n v="5"/>
    <s v="failed"/>
    <x v="1"/>
    <s v="GBP"/>
    <n v="1461406600"/>
    <n v="1458814600"/>
    <b v="0"/>
    <n v="1"/>
    <b v="0"/>
    <s v="theater/plays"/>
    <n v="0.01"/>
    <n v="5"/>
    <x v="1"/>
    <s v="plays"/>
    <d v="2016-03-24T10:16:40"/>
    <d v="2016-04-23T10:16:40"/>
  </r>
  <r>
    <s v="Romeo and Juliet...Choose Your Own Ending"/>
    <s v="Romeo and Juliet: Wouldn't it be great if they didn't all die at the end? Now YOU get to control the fate of these timeless characters!"/>
    <n v="8000"/>
    <n v="311"/>
    <s v="failed"/>
    <x v="0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</r>
  <r>
    <s v="The Divideâ€ A Great New Controversial Play."/>
    <s v="Set in Southern America â€œThe Divideâ€ is a stage play that touches on the issues that are forefront in America and the world."/>
    <n v="4500"/>
    <n v="0"/>
    <s v="failed"/>
    <x v="17"/>
    <s v="EUR"/>
    <n v="1454109420"/>
    <n v="1453334629"/>
    <b v="0"/>
    <n v="0"/>
    <b v="0"/>
    <s v="theater/plays"/>
    <n v="0"/>
    <e v="#DIV/0!"/>
    <x v="1"/>
    <s v="plays"/>
    <d v="2016-01-21T00:03:49"/>
    <d v="2016-01-29T23:17:00"/>
  </r>
  <r>
    <s v="Freedom Train"/>
    <s v="Just one time back to the past on the Freedom Train will open your eyes and your lives will never ever be the same!"/>
    <n v="5000"/>
    <n v="95"/>
    <s v="failed"/>
    <x v="0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</r>
  <r>
    <s v="Eighteen Months- A Love Story Interrupted"/>
    <s v="Much has been written by women on breast cancer. Yet, there is little that has been written for the theatre on this by men. I have!"/>
    <n v="9500"/>
    <n v="0"/>
    <s v="failed"/>
    <x v="5"/>
    <s v="CAD"/>
    <n v="1410669297"/>
    <n v="1405485297"/>
    <b v="0"/>
    <n v="0"/>
    <b v="0"/>
    <s v="theater/plays"/>
    <n v="0"/>
    <e v="#DIV/0!"/>
    <x v="1"/>
    <s v="plays"/>
    <d v="2014-07-16T04:34:57"/>
    <d v="2014-09-14T04:34:57"/>
  </r>
  <r>
    <s v="Ultimate Political Selfie!"/>
    <s v="Almost Random Theatre's play about a candidate - with no policies - who is seeking election in May 2015"/>
    <n v="1000"/>
    <n v="417"/>
    <s v="failed"/>
    <x v="1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</r>
  <r>
    <s v="STAGE READING for TETCNY"/>
    <s v="Raising funds to have a private stage reading for an upcoming play from THE ENSEMBLE THEATRE COMPANY OF NEW YORK (www.tetcny.org)"/>
    <n v="600"/>
    <n v="300"/>
    <s v="failed"/>
    <x v="0"/>
    <s v="USD"/>
    <n v="1454110440"/>
    <n v="1451607071"/>
    <b v="0"/>
    <n v="5"/>
    <b v="0"/>
    <s v="theater/plays"/>
    <n v="0.5"/>
    <n v="60"/>
    <x v="1"/>
    <s v="plays"/>
    <d v="2016-01-01T00:11:11"/>
    <d v="2016-01-29T23:34:00"/>
  </r>
  <r>
    <s v="The JOkeress Going Live"/>
    <s v="This will be the fifth play of The Jokeress, based on the ebook/paperback novelette series. It is scifi, suspense, terror, and noir."/>
    <n v="3000"/>
    <n v="146"/>
    <s v="failed"/>
    <x v="0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</r>
  <r>
    <s v="Los Tradicionales"/>
    <s v="Somos una compaÃ±Ã­a de teatro independiente. Y en el 2017 queremos arrancar con el montaje de 3 obras._x000a_3 elencos, 3 espacios."/>
    <n v="38000"/>
    <n v="7500"/>
    <s v="failed"/>
    <x v="14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</r>
  <r>
    <s v="Gay Party Superposh 'Winter Wonderland'"/>
    <s v="Een Gay Party in het centrum van Amersfoort. _x000a_Een geweldige avond uit, met een show, optredens en DJ's."/>
    <n v="1000"/>
    <n v="0"/>
    <s v="failed"/>
    <x v="9"/>
    <s v="EUR"/>
    <n v="1417778880"/>
    <n v="1415711095"/>
    <b v="0"/>
    <n v="0"/>
    <b v="0"/>
    <s v="theater/plays"/>
    <n v="0"/>
    <e v="#DIV/0!"/>
    <x v="1"/>
    <s v="plays"/>
    <d v="2014-11-11T13:04:55"/>
    <d v="2014-12-05T11:28:00"/>
  </r>
  <r>
    <s v="Grover Theatre Company (GTC)"/>
    <s v="A theatre company that will create works to inspire young people and get everyone involved."/>
    <n v="2000"/>
    <n v="35"/>
    <s v="failed"/>
    <x v="2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</r>
  <r>
    <s v="Macbeth For President 2016"/>
    <s v="The Bard's classic tale set in the 2016 Presidential Campaign. Power, corruption, greed, and conspiracy. How far are you willing to go?"/>
    <n v="4000"/>
    <n v="266"/>
    <s v="failed"/>
    <x v="0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</r>
  <r>
    <s v="Julius Caesar"/>
    <s v="The University of Queensland Drama Production Course is putting on an adaptation of William Shakespeares Julius Caesar"/>
    <n v="250"/>
    <n v="80"/>
    <s v="failed"/>
    <x v="2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</r>
  <r>
    <s v="Get Your Life Back"/>
    <s v="&quot;Get Your Life Back&quot; is a dynamic stage play that deals with true issues of life that reign in the lives of many people everyday."/>
    <n v="12700"/>
    <n v="55"/>
    <s v="failed"/>
    <x v="0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</r>
  <r>
    <s v="Equality Theatre"/>
    <s v="I would like to start a Acting Company that supports and includes LGBTQ youth and young adults in very conservative North Texas"/>
    <n v="50000"/>
    <n v="20"/>
    <s v="failed"/>
    <x v="0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</r>
  <r>
    <s v="'Haunting Julia' by Alan Ayckbourn"/>
    <s v="Accessible, original theatre for all!"/>
    <n v="2500"/>
    <n v="40"/>
    <s v="failed"/>
    <x v="1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</r>
  <r>
    <s v="FRINGE 2015 by YER Productions"/>
    <s v="Prepare to be Swept Away. Three short plays from three master playwrights; LANDFALL, SNIPER and DANGERS of TOBACCO!"/>
    <n v="2888"/>
    <n v="0"/>
    <s v="failed"/>
    <x v="0"/>
    <s v="USD"/>
    <n v="1420512259"/>
    <n v="1415328259"/>
    <b v="0"/>
    <n v="0"/>
    <b v="0"/>
    <s v="theater/plays"/>
    <n v="0"/>
    <e v="#DIV/0!"/>
    <x v="1"/>
    <s v="plays"/>
    <d v="2014-11-07T02:44:19"/>
    <d v="2015-01-06T02:44:19"/>
  </r>
  <r>
    <s v="Church Folk Can Be Dangerous People"/>
    <s v="The reality is dark, sinister. The milieu is not as friendly as it claims. What is this place? Where is it? Is it your local church?"/>
    <n v="5000"/>
    <n v="45"/>
    <s v="failed"/>
    <x v="0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</r>
  <r>
    <s v="A Midsummer Night's Dream"/>
    <s v="This production is being put together by Wilson's newest professional theater company, the Wyldepine Players in conjunction w/ Taiplab"/>
    <n v="2500"/>
    <n v="504"/>
    <s v="failed"/>
    <x v="0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</r>
  <r>
    <s v="Becoming UNZIPPED"/>
    <s v="7 billion people &amp; most of us feel alone.  It's time we become emotionally unzipped.  &quot;Unzipped&quot; a new play about men &amp; relationships."/>
    <n v="15000"/>
    <n v="6301.76"/>
    <s v="failed"/>
    <x v="0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</r>
  <r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x v="0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</r>
  <r>
    <s v="America is at the Mall: A Post 9/11 Happily  Never After"/>
    <s v="The war in Iraq changed everything -one journey from the safe haven of the 99% to the shadows of veteran. How would you persevere?"/>
    <n v="5000"/>
    <n v="750"/>
    <s v="failed"/>
    <x v="0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</r>
  <r>
    <s v="The Bill Cosby Assault, a play"/>
    <s v="America's dad or serial rapist? Or both? The stories of the Bill Cosby accusers and the society so skeptical of them."/>
    <n v="10000"/>
    <n v="467"/>
    <s v="failed"/>
    <x v="0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</r>
  <r>
    <s v="Loud Arts"/>
    <s v="Local Theatre group in Loudoun County, Virginia. Looking for funds to start producing shows!"/>
    <n v="3000"/>
    <n v="0"/>
    <s v="failed"/>
    <x v="0"/>
    <s v="USD"/>
    <n v="1434768438"/>
    <n v="1429584438"/>
    <b v="0"/>
    <n v="0"/>
    <b v="0"/>
    <s v="theater/plays"/>
    <n v="0"/>
    <e v="#DIV/0!"/>
    <x v="1"/>
    <s v="plays"/>
    <d v="2015-04-21T02:47:18"/>
    <d v="2015-06-20T02:47:18"/>
  </r>
  <r>
    <s v="&quot;Fortune's Child&quot; by Mark Scharf"/>
    <s v="DC/Baltimore AEA actors band together produce a world premiere of a touching, bittersweet, award winning play about letting go to live"/>
    <n v="2500"/>
    <n v="953"/>
    <s v="failed"/>
    <x v="0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</r>
  <r>
    <s v="Lead Players Theatre Company"/>
    <s v="We present Classics made for the 21st Century and we need a space! Please help us rent a space for The Importance of Being Earnest!"/>
    <n v="5000"/>
    <n v="271"/>
    <s v="failed"/>
    <x v="0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</r>
  <r>
    <s v="Right Tracey!"/>
    <s v="Play about Tracey a gay man trapped in his room by his Bible thumping mother. He finds love but the room can not keep the love alive."/>
    <n v="20000"/>
    <n v="7"/>
    <s v="failed"/>
    <x v="0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</r>
  <r>
    <s v="The Sins of Bad People  Urban Stage Play"/>
    <s v="Charlotte NC playwright looking to showcase a series of three stage plays.  Plays are funny, completed and ready to run!"/>
    <n v="150000"/>
    <n v="0"/>
    <s v="failed"/>
    <x v="0"/>
    <s v="USD"/>
    <n v="1437069079"/>
    <n v="1434477079"/>
    <b v="0"/>
    <n v="0"/>
    <b v="0"/>
    <s v="theater/plays"/>
    <n v="0"/>
    <e v="#DIV/0!"/>
    <x v="1"/>
    <s v="plays"/>
    <d v="2015-06-16T17:51:19"/>
    <d v="2015-07-16T17:51:19"/>
  </r>
  <r>
    <s v="COLLABORATION: WARHOL &amp; BASQUIAT"/>
    <s v="Two of the 20th Centuryâ€™s Greatest Artists _x000a_navigate the perilous terrain of Art &amp; Fame _x000a_in a historic Collaboration."/>
    <n v="6000"/>
    <n v="650"/>
    <s v="failed"/>
    <x v="0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</r>
  <r>
    <s v="(TBC) I'M JUST HERE TO BUY SOY SAUCE by Jingan Young"/>
    <s v="World premiere of &quot;I'm Just Here to Buy Soy Sauce&quot;, a play about China &amp; the UK housing crisis by Jingan Young location TBC"/>
    <n v="3000"/>
    <n v="63"/>
    <s v="failed"/>
    <x v="1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</r>
  <r>
    <s v="Girls, Ladies and Women - A Gospel Drama"/>
    <s v="She that fines a husband? Wait, is that right? Girl... you better check yourself, before you wreck yourself!"/>
    <n v="11200"/>
    <n v="29"/>
    <s v="failed"/>
    <x v="0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</r>
  <r>
    <s v="BELIEF on the Isle of Skye"/>
    <s v="BELIEF leaves res &amp; crosses nations, swims the Atlantic, landing on Isle where Salish meets Gaelic, where humanity transcends barriers"/>
    <n v="12000"/>
    <n v="2800"/>
    <s v="failed"/>
    <x v="0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</r>
  <r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x v="0"/>
    <s v="USD"/>
    <n v="1417620036"/>
    <n v="1412432436"/>
    <b v="0"/>
    <n v="0"/>
    <b v="0"/>
    <s v="theater/plays"/>
    <n v="0"/>
    <e v="#DIV/0!"/>
    <x v="1"/>
    <s v="plays"/>
    <d v="2014-10-04T14:20:36"/>
    <d v="2014-12-03T15:20:36"/>
  </r>
  <r>
    <s v="Images: Remembrances of the Holocaust-The Eva Schloss Story"/>
    <s v="A one-woman show about the life of Eva Schloss, her time in Auschwitz, and the positive impact she has had on thousands of lives."/>
    <n v="750"/>
    <n v="252"/>
    <s v="failed"/>
    <x v="0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</r>
  <r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x v="0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</r>
  <r>
    <s v="The Lizard King, a play by Jay Jeff Jones"/>
    <s v="Come explore the dream world of Jim Morrison, rock singer, mystic, poet, shaman."/>
    <n v="45000"/>
    <n v="185"/>
    <s v="failed"/>
    <x v="0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</r>
  <r>
    <s v="The Wedding"/>
    <s v="An historic and proud work of Polish nationalistic literature performed on stage."/>
    <n v="400"/>
    <n v="130"/>
    <s v="failed"/>
    <x v="0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</r>
  <r>
    <s v="Artists' tickets to VARIATIONS ON FAMILY"/>
    <s v="Help us provide half-price tickets to the 11th annual Variations Project, allowing our fellow artists to see this wonderful production."/>
    <n v="200"/>
    <n v="10"/>
    <s v="failed"/>
    <x v="0"/>
    <s v="USD"/>
    <n v="1442635140"/>
    <n v="1442243484"/>
    <b v="0"/>
    <n v="1"/>
    <b v="0"/>
    <s v="theater/plays"/>
    <n v="0.05"/>
    <n v="10"/>
    <x v="1"/>
    <s v="plays"/>
    <d v="2015-09-14T15:11:24"/>
    <d v="2015-09-19T03:59:00"/>
  </r>
  <r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x v="0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</r>
  <r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x v="0"/>
    <s v="USD"/>
    <n v="1413608340"/>
    <n v="1412945440"/>
    <b v="0"/>
    <n v="0"/>
    <b v="0"/>
    <s v="theater/plays"/>
    <n v="0"/>
    <e v="#DIV/0!"/>
    <x v="1"/>
    <s v="plays"/>
    <d v="2014-10-10T12:50:40"/>
    <d v="2014-10-18T04:59:00"/>
  </r>
  <r>
    <s v="Halfway, Nebraska"/>
    <s v="Halfway, Nebraska explores the limits of hope and what it means to love someone who may be too far damaged to save."/>
    <n v="3000"/>
    <n v="1142"/>
    <s v="failed"/>
    <x v="0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</r>
  <r>
    <s v="the Savannah Disputation"/>
    <s v="This Theological Comedy tells a story of when seemingly similar beliefs are discovered to be worlds apart; Damnation-Southern Style."/>
    <n v="2000"/>
    <n v="21"/>
    <s v="failed"/>
    <x v="0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</r>
  <r>
    <s v="Literacy for Brooklyn Kids"/>
    <s v="Did you know that we are enriching the lives of Brooklyn kids through literacy and educational theater? We just need a little help."/>
    <n v="10000"/>
    <n v="273"/>
    <s v="failed"/>
    <x v="0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</r>
  <r>
    <s v="Something Precious"/>
    <s v="Something Precious is the world's first musical to alert folks to the harmful effects of technology on the human spirit."/>
    <n v="5500"/>
    <n v="500"/>
    <s v="failed"/>
    <x v="0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</r>
  <r>
    <s v="REDISCOVERING KIA THE PLAY"/>
    <s v="Fundraising for REDISCOVERING KIA THE PLAY"/>
    <n v="5000"/>
    <n v="25"/>
    <s v="failed"/>
    <x v="0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</r>
  <r>
    <s v="How Could You Do This To Me (The Stage Play)"/>
    <s v="This Is A Story About A Woman A Man And A Woman"/>
    <n v="50000"/>
    <n v="0"/>
    <s v="failed"/>
    <x v="0"/>
    <s v="USD"/>
    <n v="1428100815"/>
    <n v="1422920415"/>
    <b v="0"/>
    <n v="0"/>
    <b v="0"/>
    <s v="theater/plays"/>
    <n v="0"/>
    <e v="#DIV/0!"/>
    <x v="1"/>
    <s v="plays"/>
    <d v="2015-02-02T23:40:15"/>
    <d v="2015-04-03T22:40:15"/>
  </r>
  <r>
    <s v="Alice In Wonderland (Polish) ALICJA W KRAINIE CZARÃ“W"/>
    <s v="Alice on stage with a magical twist to brighten your smile and warm your heart. Project is in Polish with semi-pro actors and children."/>
    <n v="500"/>
    <n v="23"/>
    <s v="failed"/>
    <x v="0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</r>
  <r>
    <s v="&quot;Miracle on 34th Street&quot; - We believe. Do you believe in us?"/>
    <s v="&quot;Miracle on 34th Street&quot; is about faith and believing in others. _x000a_We believe. Do you?"/>
    <n v="3000"/>
    <n v="625"/>
    <s v="failed"/>
    <x v="0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</r>
  <r>
    <s v="CAYCE"/>
    <s v="A unique stage play about the epic struggle of psychic Edgar Cayce to deal with his extraordinary abilities and find his place in life."/>
    <n v="12000"/>
    <n v="550"/>
    <s v="failed"/>
    <x v="0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</r>
  <r>
    <s v="Galaxy Express - The Play"/>
    <s v="This is an action packed Sci-Fi stage play, using foam latex creature puppets, projected video footage, and audience participation."/>
    <n v="7500"/>
    <n v="316"/>
    <s v="failed"/>
    <x v="0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</r>
  <r>
    <s v="The Esoteric Camgirl"/>
    <s v="Sex, intrigue, lust, &amp; love; follow the lives of two individuals as their romance turns from innocent online flirting to something more"/>
    <n v="10000"/>
    <n v="0"/>
    <s v="failed"/>
    <x v="0"/>
    <s v="USD"/>
    <n v="1469325158"/>
    <n v="1464141158"/>
    <b v="0"/>
    <n v="0"/>
    <b v="0"/>
    <s v="theater/plays"/>
    <n v="0"/>
    <e v="#DIV/0!"/>
    <x v="1"/>
    <s v="plays"/>
    <d v="2016-05-25T01:52:38"/>
    <d v="2016-07-24T01:52:38"/>
  </r>
  <r>
    <s v="Bring Oedipus Revenant to Life!"/>
    <s v="In October, we plan to premiere Oedipus Revenant, a historically grounded horror adaptation of Sophoclesâ€™ classic, Oedipus the Tyrant."/>
    <n v="5500"/>
    <n v="3405"/>
    <s v="failed"/>
    <x v="0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</r>
  <r>
    <s v="Avarimor Series (Audio Plays)"/>
    <s v="How can the visual age appreciate something that cant see? With these Audio Plays I will show you, if your willing to listen."/>
    <n v="750"/>
    <n v="6"/>
    <s v="failed"/>
    <x v="0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</r>
  <r>
    <s v="Bring the iconic story of Leontyne Price to the stage."/>
    <s v="Help me honor and bring &quot;The American Soprano&quot; Leontyne Price back to the stage one more time."/>
    <n v="150000"/>
    <n v="25"/>
    <s v="failed"/>
    <x v="0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</r>
  <r>
    <s v="GettingTeensSaved.org Play in Richmond, California 2016"/>
    <s v="We are raising funds to rent a theater hall for a play to help educate teenagers and parents on the pitfalls teenagers currently face."/>
    <n v="5000"/>
    <n v="39"/>
    <s v="failed"/>
    <x v="0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</r>
  <r>
    <s v="The Love Shack"/>
    <s v="A Tequila slammer with a slice of Tarantino, a line of the London Fringe scene and a shot of â€œBreaking Badâ€. New Writing."/>
    <n v="1500"/>
    <n v="75"/>
    <s v="failed"/>
    <x v="1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</r>
  <r>
    <s v="DIANA's &quot;Late: A Cowboy Song&quot; by Sarah Ruhl"/>
    <s v="Philly-based feminist theatre's inaugural production about a woman's friendship with an awesome lady cowboy."/>
    <n v="3500"/>
    <n v="622"/>
    <s v="failed"/>
    <x v="0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</r>
  <r>
    <s v="NO HOMO at Atwater Village Theatre"/>
    <s v="The smash hit, award-winning comedy sashays onto the Los Angeles Theater Scene in a fabulous new production at Atwater Village Theatre."/>
    <n v="6000"/>
    <n v="565"/>
    <s v="failed"/>
    <x v="0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</r>
  <r>
    <s v="Little Nell's - a play"/>
    <s v="Spend an evening in the afterlife with some of the greatest women who ever lived. LITTLE NELL's,by Jill Hughes, Los Angeles- June, 2016"/>
    <n v="2500"/>
    <n v="2"/>
    <s v="failed"/>
    <x v="0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</r>
  <r>
    <s v="&quot;THIS THING OF OURS&quot;"/>
    <s v="A dinner theatre/show about a day in the life of a Vegas &quot;Mob Boss&quot;_x000a_circa 1965- ish. It is all at once realistic,tragic, farce/comical"/>
    <n v="9600"/>
    <n v="264"/>
    <s v="failed"/>
    <x v="0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</r>
  <r>
    <s v="CONVERSATIONS WITH AN AVERAGE JOE"/>
    <s v="CONVERSATIONS WITH AN AVERAGE JOE tells our stories exposing those in charge of our lives and tells how to take control of country back"/>
    <n v="180000"/>
    <n v="20"/>
    <s v="failed"/>
    <x v="0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</r>
  <r>
    <s v="Strive"/>
    <s v="Free drama, dance and singing workshops for disadvantaged young people to inspire, create and help them follow their dreams."/>
    <n v="30000"/>
    <n v="1"/>
    <s v="failed"/>
    <x v="1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</r>
  <r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x v="0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</r>
  <r>
    <s v="Fair Play"/>
    <s v="Set in Iceland, Fair Play is a a dark comedy- a play within a play. An extravaganza, fueled by Absinthe, and touched by the Surreal."/>
    <n v="14440"/>
    <n v="2030"/>
    <s v="failed"/>
    <x v="0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</r>
  <r>
    <s v="The Salem Haunted Magic Show"/>
    <s v="A LIVE history infused, frightening magic and mind reading show in the heart of the Halloween capital of the world, Salem, MA!!"/>
    <n v="10000"/>
    <n v="2"/>
    <s v="failed"/>
    <x v="0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</r>
  <r>
    <s v="Hercules the Panto"/>
    <s v="Hercules must complete four challenges in order to meet the father he never knew"/>
    <n v="25000"/>
    <n v="1"/>
    <s v="failed"/>
    <x v="1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</r>
  <r>
    <s v="A Grimm Night for Hans Christian Anderson"/>
    <s v="An inclusive, cross community, multi-cultural theatre production for children aged 3 to 16 and their families"/>
    <n v="1000"/>
    <n v="611"/>
    <s v="failed"/>
    <x v="1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</r>
  <r>
    <s v="An Interview With Gaddafi - The Stage Play"/>
    <s v="The moving dramatisation of one man's journey to find the truth behind the Libyan regime change."/>
    <n v="1850"/>
    <n v="145"/>
    <s v="failed"/>
    <x v="1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</r>
  <r>
    <s v="Elevation Twelfth Night"/>
    <s v="Cross dressing, cross gartering, crossed swords. Cross a bridge and come see this fantastically fun rendition of Twelfth Night"/>
    <n v="2000"/>
    <n v="437"/>
    <s v="failed"/>
    <x v="0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</r>
  <r>
    <s v="When Johnny Comes Marching Home"/>
    <s v="A meta-theatrical retelling of Chekhov's Three Sisters, framed with Civil War Hymns, Dance, and wild theatricality."/>
    <n v="5000"/>
    <n v="1362"/>
    <s v="failed"/>
    <x v="0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</r>
  <r>
    <s v="While the Stars Fall"/>
    <s v="A full staged reading of a new play about a boy who learns how to be happy from the most unexpected person."/>
    <n v="600"/>
    <n v="51"/>
    <s v="failed"/>
    <x v="0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</r>
  <r>
    <s v="Save 'The Stage Door'."/>
    <s v="Help save this village theatre group. Funding required for lighting, stage equipment, &amp; ongoing productions. Involves youth  &amp; adults."/>
    <n v="2500"/>
    <n v="671"/>
    <s v="failed"/>
    <x v="5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</r>
  <r>
    <s v="Fools Rush In: A Cabaret Benefiting BC/EFA Kickstarter"/>
    <s v="I'm creating a cabaret in which all donations go directly to Broadway Cares/Equity Fights AIDS."/>
    <n v="100"/>
    <n v="129"/>
    <s v="successful"/>
    <x v="0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</r>
  <r>
    <s v="Les Miserables - Backing fund"/>
    <s v="We as a Performing Arts College are to perform 'Les Miserables'. We need backing in order to afford the set, costume and other aspects."/>
    <n v="500"/>
    <n v="500"/>
    <s v="successful"/>
    <x v="1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</r>
  <r>
    <s v="Kaylee's Senior Project"/>
    <s v="Spreading the love of theatre, one step at a time. I would like to produce a reading of one of my favorite musicals"/>
    <n v="300"/>
    <n v="300"/>
    <s v="successful"/>
    <x v="0"/>
    <s v="USD"/>
    <n v="1422068400"/>
    <n v="1420774779"/>
    <b v="0"/>
    <n v="10"/>
    <b v="1"/>
    <s v="theater/musical"/>
    <n v="1"/>
    <n v="30"/>
    <x v="1"/>
    <s v="musical"/>
    <d v="2015-01-09T03:39:39"/>
    <d v="2015-01-24T03:00:00"/>
  </r>
  <r>
    <s v="There's No Place Like Home!"/>
    <s v="Theatre is home and there's no place like home!  So, click your heels three times, and come home to the magic we create for you!"/>
    <n v="25000"/>
    <n v="25800"/>
    <s v="successful"/>
    <x v="0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</r>
  <r>
    <s v="Bring &quot;Snow White and the Seven Bottoms&quot; to NYC!"/>
    <s v="Help the Gold Dust Orphans bring their new musical 'SNOW WHITE AND THE SEVEN BOTTOMS' to New York City this fall!"/>
    <n v="45000"/>
    <n v="46100.69"/>
    <s v="successful"/>
    <x v="0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</r>
  <r>
    <s v="Mirror Image - An Original Musical"/>
    <s v="A musical, by Louis Lagalante and Patty Hamilton, that explores loss and the different ways we can choose to move on from it."/>
    <n v="3000"/>
    <n v="3750"/>
    <s v="successful"/>
    <x v="0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</r>
  <r>
    <s v="The Addams Family Comes To Tuscaloosa"/>
    <s v="They're Creepy, They're Kooky, And They're coming to Tuscaloosa this October! Help Us Bring the World of The Addams Family To Life!"/>
    <n v="1800"/>
    <n v="2355"/>
    <s v="successful"/>
    <x v="0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</r>
  <r>
    <s v="Music Theatre of Idaho Presents &quot;A Year with Frog and Toad"/>
    <s v="This is a touring production for schools in the Treasure Valley!"/>
    <n v="1000"/>
    <n v="1000"/>
    <s v="successful"/>
    <x v="0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</r>
  <r>
    <s v="Right On Cue Kids Theater (ROCKT) First Show"/>
    <s v="Help fund ROCKT's first production!  We want to bring musical theater to kids who have limited access to it, and offer it free to kids."/>
    <n v="8000"/>
    <n v="8165.55"/>
    <s v="successful"/>
    <x v="0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</r>
  <r>
    <s v="Forbear! Theatre"/>
    <s v="Forbear! is a new theatre company aiming to produce exciting and innovative theatre using performers from a variety of disciplines."/>
    <n v="10000"/>
    <n v="10092"/>
    <s v="successful"/>
    <x v="1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</r>
  <r>
    <s v="And More Shenanigans Theatre Company"/>
    <s v="And More Shenanigans Theatre is a brand new Edmonton based theatre company dedicated to creating and developing quirky original works"/>
    <n v="750"/>
    <n v="795"/>
    <s v="successful"/>
    <x v="5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</r>
  <r>
    <s v="Magpie- A Melbourne Written Dramatic Musical"/>
    <s v="When a rich girl fakes destitution so she can audition for a homeless talent show, she bridges our wealth gap with a tragic love."/>
    <n v="3100"/>
    <n v="3258"/>
    <s v="successful"/>
    <x v="2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</r>
  <r>
    <s v="Three Postcards: Pre-Production Costs"/>
    <s v="An intimate musical about friendship and time, growing up, and coming of age. Music and words that will stay with you for years to come"/>
    <n v="2500"/>
    <n v="2569"/>
    <s v="successful"/>
    <x v="0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</r>
  <r>
    <s v="Songs for a New World"/>
    <s v="Powerful community theatre production of Jason Robert Brown's &quot;Songs for a New World&quot; in London, Ontario."/>
    <n v="2500"/>
    <n v="2700"/>
    <s v="successful"/>
    <x v="5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</r>
  <r>
    <s v="Fresco presents SNOW WHITE - GARAGE OPERA!"/>
    <s v="Fresco brings a full scale operatic production to your neighborhood - SNOW WHITE, set to the world's greatest music!"/>
    <n v="3500"/>
    <n v="3531"/>
    <s v="successful"/>
    <x v="0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</r>
  <r>
    <s v="Put Music in our Musical: Rosetown Playhouse"/>
    <s v="We need your help to complete our musical! Help us add two more original songs to our winter show, Babes in Toyland."/>
    <n v="1000"/>
    <n v="1280"/>
    <s v="successful"/>
    <x v="0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</r>
  <r>
    <s v="UCAS"/>
    <s v="UCAS is a new British musical premiering at the Edinburgh Fringe Festival 2014."/>
    <n v="1500"/>
    <n v="2000"/>
    <s v="successful"/>
    <x v="1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</r>
  <r>
    <s v="Keep It Spinning."/>
    <s v="Keep It Spinning! Is an after-school, six week workshop, during which students create an musical based on on an overarching theme."/>
    <n v="4000"/>
    <n v="4055"/>
    <s v="successful"/>
    <x v="0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</r>
  <r>
    <s v="Dreamgirls - Skyline got a Matching Grant!"/>
    <s v="Skyline Board Trustees have offered matching grants to help fund next season's production of Dreamgirls! Your donation will be doubled!"/>
    <n v="8000"/>
    <n v="8230"/>
    <s v="successful"/>
    <x v="0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</r>
  <r>
    <s v="ITAVA Players &quot;Little Shop of Horrors&quot;"/>
    <s v="We are asking for people to donate to our theater club, the ITAVA Players, a public high school club from Brooklyn, NY."/>
    <n v="2500"/>
    <n v="2681"/>
    <s v="successful"/>
    <x v="0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</r>
  <r>
    <s v="Help Us Help Artists"/>
    <s v="Ovations wants to buy property to open a variety club to become the 1st minority owned club in Cincy, focusing on artists on the rise."/>
    <n v="25000"/>
    <n v="1"/>
    <s v="failed"/>
    <x v="0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</r>
  <r>
    <s v="Penmar Community Arts Society"/>
    <s v="YOUR community theatre:  provide a facility that is usable for presentation of movies, live music, live theatre and community events"/>
    <n v="200000"/>
    <n v="40850"/>
    <s v="failed"/>
    <x v="5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</r>
  <r>
    <s v="BlackSpace: Urban Performance Arts Collective"/>
    <s v="Building a Resource Network and Funding Capacity to support, empower and promote Afrocentric Arts in Metro Columbus"/>
    <n v="3000"/>
    <n v="0"/>
    <s v="failed"/>
    <x v="0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</r>
  <r>
    <s v="Guardian Theatre, Arts in Education Theatre"/>
    <s v="Our vision: build and operate a Theater Arts Center for south-central Washington state in Goldendale."/>
    <n v="10000"/>
    <n v="100"/>
    <s v="failed"/>
    <x v="0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</r>
  <r>
    <s v="A Midsummer Night's Pub"/>
    <s v="Where people that enjoy theater, or just something new can go to have fun and experience varying types of theater in Albuquerque."/>
    <n v="50000"/>
    <n v="0"/>
    <s v="failed"/>
    <x v="0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</r>
  <r>
    <s v="Create The Twisted Tree Theatre"/>
    <s v="I have set up a new theatre company, and am looking to raise funds to purchase a venue with a difference to a standard theatre."/>
    <n v="2000"/>
    <n v="2"/>
    <s v="failed"/>
    <x v="1"/>
    <s v="GBP"/>
    <n v="1471265092"/>
    <n v="1468673092"/>
    <b v="0"/>
    <n v="2"/>
    <b v="0"/>
    <s v="theater/spaces"/>
    <n v="1E-3"/>
    <n v="1"/>
    <x v="1"/>
    <s v="spaces"/>
    <d v="2016-07-16T12:44:52"/>
    <d v="2016-08-15T12:44:52"/>
  </r>
  <r>
    <s v="'The Float Lodge' - Duluth's First Premiere Float Center"/>
    <s v="Bringing Health, Wellness and Creative Empowerment to an active community in a whole new way... are you ready to 'FLOAT', Duluth?"/>
    <n v="25000"/>
    <n v="1072"/>
    <s v="failed"/>
    <x v="0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</r>
  <r>
    <s v="Xenu's Space Opera"/>
    <s v="The Space Opera is an action packed reenactment of Xenu's story, a sacred teaching thats considered a secret of the Scientology church"/>
    <n v="500000"/>
    <n v="24"/>
    <s v="failed"/>
    <x v="0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</r>
  <r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x v="0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</r>
  <r>
    <s v="Tahoe Children's Museum with Exploratorium Inside"/>
    <s v="Help www.KidZoneMuseum.org grow to serve children 1-18 with science, engineering, arts and PLAY especially low-income families."/>
    <n v="5000000"/>
    <n v="0"/>
    <s v="failed"/>
    <x v="0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</r>
  <r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x v="0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</r>
  <r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x v="0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</r>
  <r>
    <s v="Pueblo Underground Theater (Canceled)"/>
    <s v="I want to purchase the former Bread Of Life Church and convert it into a multipurpose theater space for local talent."/>
    <n v="400000"/>
    <n v="605"/>
    <s v="canceled"/>
    <x v="0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</r>
  <r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x v="0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</r>
  <r>
    <s v="A Stage for Stage Door Theater Company (Canceled)"/>
    <s v="Stage Door Theater needs a stage for its current and future productions. Can you help?"/>
    <n v="1200"/>
    <n v="715"/>
    <s v="canceled"/>
    <x v="0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</r>
  <r>
    <s v="A Happy Home for Hagan's House of Horrors (Canceled)"/>
    <s v="Family-owned and community-operated haunted Halloween attraction in Bladensburg, OH, needs your help to grow bigger!"/>
    <n v="7900"/>
    <n v="1322"/>
    <s v="canceled"/>
    <x v="0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</r>
  <r>
    <s v="BAMA Theatre Headset Campaign (Canceled)"/>
    <s v="Theatre in Tuscaloosa, AL built in the 1930s.  The headsets seem about that old. They are almost unusable."/>
    <n v="15000"/>
    <n v="280"/>
    <s v="canceled"/>
    <x v="0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</r>
  <r>
    <s v="Uprising Theater (Canceled)"/>
    <s v="Chicago Based Theater Company and Venue Dedicated to Social Justice and Mainstreaming the Palestinian Narrative"/>
    <n v="80000"/>
    <n v="0"/>
    <s v="canceled"/>
    <x v="0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</r>
  <r>
    <s v="The Bath Theatre Bus (Canceled)"/>
    <s v="A magical, unique, theatre bus which aims to inspire the creative communities around Bath and create unique performance opportunities."/>
    <n v="10000"/>
    <n v="0"/>
    <s v="canceled"/>
    <x v="1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</r>
  <r>
    <s v="Lynnewood Hall Restoration (Canceled)"/>
    <s v="Built in the late 1800's, this 70K sq. feet estate has fallen into disrepair.  Seeking to buy and convert to useful space"/>
    <n v="30000000"/>
    <n v="0"/>
    <s v="canceled"/>
    <x v="0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</r>
  <r>
    <s v="Shakespeare in the Park! A Comedy of Errors"/>
    <s v="Teens in Take Note Troupe put on Shakespeare in the Park annually. Keep relevant, family-friendly Shakespeare in the community!"/>
    <n v="5000"/>
    <n v="5481"/>
    <s v="successful"/>
    <x v="0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</r>
  <r>
    <s v="Grassroots Shakespeare Company â€¢ Arizona"/>
    <s v="A pop-up outdoor theatre company bringing accessible Shakespeare to parks and other locations in the greater Phoenix area!"/>
    <n v="1000"/>
    <n v="1218"/>
    <s v="successful"/>
    <x v="0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</r>
  <r>
    <s v="One Funny Mother: I'm Not Crazy!!"/>
    <s v="A hilarious comedy show about motherhood...through stories, videos and stand-up you'll realize YOUâ€™RE NOT CRAZY, motherhood is!"/>
    <n v="10000"/>
    <n v="10685"/>
    <s v="successful"/>
    <x v="0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</r>
  <r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x v="0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</r>
  <r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x v="0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</r>
  <r>
    <s v="Fat Pig, The Play!"/>
    <s v="Bringing one of Neil LaBute's incredibly witty and viciously honest plays, about body image and the effect it has on us, to life!"/>
    <n v="10000"/>
    <n v="11363"/>
    <s v="successful"/>
    <x v="0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</r>
  <r>
    <s v="Scissortail: A play about the Oklahoma City Bombing"/>
    <s v="Scissortail is a story of loss, grief, and recovery based on the events of the 1995 Oklahoma City Bombing."/>
    <n v="5000"/>
    <n v="5696"/>
    <s v="successful"/>
    <x v="0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</r>
  <r>
    <s v="The Curse of the Babywoman @ FringeNYC"/>
    <s v="The Curse of the Babywoman is real â€” and it is coming to FringeNYC this August."/>
    <n v="3500"/>
    <n v="3710"/>
    <s v="successful"/>
    <x v="0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</r>
  <r>
    <s v="Dog Sees God - Calgary Production"/>
    <s v="A poignant &amp; hilarious tale of Charlie Brown &amp; friends navigating high school. A fresh take on the off Broadway hit by YYC artists."/>
    <n v="1000"/>
    <n v="1625"/>
    <s v="successful"/>
    <x v="5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</r>
  <r>
    <s v="Leah in Vegas at The New York International Fringe Festival"/>
    <s v="Kara Ayn Napolitano's latest play about a young mother's attempt to reclaim her life after making a serious mistake."/>
    <n v="6000"/>
    <n v="6360"/>
    <s v="successful"/>
    <x v="0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</r>
  <r>
    <s v="World Premiere of &quot;The Piano&quot;"/>
    <s v="An Asian-Jewish-American family collides with music, food, and identity crises in this world premiere New York theater production."/>
    <n v="3200"/>
    <n v="3205"/>
    <s v="successful"/>
    <x v="0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</r>
  <r>
    <s v="A Bad Plan"/>
    <s v="A group of artists. A mythical art piece. A harrowing quest. And some margaritas."/>
    <n v="2000"/>
    <n v="2107"/>
    <s v="successful"/>
    <x v="0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</r>
  <r>
    <s v="CST's As You Like It goes to Canada!"/>
    <s v="We're going to represent the entire USA at the World Festival of Children's Theater in Stratford, ON in June, 2016. Help us get there!"/>
    <n v="5000"/>
    <n v="8740"/>
    <s v="successful"/>
    <x v="0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</r>
  <r>
    <s v="The World Premiere of Fire Work by Lauren Gunderson"/>
    <s v="Known for producing gritty new work, TheatreFIRST presents an exciting new romantic comedy by the hottest playwright in the country."/>
    <n v="5000"/>
    <n v="5100"/>
    <s v="successful"/>
    <x v="0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</r>
  <r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x v="0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</r>
  <r>
    <s v="Pizza Delique"/>
    <s v="A play that addresses an important social issue, brought to light by members of the UoM Drama Society."/>
    <n v="70"/>
    <n v="120"/>
    <s v="successful"/>
    <x v="1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</r>
  <r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x v="0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</r>
  <r>
    <s v="The Fall of Wallace Winter at the Plaza Theatre"/>
    <s v="The Border Theatre presents The Fall of Wallace Winter, an exploration of American obsessions, this Nov. 7th-9th at the Plaza Theatre"/>
    <n v="750"/>
    <n v="971"/>
    <s v="successful"/>
    <x v="0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</r>
  <r>
    <s v="'ART'"/>
    <s v="Dear Stone returns with Yasmina Reza's 'ART', a compelling, clever exploration of friendship under duress. Thanks for watching!"/>
    <n v="5000"/>
    <n v="5070"/>
    <s v="successful"/>
    <x v="0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</r>
  <r>
    <s v="INDEPENDENCE NYC"/>
    <s v="1 director, 4 actors, and a whole lotta determination. Help us bring this brilliant story to the heart of NYC!"/>
    <n v="3000"/>
    <n v="3275"/>
    <s v="successful"/>
    <x v="0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</r>
  <r>
    <s v="Creation of the Dublin Circus Centre"/>
    <s v="We are fundraising to create a Dublin based circus training centre for public and professionals to learn, upskill, perform and teach."/>
    <n v="4000"/>
    <n v="5157"/>
    <s v="successful"/>
    <x v="17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</r>
  <r>
    <s v="Railway Playhouse: Setting up a community arts space"/>
    <s v="Renovating this historical landmark, into an arts venue and theatre space for the community."/>
    <n v="5000"/>
    <n v="5103"/>
    <s v="successful"/>
    <x v="1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</r>
  <r>
    <s v="Build the House of Dad's!"/>
    <s v="Dad's Garage Theatre Company needs your help buying our new, forever home by hitting our $150,000 STRETCH GOAL!"/>
    <n v="116000"/>
    <n v="169985.91"/>
    <s v="successful"/>
    <x v="0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</r>
  <r>
    <s v="BABA YAGA: A Traveling Performing Arts Wagon"/>
    <s v="A traveling wooden wagon that transforms into a theatrical playing space presenting FREE original performance while building community!"/>
    <n v="25000"/>
    <n v="25088"/>
    <s v="successful"/>
    <x v="0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</r>
  <r>
    <s v="React Aerial Studio"/>
    <s v="From the moment we flew in to the world of The Circus, we have dreamed of opening our own studio. Help us get our dream off the ground!"/>
    <n v="10000"/>
    <n v="12165"/>
    <s v="successful"/>
    <x v="4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</r>
  <r>
    <s v="Higher Education"/>
    <s v="Support the circus arts and help our aerial students work with more height. With your support, we will install beams at 19ft!"/>
    <n v="2400"/>
    <n v="2532"/>
    <s v="successful"/>
    <x v="1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</r>
  <r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x v="0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</r>
  <r>
    <s v="Curtain up at the Shoebox Theatre!"/>
    <s v="Since October 2015 the Shoebox Theatre has become a hub of creativity - The next step in our journey is to hang stage curtains!"/>
    <n v="1000"/>
    <n v="1000"/>
    <s v="successful"/>
    <x v="1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</r>
  <r>
    <s v="Let's Light Up The Gem!"/>
    <s v="Bring the movies back to Bethel, Maine."/>
    <n v="20000"/>
    <n v="35307"/>
    <s v="successful"/>
    <x v="0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</r>
  <r>
    <s v="The Gloria Theatre Project"/>
    <s v="We are a non-profit revitalizing the Gloria Theatre - our gift to the community - and we need your help #arts #community #theater"/>
    <n v="10000"/>
    <n v="10000"/>
    <s v="successful"/>
    <x v="0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</r>
  <r>
    <s v="gimmeLIVE @ 9 Wallis"/>
    <s v="A new intimate listening room with tables &amp; theatre seating where artist &amp; fans connect through music, comedy &amp; performing arts."/>
    <n v="8500"/>
    <n v="8780"/>
    <s v="successful"/>
    <x v="0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</r>
  <r>
    <s v="Th'underGrounds"/>
    <s v="Creating a non-profit CAFE &amp; VILLAGE COMMONS in SE Portland, in service to Neighbors, Kids, Artists &amp; the Underserved"/>
    <n v="3000"/>
    <n v="3135"/>
    <s v="successful"/>
    <x v="0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</r>
  <r>
    <s v="TRUE WEST: Think, Dog! Productions"/>
    <s v="Help us build the Kitchen from Hell!"/>
    <n v="1000"/>
    <n v="1003"/>
    <s v="successful"/>
    <x v="0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</r>
  <r>
    <s v="St. Michael Boat Parties - Halloween and Beyond!"/>
    <s v="Help the hosts of the infamous St. Michael sustain and create epic boat parties through Halloween and into 2015"/>
    <n v="300"/>
    <n v="1373.24"/>
    <s v="successful"/>
    <x v="1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</r>
  <r>
    <s v="Help Austin's Blue Starlite Drive-in MOVE + ADD 35MM"/>
    <s v="Keeping the drive-in culture alive for 6 years, we now ask for your help so we can CREATE A NEW HOME and save 35MM movies!"/>
    <n v="15000"/>
    <n v="15744"/>
    <s v="successful"/>
    <x v="0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</r>
  <r>
    <s v="Sea Tea Improv's Comedy Theater in Hartford, CT"/>
    <s v="A permanent home for comedy in Connecticut in the heart of downtown Hartford."/>
    <n v="35000"/>
    <n v="60180"/>
    <s v="successful"/>
    <x v="0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</r>
  <r>
    <s v="Sonorous Road is Expanding! Join Us!"/>
    <s v="We're moving to a new space and upgrading our facilities to continue providing a local theatre venue and arts education program!"/>
    <n v="10000"/>
    <n v="10373"/>
    <s v="successful"/>
    <x v="0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</r>
  <r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x v="0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</r>
  <r>
    <s v="RAT Fund-Riser"/>
    <s v="Restless Artists' Theatre is building risers and installing better lighting for our patrons.  We need to purchase raw materials."/>
    <n v="1350"/>
    <n v="1605"/>
    <s v="successful"/>
    <x v="0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</r>
  <r>
    <s v="Voices From The Future"/>
    <s v="A benefit show featuring musicians, dancers &amp; poets all under age 30 to raise money in support of LGBTQ rights and programs."/>
    <n v="500"/>
    <n v="500"/>
    <s v="successful"/>
    <x v="0"/>
    <s v="USD"/>
    <n v="1485885600"/>
    <n v="1484682670"/>
    <b v="0"/>
    <n v="8"/>
    <b v="1"/>
    <s v="theater/spaces"/>
    <n v="1"/>
    <n v="62.5"/>
    <x v="1"/>
    <s v="spaces"/>
    <d v="2017-01-17T19:51:10"/>
    <d v="2017-01-31T18:00:00"/>
  </r>
  <r>
    <s v="New Comedy Venue and Training Facility"/>
    <s v="Get Scene Studios and Highwire Comedy Co. creating an amazing training facility and theater for Atlanta comedy and film talent!"/>
    <n v="7214"/>
    <n v="22991.01"/>
    <s v="successful"/>
    <x v="0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</r>
  <r>
    <s v="Help Fund the &quot;Back Room&quot; Arts Space at Jimmy's No 43!"/>
    <s v="Make the workshop/ small stage space at Jimmy's No 43 even better than before!"/>
    <n v="7000"/>
    <n v="7595.43"/>
    <s v="successful"/>
    <x v="0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</r>
  <r>
    <s v="Outskirts Theatre Co. Finds a Home!"/>
    <s v="We finally found a place to call home! Help us move in to (and collaborate with) the NEW Fischer Creative Arts Center in Waukesha, WI!"/>
    <n v="3000"/>
    <n v="3035"/>
    <s v="successful"/>
    <x v="0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</r>
  <r>
    <s v="Save the Agawam Cinemas"/>
    <s v="The Agawam Cinemas is to be successfully reopened by new ownership and the twin theaters must be converted to digital projection."/>
    <n v="40000"/>
    <n v="45126"/>
    <s v="successful"/>
    <x v="0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</r>
  <r>
    <s v="Pangea House Revitalization Project"/>
    <s v="Pangea House is a collectively run, all ages music venue and community space in desperate need of some renovation and updates."/>
    <n v="10600"/>
    <n v="12772.6"/>
    <s v="successful"/>
    <x v="0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</r>
  <r>
    <s v="ONTARIO STREET THEATRE in Port Hope."/>
    <s v="We're an affordable theatre and rental space that can be molded into anything by anyone."/>
    <n v="8000"/>
    <n v="8620"/>
    <s v="successful"/>
    <x v="5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</r>
  <r>
    <s v="Bethlem"/>
    <s v="Consuite for 2015 CoreCon.  An adventure into insanity."/>
    <n v="600"/>
    <n v="1080"/>
    <s v="successful"/>
    <x v="0"/>
    <s v="USD"/>
    <n v="1429938683"/>
    <n v="1428124283"/>
    <b v="0"/>
    <n v="20"/>
    <b v="1"/>
    <s v="theater/spaces"/>
    <n v="1.8"/>
    <n v="54"/>
    <x v="1"/>
    <s v="spaces"/>
    <d v="2015-04-04T05:11:23"/>
    <d v="2015-04-25T05:11:23"/>
  </r>
  <r>
    <s v="Baby It's Cold Outside: Silver Spring Stage HVAC Fund!"/>
    <s v="Help fund Silver Spring Stage's HVAC costs for the upcoming year! Don't leave us out in the cold (pun intended)!"/>
    <n v="3000"/>
    <n v="3035"/>
    <s v="successful"/>
    <x v="0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</r>
  <r>
    <s v="Montauk Surf Museum"/>
    <s v="The Montauk Surf Museum will present ocean science, as well as the art and history of surfing to visitors and schools in creative ways."/>
    <n v="25000"/>
    <n v="29939"/>
    <s v="successful"/>
    <x v="0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</r>
  <r>
    <s v="Put Your Money Where Your Ear Is!"/>
    <s v="STC &amp; the Sheboygan Area School District are working tirelessly to renovate our 30-year-old sound system. Help us sound better for you!"/>
    <n v="1500"/>
    <n v="2370"/>
    <s v="successful"/>
    <x v="0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</r>
  <r>
    <s v="Katharsis Teatro en Navidad"/>
    <s v="Necesitamos tu ayuda para poder llevar la magia del teatro universitario al Teatro Lagrada de Madrid el 23 de diciembre :)"/>
    <n v="300"/>
    <n v="371"/>
    <s v="successful"/>
    <x v="3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</r>
  <r>
    <s v="Up-lifting Up-Fit!"/>
    <s v="Spring Theatre has recently found a new home in the heart of Winston Salem. We need your help for an up-lifting up-fit!"/>
    <n v="4000"/>
    <n v="4685"/>
    <s v="successful"/>
    <x v="0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</r>
  <r>
    <s v="Barebones Black Box Theater in Braddock, PA"/>
    <s v="Barebones Productions is developing a new theater and performance facility in Braddock, Pa. &quot;The barebones black box&quot;"/>
    <n v="10000"/>
    <n v="15696"/>
    <s v="successful"/>
    <x v="0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</r>
  <r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x v="0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</r>
  <r>
    <s v="A Sign for 34 West"/>
    <s v="We're turning an old yogurt shop into a live theater in downtown Charleston.   Please help us hang our sign!"/>
    <n v="3400"/>
    <n v="3508"/>
    <s v="successful"/>
    <x v="0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</r>
  <r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x v="0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</r>
  <r>
    <s v="ACT's Spotlight Initiative- Let's Build a Theater!"/>
    <s v="Help us build a 200 seat theater and classroom space in North Andover, MA. Let's get kids off the screens, and into the spotlight!"/>
    <n v="22000"/>
    <n v="23285"/>
    <s v="successful"/>
    <x v="0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</r>
  <r>
    <s v="Why Theatre"/>
    <s v="Le projet vise la crÃ©ation dâ€™un lieu de rÃ©sidence, recherche et formation dÃ©diÃ© Ã  l'art vivant, l'image et la narration."/>
    <n v="4200"/>
    <n v="4230"/>
    <s v="successful"/>
    <x v="6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</r>
  <r>
    <s v="Small town theatre, the Gibson Theatre goes Digital"/>
    <s v="We plan to transition from 35mm to the new digital projection format to continue to show current first run films for our community."/>
    <n v="15000"/>
    <n v="18185"/>
    <s v="successful"/>
    <x v="0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</r>
  <r>
    <s v="Prime Stage Theater Studio Upgrades!"/>
    <s v="Any donation--big or small--will help us upgrade our studio/rehearsal space into a black box theater and offer even more programs."/>
    <n v="7000"/>
    <n v="7040"/>
    <s v="successful"/>
    <x v="0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</r>
  <r>
    <s v="BEEP! BEEP! 2ND STORY IS ON THE MOVE!"/>
    <s v="At the end of October 2016, 2nd Story will be moving from its current office space to a storefront space in Albany Park, Chicago, IL."/>
    <n v="4500"/>
    <n v="5221"/>
    <s v="successful"/>
    <x v="0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</r>
  <r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x v="0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</r>
  <r>
    <s v="The Night Watch"/>
    <s v="Antonia Goddard Productions in association with Jethro Compton Productions presents THE NIGHT WATCH, an exciting new historical drama."/>
    <n v="700"/>
    <n v="721"/>
    <s v="successful"/>
    <x v="1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</r>
  <r>
    <s v="Build a New Home for Improv Comedy in Pittsburgh"/>
    <s v="Steel City Improv Theater has found a new space in the Shadyside neighborhood of Pittsburgh and we're raising $5000 to build it!"/>
    <n v="5000"/>
    <n v="12321"/>
    <s v="successful"/>
    <x v="0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</r>
  <r>
    <s v="The Other Room â€“ Cardiffâ€™s First Pub Theatre"/>
    <s v="Be part of building Cardiff's first pub theatre, located right in the city centre. Launching January 2015."/>
    <n v="2500"/>
    <n v="7555"/>
    <s v="successful"/>
    <x v="1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</r>
  <r>
    <s v="The Bohemian Balcony - A Creative Space For All"/>
    <s v="The Bohemian Balcony is a innovate multi-arts venue created by the people for the community. A platform for our arts to grow and shine."/>
    <n v="900"/>
    <n v="1290"/>
    <s v="successful"/>
    <x v="1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</r>
  <r>
    <s v="Help ReNew the Rainbow Stage (&amp; office) for Future Stars"/>
    <s v="Wavy says let's LIGHT UP THE RAINBOW STAGE and as our stretch reward we'll throw all of us a PARTY!"/>
    <n v="40000"/>
    <n v="52576"/>
    <s v="successful"/>
    <x v="0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</r>
  <r>
    <s v="A Home for Vegas Theatre Hub"/>
    <s v="We have a space! Help us fill it with a stage, chairs, gear and audiences' laughter!"/>
    <n v="5000"/>
    <n v="8401"/>
    <s v="successful"/>
    <x v="0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</r>
  <r>
    <s v="Ground Floor Theatre"/>
    <s v="We're building a new theatre venue in Austin! Austin is growing, but we are losing space for artists- help us keep local theatre alive!"/>
    <n v="30000"/>
    <n v="32903"/>
    <s v="successful"/>
    <x v="0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</r>
  <r>
    <s v="Guilford Center Stage Lights Up"/>
    <s v="Guilford Center Stage is a new project bringing theater to our 1896 Grange; we need to purchase simple theater lighting for our stage."/>
    <n v="1750"/>
    <n v="1867"/>
    <s v="successful"/>
    <x v="0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</r>
  <r>
    <s v="Blue Thyme Nights"/>
    <s v="Blue Thyme Nights is the production of Am I Blue by Beth Henley &amp; Thymus Vulgaris by Lanford  Wilson._x000a__x000a_Artwork by Charlotte Ager"/>
    <n v="1500"/>
    <n v="1500"/>
    <s v="successful"/>
    <x v="0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</r>
  <r>
    <s v="Silent Valley : A Haunting"/>
    <s v="One night only, not-for-profit, neighborhood haunted attraction that will scare your mask off! Coming this Halloween."/>
    <n v="1000"/>
    <n v="1272"/>
    <s v="successful"/>
    <x v="0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</r>
  <r>
    <s v="Stagelights Studio by Pam Kinter, Greensboro"/>
    <s v="Finally Stagelights will have a space of our very own!  Be a part of this exciting new adventure in Greensboro!!"/>
    <n v="3000"/>
    <n v="4396"/>
    <s v="successful"/>
    <x v="0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</r>
  <r>
    <s v="Save Our Butts The Seat-quel"/>
    <s v="Pretty please with popcorn on top!Help!!_x000a__x000a_Our family owned &amp; operated Theatre in Fairfax VA is looking to get help upgrading our seats."/>
    <n v="100000"/>
    <n v="112536"/>
    <s v="successful"/>
    <x v="0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</r>
  <r>
    <s v="The Coalition Theater"/>
    <s v="Help create a permanent home for live comedy shows and classes in Downtown RVA."/>
    <n v="25000"/>
    <n v="27196.71"/>
    <s v="successful"/>
    <x v="0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</r>
  <r>
    <s v="Save the Studio!"/>
    <s v="Help Synetic Theater create a new Studio to produce amazing  shows in the 2013/14 season and train awesome artists of all ages!"/>
    <n v="25000"/>
    <n v="31683"/>
    <s v="successful"/>
    <x v="0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</r>
  <r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x v="0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</r>
  <r>
    <s v="Overtime Theater Spruce Up"/>
    <s v="Our little theater needs some love. We took over a lab and need to make our space look more inviting and well, like a theater!"/>
    <n v="1000"/>
    <n v="1005"/>
    <s v="successful"/>
    <x v="0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</r>
  <r>
    <s v="Shelter the Schmee"/>
    <s v="After 22 yrs downstairs we are &quot;getting out of  our parents basement&quot; and building a new 50 seat theater in a new location."/>
    <n v="20000"/>
    <n v="21742.78"/>
    <s v="successful"/>
    <x v="0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</r>
  <r>
    <s v="Jayhawk Makeover"/>
    <s v="48 hours of deck screws, dry wall, hard hats and needed renovation to help the Jayhawk rise from the ashes."/>
    <n v="3000"/>
    <n v="3225"/>
    <s v="successful"/>
    <x v="0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</r>
  <r>
    <s v="Lend a Hand in Our Home"/>
    <s v="Privet! Hello! Bon Jour! We are the Arlekin Players Theatre and we need a home."/>
    <n v="8300"/>
    <n v="9170"/>
    <s v="successful"/>
    <x v="0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</r>
  <r>
    <s v="HOPE MILL THEATRE - CHAIR FUND"/>
    <s v="Hope Mill Theatre is a brand new Fringe Theatre in the heart of Manchester city - bringing a diverse programme of entertainment!"/>
    <n v="1500"/>
    <n v="1920"/>
    <s v="successful"/>
    <x v="1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</r>
  <r>
    <s v="Like This Post (The Post at 750)"/>
    <s v="Introducing The Post at 750! Join us in the creation of Vancouver's most exciting new cultural space in the heart of downtown."/>
    <n v="15000"/>
    <n v="16501"/>
    <s v="successful"/>
    <x v="5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</r>
  <r>
    <s v="Minnsky's Theater- A Vaudeville Circus Experiment"/>
    <s v="Minnsky's - a theater in the Minneapolis NE Arts District that will harken back to a time of Vaudeville and Circus Entertainment!"/>
    <n v="12000"/>
    <n v="13121"/>
    <s v="successful"/>
    <x v="0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</r>
  <r>
    <s v="Colorado ACTS Black Box Painting"/>
    <s v="Walmart decided they wanted our space, so we had to move to a new theater. Help us make it an awesome space by painting it all black!"/>
    <n v="4000"/>
    <n v="5308.26"/>
    <s v="successful"/>
    <x v="0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</r>
  <r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x v="0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</r>
  <r>
    <s v="Acting V Senior Showcase"/>
    <s v="Hi! We're the Graduating Seniors Acting V Seniors at Temple University! Welcome to our Kick starter Page!"/>
    <n v="500"/>
    <n v="745"/>
    <s v="successful"/>
    <x v="0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</r>
  <r>
    <s v="December Match Campaign"/>
    <s v="By matching donations up to $5000, Jack Kesler and Maurice Richards have challenged YOU to help Urbanite outfit their brand new space."/>
    <n v="5000"/>
    <n v="8320"/>
    <s v="successful"/>
    <x v="0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</r>
  <r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x v="0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</r>
  <r>
    <s v="The Black Pearl Consuite at CoreCon VIII: On Ancient Seas"/>
    <s v="Help fund The Black Pearl Consuite at CoreCon VIII: On Ancient Seas!"/>
    <n v="600"/>
    <n v="636"/>
    <s v="successful"/>
    <x v="0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</r>
  <r>
    <s v="Jon Udry's ABC Tour"/>
    <s v="The ABC tour: 26 comedy-juggling shows in 26 different venues - chosen by YOU - each beginning with a different letter of the alphabet."/>
    <n v="3500"/>
    <n v="827"/>
    <s v="failed"/>
    <x v="1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</r>
  <r>
    <s v="Funding for a new theater facility in Walker Minnesota"/>
    <s v="To let the arts continue in Walker Minnesota We need a performing arts space and art gallery"/>
    <n v="50000"/>
    <n v="75"/>
    <s v="failed"/>
    <x v="0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</r>
  <r>
    <s v="Showroom"/>
    <s v="Showroom is a multi-disciplinary space providing unorthodox concerts, events &amp; a platform creatives can express their creative vision"/>
    <n v="10000"/>
    <n v="40"/>
    <s v="failed"/>
    <x v="0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</r>
  <r>
    <s v="Shady Slaughters Productions Haunted attraction"/>
    <s v="A &quot;haunted house&quot; that benefits the community by helping local college students with volunteer hours and helping out local charities."/>
    <n v="300"/>
    <n v="0"/>
    <s v="failed"/>
    <x v="0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</r>
  <r>
    <s v="Bungers surfing Museum"/>
    <s v="I have been in the Surfing business since 1962 have a collection of surfing memorabilia I would like to open a surfing museum"/>
    <n v="20000"/>
    <n v="1"/>
    <s v="failed"/>
    <x v="0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</r>
  <r>
    <s v="Palace Flophouse Theater"/>
    <s v="Looking to establish a communal space for art shows, bands, farmer's markets, environmental education, and traditional skills."/>
    <n v="25000"/>
    <n v="0"/>
    <s v="failed"/>
    <x v="0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</r>
  <r>
    <s v="1 World Educational Theme Parks"/>
    <s v="A series of 6 educational theme parks. This project is to fund the plans and 3D designs required to build the first park."/>
    <n v="50000"/>
    <n v="0"/>
    <s v="failed"/>
    <x v="1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</r>
  <r>
    <s v="OPEN THE OLD &quot;RIGON&quot; THEATER"/>
    <s v="Restoration of a theatre to make an educational center for youngs and a place to socialize for everybody through the power of art."/>
    <n v="18000"/>
    <n v="3"/>
    <s v="failed"/>
    <x v="13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</r>
  <r>
    <s v="Let There Be Light! (and you get to name a ghost too!)"/>
    <s v="We, as a theatre, are 50 years old and our lights and building are even older so we are looking to update and revamp our lights."/>
    <n v="15000"/>
    <n v="451"/>
    <s v="failed"/>
    <x v="0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</r>
  <r>
    <s v="Save the Roxy Theatre in Bremerton WA"/>
    <s v="Save the historic Roxy theatre in Bremerton WA from being repurposed as office space."/>
    <n v="220000"/>
    <n v="335"/>
    <s v="failed"/>
    <x v="0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</r>
  <r>
    <s v="Help Save Parkway Cinemas!"/>
    <s v="Save a historic Local theater."/>
    <n v="1000000"/>
    <n v="0"/>
    <s v="failed"/>
    <x v="0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</r>
  <r>
    <s v="The Comedy Catch Relocation to the Choo Choo"/>
    <s v="In our 30th year we are relocating to the world famous Choo Choo on The South Side. We will be remodeling the old Station House."/>
    <n v="10000"/>
    <n v="6684"/>
    <s v="failed"/>
    <x v="0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</r>
  <r>
    <s v="Spec Haus"/>
    <s v="Members of the local Miami music scene are putting together a venue/creative space in Kendall!"/>
    <n v="3000"/>
    <n v="587"/>
    <s v="failed"/>
    <x v="0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</r>
  <r>
    <s v="Kickstart the Crossroads Community"/>
    <s v="An epicenter for connection, creation and expression of the community."/>
    <n v="75000"/>
    <n v="8471"/>
    <s v="failed"/>
    <x v="0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</r>
  <r>
    <s v="The Castle Project"/>
    <s v="A castle themed events center with large and small spaces to support a variety of arts i.e. performing, visual, music, theater, dance"/>
    <n v="25000"/>
    <n v="10"/>
    <s v="failed"/>
    <x v="0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</r>
  <r>
    <s v="Gold Coast Wake Park"/>
    <s v="Our mission is to offer an innovative family watersports attraction that is fun, safe, economical and a leader in its field."/>
    <n v="350000"/>
    <n v="41950"/>
    <s v="failed"/>
    <x v="2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</r>
  <r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x v="4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</r>
  <r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x v="0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</r>
  <r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x v="0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</r>
  <r>
    <s v="Purpose Built Liverpool Comedy Club, Restaurant &amp; Bar"/>
    <s v="Liverpool's 1st purpose built 7 night a week comedy club, bar &amp; restaurant with live music &amp; much more"/>
    <n v="10000"/>
    <n v="334"/>
    <s v="failed"/>
    <x v="1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</r>
  <r>
    <s v="The Echo Theatre 2015"/>
    <s v="Anyone can create. They just need a place and an opportunity. The Echo Theatre (Provo) provides that opportunity."/>
    <n v="12000"/>
    <n v="7173"/>
    <s v="failed"/>
    <x v="0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</r>
  <r>
    <s v="Crosswalk Theatre - Starting Capital"/>
    <s v="Crosswalk Theatre Company - Network Directory promotes all stage talent. Increasing your odds to connect to the right hiring person."/>
    <n v="12000"/>
    <n v="2"/>
    <s v="failed"/>
    <x v="0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</r>
  <r>
    <s v="Performing and Visual Arts Center, Rochester, NY"/>
    <s v="Conversion of a long dormant synagogue into a Performing and Visual Arts Center, revitalizing Rochester's inner city."/>
    <n v="2800000"/>
    <n v="645"/>
    <s v="failed"/>
    <x v="0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</r>
  <r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x v="6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</r>
  <r>
    <s v="The Little MAGIC Theatre"/>
    <s v="Magic Morgan &amp; Liliana are raising funds to expand their famed traveling magic show to a theater of magic."/>
    <n v="15000"/>
    <n v="1296"/>
    <s v="failed"/>
    <x v="0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</r>
  <r>
    <s v="10,000 Hours"/>
    <s v="Helping female comedians get in their 10,000 Hours of practice!"/>
    <n v="10000"/>
    <n v="1506"/>
    <s v="failed"/>
    <x v="0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</r>
  <r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x v="5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</r>
  <r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x v="0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</r>
  <r>
    <s v="Join us in creating a new Hell on Earth!"/>
    <s v="We desire to purchase a portion of Hell, in Michigan just outside of Detroit, to create a world-class performance art space.  Join us."/>
    <n v="1333666"/>
    <n v="11226"/>
    <s v="failed"/>
    <x v="0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</r>
  <r>
    <s v="Global Community Theater One."/>
    <s v="Sustainable, fire-proof, carbon-negative, and all-season recreation of the Globe Theater made famous by Shakespeare, with gardens."/>
    <n v="2000000"/>
    <n v="376"/>
    <s v="failed"/>
    <x v="0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</r>
  <r>
    <s v="Help! World Tour ~ A Theatrical Revival of Hope"/>
    <s v="Help! is a full scale mobile theatrical musical bringing a Gospel revival through a story of love and hope to communities world wide."/>
    <n v="1000000"/>
    <n v="2103"/>
    <s v="failed"/>
    <x v="0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</r>
  <r>
    <s v="Magical Workshop, Magic/Hobby Store"/>
    <s v="Help expand the time of everyones favorite magic store!  It currently limited to 3 days a week. If not for you, then the children!"/>
    <n v="9000"/>
    <n v="0"/>
    <s v="failed"/>
    <x v="0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</r>
  <r>
    <s v="Crystal City Haunted Undergound"/>
    <s v="Crystal City Underground is a New &amp; Unique_x000a_indoor recreational facility, using an old silica sand mine,_x000a_we are the Haunted Maze"/>
    <n v="20000"/>
    <n v="56"/>
    <s v="failed"/>
    <x v="0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</r>
  <r>
    <s v="URGENT: Help Us Replace Our Ramp!"/>
    <s v="18-yr-old handicap-access ramp collapsed, must replace. Help fund &amp; ensure everyone access to our 35-seat non-profit community theater!"/>
    <n v="4059"/>
    <n v="470"/>
    <s v="failed"/>
    <x v="0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</r>
  <r>
    <s v="Paper Tank Theater Music Madness Party"/>
    <s v="Get behind a new music venue in our city by helping with equipment! We're pre-selling tickets to our party and offering other perks."/>
    <n v="25000"/>
    <n v="610"/>
    <s v="failed"/>
    <x v="0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</r>
  <r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x v="13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</r>
  <r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x v="0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</r>
  <r>
    <s v="Destination Small Town &quot;Visitor Center&quot; To The Midwest"/>
    <s v="We believe it's time to open a visitor's center that highlights the small towns of the upper Midwest."/>
    <n v="65000"/>
    <n v="126"/>
    <s v="failed"/>
    <x v="0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</r>
  <r>
    <s v="The ClubHouse: A Community-Focused Sports &amp; Culture Space"/>
    <s v="A community space in Somerville, MA to celebrate the beautiful intersection of sports and creativity."/>
    <n v="25000"/>
    <n v="5854"/>
    <s v="failed"/>
    <x v="0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</r>
  <r>
    <s v="Save the Stage"/>
    <s v="To create a space by restoring a historic church in Burlington, Ky where community theater, dance and music and art can be performed."/>
    <n v="225000"/>
    <n v="11432"/>
    <s v="failed"/>
    <x v="0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</r>
  <r>
    <s v="Bustduck Theatre"/>
    <s v="Roanoke, Virginia's first long-form improv theatre company. Producing improv and scripted theatre, with a dynamic training program."/>
    <n v="5000"/>
    <n v="796"/>
    <s v="failed"/>
    <x v="0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</r>
  <r>
    <s v="A home for the arts on the Upper East Side/Yorkville"/>
    <s v="Our goal is to purchase a theater on the Upper East Side of Manhattan that will act as a home for four theater companies."/>
    <n v="100000"/>
    <n v="1183.19"/>
    <s v="failed"/>
    <x v="0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</r>
  <r>
    <s v="Theatre of the Black Butterfly's POOL (NO WATER)"/>
    <s v="Jump in the deep end of the provocative and darkly humourous, POOL (NO WATER)...to be performed in a Pool!  Directed by Gordon McCall."/>
    <n v="4000"/>
    <n v="910"/>
    <s v="failed"/>
    <x v="5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</r>
  <r>
    <s v="Nothing Up My Sleeves Tour: Summer 2016"/>
    <s v="This is a Kickstarter to help with the start up costs for Illusionist, Chris Lengyel's Summer 2016 Tour!"/>
    <n v="100000"/>
    <n v="25"/>
    <s v="failed"/>
    <x v="0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</r>
  <r>
    <s v="The Old Howard Theatre Company"/>
    <s v="We are a small theatre company looking to provide world class theatre to the working class in the Greater New York area."/>
    <n v="14920"/>
    <n v="50"/>
    <s v="failed"/>
    <x v="0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</r>
  <r>
    <s v="LaPorte Institute for Dramatic and Creative Arts"/>
    <s v="To create a learning center for acting and all art types including anything that expresses the emotion of the human spirit."/>
    <n v="20000"/>
    <n v="795"/>
    <s v="failed"/>
    <x v="0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</r>
  <r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x v="1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</r>
  <r>
    <s v="The Enchanted Cottage"/>
    <s v="A magical space, full of fairytale favorites, designed to make each individual have a unique experience; children's dreams made real."/>
    <n v="48725"/>
    <n v="1758"/>
    <s v="failed"/>
    <x v="0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</r>
  <r>
    <s v="Screening for Unapologetically Black the Movie"/>
    <s v="I would like to screen this documentary at CSU at their Black Studies Dept. Looking to fly panelist in. Hoping to screen nationwide. &lt;3"/>
    <n v="2000"/>
    <n v="278"/>
    <s v="failed"/>
    <x v="0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</r>
  <r>
    <s v="Build Our Ampitheater - Build Franklin County, MO!"/>
    <s v="Friends for Change, a group of girls between the ages of 12 and 18 are building an outdoor Amphitheater as a gift to our community!"/>
    <n v="12000"/>
    <n v="1827"/>
    <s v="failed"/>
    <x v="0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</r>
  <r>
    <s v="Mots Ã‰crits"/>
    <s v="LabellisÃ© 14-18, Mots Ã‰crits est un projet itinÃ©rant de lectures Ã  voix haute par des amateurs, mises en espace par une comÃ©dienne."/>
    <n v="2500"/>
    <n v="300"/>
    <s v="failed"/>
    <x v="6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</r>
  <r>
    <s v="Theatre Bath Bus"/>
    <s v="Imagine being able to take a performance anywhere! Meet the Theatre Bath Bus - a magical performance space where anything is possible."/>
    <n v="16000"/>
    <n v="6258"/>
    <s v="failed"/>
    <x v="1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</r>
  <r>
    <s v="Professional Venue for local artists!!"/>
    <s v="Creating a place for local artists to perform, at substantially less cost for them"/>
    <n v="4100"/>
    <n v="11"/>
    <s v="failed"/>
    <x v="0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</r>
  <r>
    <s v="CQ EAP Performing Arts 'THE LOFT'"/>
    <s v="The Loft is CQEAP's latest studio. Located in Rockhampton's CBD we'll be running performing arts workshops for 5yrs to adults."/>
    <n v="4000"/>
    <n v="1185"/>
    <s v="failed"/>
    <x v="2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</r>
  <r>
    <s v="Paddock School Theater Improvement"/>
    <s v="My hope is to raise $5845 and replace old stained and mismatched border curtains, cyclorama curtain, and backdrop."/>
    <n v="5845"/>
    <n v="2476"/>
    <s v="failed"/>
    <x v="0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</r>
  <r>
    <s v="Wild Men at the Bristol Cathedral"/>
    <s v="Help fund the exciting first collaboration between Hotel Echo and Bristol Cathedral: WILD MEN, a show commemorating those lost in WW1."/>
    <n v="1000"/>
    <n v="41"/>
    <s v="failed"/>
    <x v="1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</r>
  <r>
    <s v="Creating Cabaret"/>
    <s v="When opportunity knocks, we answer!  Help expand the ravishingly talented troupe into a new and exciting market and venue!"/>
    <n v="40000"/>
    <n v="7905"/>
    <s v="failed"/>
    <x v="0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</r>
  <r>
    <s v="Funding a home for our Children's Theater"/>
    <s v="We need a permanent home for the theater!"/>
    <n v="50000"/>
    <n v="26"/>
    <s v="failed"/>
    <x v="0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</r>
  <r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x v="0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</r>
  <r>
    <s v="Hip Justice Catmunity Center"/>
    <s v="Cat People Unite! It's time we get a space of our own to relax, socialize and learn! Join the Catmunity!"/>
    <n v="25000"/>
    <n v="10"/>
    <s v="failed"/>
    <x v="0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</r>
  <r>
    <s v="All Puppet Players Need a Home"/>
    <s v="Help All Puppet Players perform it's 2015 season in a beautiful 200 seat theater for an entire year."/>
    <n v="20000"/>
    <n v="5328"/>
    <s v="failed"/>
    <x v="0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</r>
  <r>
    <s v="Kids Zone start up"/>
    <s v="Children only have a short period of time to live care free, play hard, get dirty, I want to help every child in my Town play everyday."/>
    <n v="11000"/>
    <n v="521"/>
    <s v="failed"/>
    <x v="0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</r>
  <r>
    <s v="The Shamrock Drafthouse Theater"/>
    <s v="An arts and craft beer theater showcasing local talent, locally crafted beer and providing performance and rehearsal space."/>
    <n v="109225"/>
    <n v="4635"/>
    <s v="failed"/>
    <x v="0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</r>
  <r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x v="0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</r>
  <r>
    <s v="spoken word pop-up:"/>
    <s v="We are creating a mobile community devoted to the spreading and sharing of spoken word and other kinds of storytelling."/>
    <n v="10000"/>
    <n v="300"/>
    <s v="failed"/>
    <x v="11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</r>
  <r>
    <s v="CoreCon Asylum"/>
    <s v="Creating a consuite for CoreCon. A focus on the insanity of asylums and early medical practices from history."/>
    <n v="750"/>
    <n v="430"/>
    <s v="failed"/>
    <x v="0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</r>
  <r>
    <s v="Cowes and The Sea"/>
    <s v="Performing Arts workshops, for young people aged 5 -16, exploring how the sea has shaped Cowes as a settlement."/>
    <n v="1000"/>
    <n v="1"/>
    <s v="failed"/>
    <x v="1"/>
    <s v="GBP"/>
    <n v="1464354720"/>
    <n v="1463648360"/>
    <b v="0"/>
    <n v="1"/>
    <b v="0"/>
    <s v="theater/spaces"/>
    <n v="1E-3"/>
    <n v="1"/>
    <x v="1"/>
    <s v="spaces"/>
    <d v="2016-05-19T08:59:20"/>
    <d v="2016-05-27T13:12:00"/>
  </r>
  <r>
    <s v="Garden Eden, theatre, meeting, culture, music, art"/>
    <s v="a magical place for all kind of people, like a fairytaile in all colours"/>
    <n v="500000"/>
    <n v="1550"/>
    <s v="failed"/>
    <x v="11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</r>
  <r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x v="0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</r>
  <r>
    <s v="Subtropisch zwemparadijs Tropicana"/>
    <s v="Wij willen Tropicana het subtropisch zwemparadijs van Rotterdam op een nieuwe locatie gaan bouwen."/>
    <n v="1300000"/>
    <n v="128"/>
    <s v="failed"/>
    <x v="9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</r>
  <r>
    <s v="Ant Farm Theatre Project (Canceled)"/>
    <s v="I going to build a theatre for a local ant farm so that Ants can put on their theatre productions."/>
    <n v="1500"/>
    <n v="10"/>
    <s v="canceled"/>
    <x v="5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</r>
  <r>
    <s v="be back soon (Canceled)"/>
    <s v="cancelled until further notice"/>
    <n v="199"/>
    <n v="116"/>
    <s v="canceled"/>
    <x v="0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</r>
  <r>
    <s v="Save the Larchmont Playhouse! (Canceled)"/>
    <s v="The Larchmont Playhouse is threatened! Help save the theater by becoming a Preservation Member of The Larchmont Playhouse."/>
    <n v="125000"/>
    <n v="85192"/>
    <s v="canceled"/>
    <x v="0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</r>
  <r>
    <s v="Theater &amp; Arts &amp; Day Care (Canceled)"/>
    <s v="A place where kids/ teens' dreams come true, and one finds there home without sparkly red shoes!"/>
    <n v="800000"/>
    <n v="26"/>
    <s v="canceled"/>
    <x v="0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</r>
  <r>
    <s v="N/A (Canceled)"/>
    <s v="N/A"/>
    <n v="1500000"/>
    <n v="0"/>
    <s v="canceled"/>
    <x v="0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</r>
  <r>
    <s v="Urban Roots SkatePark (Canceled)"/>
    <s v="A big dream, small budget, the drive/passion of so many volunteers...indoor skatepark in Eau Claire, WI._x000a__x000a_This is UR skatepark!"/>
    <n v="25000"/>
    <n v="1040"/>
    <s v="canceled"/>
    <x v="0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</r>
  <r>
    <s v="Help Us Help Artists (Canceled)"/>
    <s v="Our goal - create a venue &amp; stage where comedic &amp; music artists hone their talents &amp; fan base. First minority owned like it in Cincy."/>
    <n v="100000"/>
    <n v="0"/>
    <s v="canceled"/>
    <x v="0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</r>
  <r>
    <s v="Casablanca - The Gin Joint Cut (The Play)"/>
    <s v="Bring Morag Fullarton's fun-loving spoof and homage of the classic and timeless film, 'Casablanca', to the stage in New York City."/>
    <n v="15000"/>
    <n v="16291"/>
    <s v="live"/>
    <x v="0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</r>
  <r>
    <s v="Marcus Rashad's &quot;The Domino Effect Stage Play&quot;"/>
    <s v="The DE sheds light on the reality of what happens in college. Marcus Rashad created this play to help prepare future/current students"/>
    <n v="1250"/>
    <n v="10"/>
    <s v="live"/>
    <x v="0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</r>
  <r>
    <s v="MEDEA | A New Vision"/>
    <s v="A shockingly relevant modern take on a 2,000-year-old tragedy that confronts current gender politics."/>
    <n v="10000"/>
    <n v="375"/>
    <s v="live"/>
    <x v="0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</r>
  <r>
    <s v="SNAKE EYES"/>
    <s v="A Staged Reading of &quot;Snake Eyes,&quot; a new play by Alex Rafala"/>
    <n v="4100"/>
    <n v="645"/>
    <s v="live"/>
    <x v="0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</r>
  <r>
    <s v="A Bite of a Snake Play"/>
    <s v="Smells Like Money, Drips Like Honey, Taste Like Mocha, Better Run AWAY"/>
    <n v="30000"/>
    <n v="10"/>
    <s v="live"/>
    <x v="0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</r>
  <r>
    <s v="Hell Has No Fury by TwentySomething @ Edinburgh Fringe"/>
    <s v="TwentySomething is taking Hell Has No Fury to Edinburgh! _x000a_We're looking for your support to get us there."/>
    <n v="500"/>
    <n v="540"/>
    <s v="live"/>
    <x v="1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</r>
  <r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x v="1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</r>
  <r>
    <s v="SEVEN, a Documentary Play: North Carolina Premiere!"/>
    <s v="SEVEN tells the true stories of 7 women who bravely fought for the well-being of women, families, and children around the globe."/>
    <n v="777"/>
    <n v="162"/>
    <s v="live"/>
    <x v="0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</r>
  <r>
    <s v="Heroines"/>
    <s v="Help emberfly theatre put on their first production Heroines and pay our actors and creative team! Follow us @emberflytheatre"/>
    <n v="500"/>
    <n v="639"/>
    <s v="live"/>
    <x v="1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</r>
  <r>
    <s v="Richard III - Presented by REBATEnsemble/Theatre Off Jackson"/>
    <s v="Set in 1930s Chinatown, evocative of old world South Jackson Street during the Jazz era."/>
    <n v="1500"/>
    <n v="50"/>
    <s v="live"/>
    <x v="0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</r>
  <r>
    <s v="Our Country's Good"/>
    <s v="A UWE Drama Society adaptation of Timberlake Wertenbaker's play. Funding needed for costumes/props to make the show a success. Thanks."/>
    <n v="200"/>
    <n v="0"/>
    <s v="live"/>
    <x v="1"/>
    <s v="GBP"/>
    <n v="1491233407"/>
    <n v="1489591807"/>
    <b v="0"/>
    <n v="0"/>
    <b v="0"/>
    <s v="theater/plays"/>
    <n v="0"/>
    <e v="#DIV/0!"/>
    <x v="1"/>
    <s v="plays"/>
    <d v="2017-03-15T15:30:07"/>
    <d v="2017-04-03T15:30:07"/>
  </r>
  <r>
    <s v="Casa Calabaza, Premio Nacional de Teatro Penitenciario."/>
    <s v="Conoce y apoya el teatro de calidad que se escribe desde los centros penitenciarios, como es el caso de Casa Calabaza, de Maye Moreno."/>
    <n v="50000"/>
    <n v="2700"/>
    <s v="live"/>
    <x v="14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</r>
  <r>
    <s v="ReminiSens Restaurant &amp; Theatre in Versailles"/>
    <s v="ReminiSens offers an Enchanting Time Travel experience: have diner at the court of Versailles and interact with the nobles of the time!"/>
    <n v="10000"/>
    <n v="96"/>
    <s v="live"/>
    <x v="6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</r>
  <r>
    <s v="GUTS: Black Comedy"/>
    <s v="We are a theatre society from the Groningen University in the Netherlands. _x000a_We would be more than happy for some help funding the play."/>
    <n v="500"/>
    <n v="258"/>
    <s v="live"/>
    <x v="9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</r>
  <r>
    <s v="The Pendulum Swings UK Theatre Tour/EdFringe"/>
    <s v="Our aim is to deliver a powerful piece of theatre to audiences across the UK, including Edinburgh Fringe (2017)."/>
    <n v="2750"/>
    <n v="45"/>
    <s v="live"/>
    <x v="1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</r>
  <r>
    <s v="This is Living by Liam Borrett"/>
    <s v="THE POIGNANT EXPLORATION OF WHAT IT MEANS TO SAY GOODBYE._x000a_Stripped Raw brings Liam Borrett's debut play 'This is Living' to Wiltshire."/>
    <n v="700"/>
    <n v="0"/>
    <s v="live"/>
    <x v="1"/>
    <s v="GBP"/>
    <n v="1491726956"/>
    <n v="1489480556"/>
    <b v="0"/>
    <n v="0"/>
    <b v="0"/>
    <s v="theater/plays"/>
    <n v="0"/>
    <e v="#DIV/0!"/>
    <x v="1"/>
    <s v="plays"/>
    <d v="2017-03-14T08:35:56"/>
    <d v="2017-04-09T08:35:56"/>
  </r>
  <r>
    <s v="Benghazi Bergen-Belsen"/>
    <s v="Two women, one love, one must die: a multicultural cast in a play about the denied holocaust of Libyan Jews. Premieres in March in NYC"/>
    <n v="10000"/>
    <n v="7540"/>
    <s v="live"/>
    <x v="0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</r>
  <r>
    <s v="Arlington's 1st Dinner Theatre"/>
    <s v="Dominion Theatre Company is the first community dinner theatre  to be established in Arlington TX."/>
    <n v="25000"/>
    <n v="0"/>
    <s v="live"/>
    <x v="0"/>
    <s v="USD"/>
    <n v="1490659134"/>
    <n v="1485478734"/>
    <b v="0"/>
    <n v="0"/>
    <b v="0"/>
    <s v="theater/plays"/>
    <n v="0"/>
    <e v="#DIV/0!"/>
    <x v="1"/>
    <s v="plays"/>
    <d v="2017-01-27T00:58:54"/>
    <d v="2017-03-27T23:58:54"/>
  </r>
  <r>
    <s v="SoÃ±Ã© una ciudad amurallada"/>
    <s v="Somos... Podemos... Amamos... Nuestra muralla, nuestra utopÃ­a. Que el amor sea el lÃ­mite"/>
    <n v="50000"/>
    <n v="5250"/>
    <s v="live"/>
    <x v="14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</r>
  <r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x v="0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</r>
  <r>
    <s v="The Aurora Project: A Sci-Fi Epic by Bella Poynton"/>
    <s v="Help fund The Aurora Project, an immersive science fiction epic."/>
    <n v="1800"/>
    <n v="2361"/>
    <s v="successful"/>
    <x v="0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</r>
  <r>
    <s v="Kafka on the Shore"/>
    <s v="A student led production at Northwestern U. of an adaptation by Frank Galati of the classic book Kafka on the Shore by Haruki Murakmi."/>
    <n v="1250"/>
    <n v="1300"/>
    <s v="successful"/>
    <x v="0"/>
    <s v="USD"/>
    <n v="1354845600"/>
    <n v="1352766300"/>
    <b v="1"/>
    <n v="25"/>
    <b v="1"/>
    <s v="theater/plays"/>
    <n v="1.04"/>
    <n v="52"/>
    <x v="1"/>
    <s v="plays"/>
    <d v="2012-11-13T00:25:00"/>
    <d v="2012-12-07T02:00:00"/>
  </r>
  <r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x v="0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</r>
  <r>
    <s v="&quot;The Holiday Bug&quot; 2014 Puppet Show"/>
    <s v="A Multi-Media Puppet Show, with large cable control puppets to tell a hilarious story for all ages."/>
    <n v="3500"/>
    <n v="3514"/>
    <s v="successful"/>
    <x v="0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</r>
  <r>
    <s v="'Gilead', an original theatre piece"/>
    <s v="'Gilead' is an original theatre piece inspired by Margaret Atwood's 'The Handmaid's Tale'. (Brighton Fringe 2014)"/>
    <n v="2200"/>
    <n v="2331"/>
    <s v="successful"/>
    <x v="1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</r>
  <r>
    <s v="Terminator the Second"/>
    <s v="A stage production of Terminator 2: Judgment Day, composed entirely of the words of William Shakespeare"/>
    <n v="3000"/>
    <n v="10067.5"/>
    <s v="successful"/>
    <x v="0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</r>
  <r>
    <s v="&quot;Bright Ideas&quot; By Eric Coble"/>
    <s v="Hilarious play about two parents obsessed with getting their kid into the best pre-school and are willing to do ANYTHING to get him in!"/>
    <n v="7000"/>
    <n v="7905"/>
    <s v="successful"/>
    <x v="0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</r>
  <r>
    <s v="Stage Adaptation of Studio Ghibli's Princess Mononoke"/>
    <s v="We want to take our stage adaptation of Studio Ghibli's 'Princess Mononoke' to more people.  Help us do it!"/>
    <n v="5000"/>
    <n v="9425.23"/>
    <s v="successful"/>
    <x v="1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</r>
  <r>
    <s v="Bringing First Love/Worst Love To Life"/>
    <s v="First Love/Worst Love is an examination of love and its mutability, as expressed through twelve stories and five actors on one stage."/>
    <n v="5500"/>
    <n v="5600"/>
    <s v="successful"/>
    <x v="0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</r>
  <r>
    <s v="Summer FourPlay"/>
    <s v="Four Directors.  Four One Acts.  Four Genres.  For You."/>
    <n v="4000"/>
    <n v="4040"/>
    <s v="successful"/>
    <x v="0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</r>
  <r>
    <s v="Nursery Crimes"/>
    <s v="A 40s crime-noir play using nursery rhyme characters."/>
    <n v="5000"/>
    <n v="5700"/>
    <s v="successful"/>
    <x v="0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</r>
  <r>
    <s v="Waxwing: A New Play"/>
    <s v="WAXWING is an exciting new world premiere of mythic (perhaps even apocalyptic!) proportions."/>
    <n v="1500"/>
    <n v="2002.22"/>
    <s v="successful"/>
    <x v="0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</r>
  <r>
    <s v="We Play Chekhov"/>
    <s v="Two stories by Anton Chekhov adapted for the stage and performed back-to-back in a stunning live theatrical performance."/>
    <n v="4500"/>
    <n v="4569"/>
    <s v="successful"/>
    <x v="0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</r>
  <r>
    <s v="Faustus"/>
    <s v="Iâ€™ll Be Right Back presents a story of murder and corruption. Faustus is a modern re-imagining of Christopher Marloweâ€™s classic tale."/>
    <n v="2000"/>
    <n v="2102"/>
    <s v="successful"/>
    <x v="1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</r>
  <r>
    <s v="Your Radio Adventure!"/>
    <s v="Radio show meets interactive novel, accompanied by live foley, music, and audience participation. YOU choose what happens next!"/>
    <n v="4000"/>
    <n v="5086"/>
    <s v="successful"/>
    <x v="0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</r>
  <r>
    <s v="Bring &quot;SONNY&quot; To Toronto This Summer!"/>
    <s v="We are a group of actors reviving a play called &quot;Sonny Under the Assumption&quot; to bring to Toronto, Canada this summer..."/>
    <n v="13000"/>
    <n v="14450"/>
    <s v="successful"/>
    <x v="0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</r>
  <r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x v="0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</r>
  <r>
    <s v="THE MOON PLAY"/>
    <s v="THE MOON PLAY is a new play written by Carolyn Gilliam. The play follows an astronaut on the moon who has lost his reason to explore."/>
    <n v="750"/>
    <n v="1220"/>
    <s v="successful"/>
    <x v="0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</r>
  <r>
    <s v="Verdigris - A Play by Jim Beaver"/>
    <s v="VERDIGRIS: A play written by Jim Beaver, star of Supernatural and Deadwood, opening March 2015 at Theatre West in Los Angeles."/>
    <n v="35000"/>
    <n v="56079.83"/>
    <s v="successful"/>
    <x v="0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</r>
  <r>
    <s v="Destiny is Judd Nelson: a new play at FringeNYC"/>
    <s v="What is destiny? Explore it with us this August at FringeNYC."/>
    <n v="3000"/>
    <n v="3485"/>
    <s v="successful"/>
    <x v="0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</r>
  <r>
    <s v="Cosmicomics"/>
    <s v="A dazzling aerial show that brings to life the whimsical and romantic short stories of beloved fantasy author Italo Calvino."/>
    <n v="2500"/>
    <n v="3105"/>
    <s v="successful"/>
    <x v="0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</r>
  <r>
    <s v="The Window"/>
    <s v="We're bringing The Window to the Cherry Lane Theater in January 2014."/>
    <n v="8000"/>
    <n v="8241"/>
    <s v="successful"/>
    <x v="0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</r>
  <r>
    <s v="Ain't She Brave FringeNYC 2014 Project"/>
    <s v="An emotionally-charged journey through the history of black women in America told in reverse."/>
    <n v="2000"/>
    <n v="2245"/>
    <s v="successful"/>
    <x v="0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</r>
  <r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x v="1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</r>
  <r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x v="0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</r>
  <r>
    <s v="Melissa Arctic At the Road Theatre"/>
    <s v="A play with songs written by Craig Wright, based on Shakespeare's &quot;The Winter's Tale&quot; set in late 20th Century, Pine City, Minnesota."/>
    <n v="10000"/>
    <n v="10300"/>
    <s v="successful"/>
    <x v="0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</r>
  <r>
    <s v="A Race Redux"/>
    <s v="This adaptation uses the text of Oâ€™Neill to explore race, and asks the audience if stereotypes impact a characters guilt or innocence."/>
    <n v="3000"/>
    <n v="3034"/>
    <s v="successful"/>
    <x v="0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</r>
  <r>
    <s v="The Killing Room"/>
    <s v="One Year Lease Theater Company's world premiere theater production of THE KILLING ROOM, by playwright Daniel Keene, March 2011 in NYC."/>
    <n v="5000"/>
    <n v="5478"/>
    <s v="successful"/>
    <x v="0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</r>
  <r>
    <s v="Romeo and Juliet at Moody's Pub"/>
    <s v="Romeo and Juliet at Moody's Pub is an adapted, 90-minute version of Shakespeare's classic tragedy, performed for free in a restaurant"/>
    <n v="1900"/>
    <n v="2182"/>
    <s v="successful"/>
    <x v="0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</r>
  <r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x v="0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</r>
  <r>
    <s v="Cutting Off Kate Bush"/>
    <s v="Cutting Off Kate Bush is a one-woman show written &amp; performed by Lucy Benson-Brown, premiering at the Edinburgh Fringe Festival 2014"/>
    <n v="1500"/>
    <n v="2576"/>
    <s v="successful"/>
    <x v="1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</r>
  <r>
    <s v="I Do Wonder"/>
    <s v="A Sci-fi play in several vignettes that will narrate an alternate history in the mid-20th century."/>
    <n v="4200"/>
    <n v="4794.82"/>
    <s v="successful"/>
    <x v="0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</r>
  <r>
    <s v="Glass Mountain: An Original Fairytale"/>
    <s v="A new tale of witches, fairies, cat-hunters and and bone-boilers from London theatre company Broken Glass."/>
    <n v="1200"/>
    <n v="1437"/>
    <s v="successful"/>
    <x v="1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</r>
  <r>
    <s v="ENDURING SONG"/>
    <s v="ENDURING SONG by award-winning Bear Trap Theatre, is a sweeping historical epic about love, loss and family set in the First Crusade."/>
    <n v="500"/>
    <n v="545"/>
    <s v="successful"/>
    <x v="1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</r>
  <r>
    <s v="A Thought in Three Parts"/>
    <s v="FRANK, a newborn company, presents Wallace Shawn's famously unproduced,&quot;A Thought in Three Parts.&quot;_x000a_Be FRANK with us!"/>
    <n v="7000"/>
    <n v="7062"/>
    <s v="successful"/>
    <x v="0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</r>
  <r>
    <s v="The Seagull on The River"/>
    <s v="Anton Chekhov's The Seagull. An outdoor Amphitheater in Manhattan. Trees. A River. Daybreak."/>
    <n v="2500"/>
    <n v="2725"/>
    <s v="successful"/>
    <x v="0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</r>
  <r>
    <s v="Equus at Frenetic Theatre"/>
    <s v="Equus is the story of a psychiatrist treating a teenaged boy who blinds six horses with a metal spike."/>
    <n v="4300"/>
    <n v="4610"/>
    <s v="successful"/>
    <x v="0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</r>
  <r>
    <s v="Edfringe support - What a Gay Play"/>
    <s v="I've written, and am producing, a fun new play with a gorgeous cast for this year's Edfringe and it just needs a little extra dough :)"/>
    <n v="1000"/>
    <n v="1000"/>
    <s v="successful"/>
    <x v="1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</r>
  <r>
    <s v="Honest"/>
    <s v="Honest is an exciting and dark new play by Bristol based writer Alice Nicholas, touring the South of England and London this October."/>
    <n v="3200"/>
    <n v="3270"/>
    <s v="successful"/>
    <x v="1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</r>
  <r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x v="0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</r>
  <r>
    <s v="A Brief History of Musical Theatre..."/>
    <s v="A revue show featuring the very best of the last century of musical theatre from aspiring young producers &amp; performers at RWCMD"/>
    <n v="200"/>
    <n v="130"/>
    <s v="failed"/>
    <x v="1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</r>
  <r>
    <s v="Hednadotter Jubileumskonsert"/>
    <s v="Det Ã¤r tio Ã¥r sedan sist! Musikalen Hednadotter med sÃ¥ngarna frÃ¥n orginaluppsÃ¤ttningen sjunger musikalen i Konsertform."/>
    <n v="55000"/>
    <n v="6780"/>
    <s v="failed"/>
    <x v="11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</r>
  <r>
    <s v="Call It A Day Productions - THE LIFE"/>
    <s v="Call It A Day Productions is putting on their first full production in December and every little bit helps!"/>
    <n v="4000"/>
    <n v="0"/>
    <s v="failed"/>
    <x v="5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</r>
  <r>
    <s v="Decree 770: Europa"/>
    <s v="A brand new musical about the ban of contraception and abortion in Romania and the revolution that ended it all in 1989."/>
    <n v="3750"/>
    <n v="151"/>
    <s v="failed"/>
    <x v="0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</r>
  <r>
    <s v="Arts in Conflict"/>
    <s v="This project challenges social issues affecting young people in areas of deprivation within the Belfast area (Northern Ireland)."/>
    <n v="10000"/>
    <n v="102"/>
    <s v="failed"/>
    <x v="1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</r>
  <r>
    <s v="Shock Treatment - The Sequel to Rocky Horror!"/>
    <s v="Bringing Richard O'Brien's sequel to legendary Rocky Horror to the stage for the first time. First London, then...The World!"/>
    <n v="5000"/>
    <n v="587"/>
    <s v="failed"/>
    <x v="1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</r>
  <r>
    <s v="P.A.C.K (Performing Arts Camp for Kids)"/>
    <s v="P.A.C.K (Performing Arts Camp for Kids) Musical Theater, Instrumental Music, Vocal Music, Dance, Visual Arts, and Physical Education!"/>
    <n v="11000"/>
    <n v="0"/>
    <s v="failed"/>
    <x v="0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</r>
  <r>
    <s v="Emerson Sings!"/>
    <s v="Emerson Sings is the first cabaret to celebrate the work of up and coming musical theater composers who are alumni of Emerson College."/>
    <n v="3500"/>
    <n v="2070"/>
    <s v="failed"/>
    <x v="0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</r>
  <r>
    <s v="Our Modern Lives"/>
    <s v="Help five college students as they journey to bring their groundbreaking new musical &quot;Our Modern Lives&quot; to Broadway!"/>
    <n v="3000000"/>
    <n v="1800"/>
    <s v="failed"/>
    <x v="0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</r>
  <r>
    <s v="Mirror, mirror on the wall"/>
    <s v="This years most important stage project for young artists in our region. www.ungespor.no"/>
    <n v="10000"/>
    <n v="1145"/>
    <s v="failed"/>
    <x v="10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</r>
  <r>
    <s v="Terezin's The Fireflies"/>
    <s v="Hadbjerg skole opsÃ¦tter i april musicalen The Fireflies, der blev skrevet og opfÃ¸rt i koncentrationslejren Theresienstadt i 1943 og 45."/>
    <n v="30000"/>
    <n v="110"/>
    <s v="failed"/>
    <x v="8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</r>
  <r>
    <s v="Help Milburn Stone Fly High With TARZAN The Musical"/>
    <s v="The Milburn Stone Theatre needs your help to bring its high-flying next blockbuster musical, TARZAN, to life!"/>
    <n v="5000"/>
    <n v="2608"/>
    <s v="failed"/>
    <x v="0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</r>
  <r>
    <s v="ROAD TO THE KINGDOM"/>
    <s v="An extremely unique musical play with an exciting, fun filled, dramatic twist. You will discover what lies ahead on the Road to Kingdom"/>
    <n v="50000"/>
    <n v="1"/>
    <s v="failed"/>
    <x v="0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</r>
  <r>
    <s v="Nothing Changes"/>
    <s v="Nothing Changes is a modern musical version of the Ragged Trousered Philanthropists exploring the inequalities of &quot;austerity Britain&quot;"/>
    <n v="2000"/>
    <n v="25"/>
    <s v="failed"/>
    <x v="1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</r>
  <r>
    <s v="Christmas Ain't A Drag - A Musical"/>
    <s v="Falling in love at Christmas should never be a drag! A rocking musical about four lives intersecting at a nightclub at Christmas."/>
    <n v="5000"/>
    <n v="2726"/>
    <s v="failed"/>
    <x v="0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</r>
  <r>
    <s v="Escape from Reality's 1st Season &quot;Defying Gravity&quot;"/>
    <s v="Escape from Reality's 1st Season &quot;Defying Gravity&quot; including The Last Five Years, Godspell, and Aida."/>
    <n v="1000"/>
    <n v="250"/>
    <s v="failed"/>
    <x v="0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</r>
  <r>
    <s v="FaÃ§ade: The Interactive Musical"/>
    <s v="Based on the hit game, Trip and Grace's marriage is falling apart. It's up to the audience to determine the fate of their relationship."/>
    <n v="500"/>
    <n v="0"/>
    <s v="failed"/>
    <x v="0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</r>
  <r>
    <s v="Children Must Run: An Original Musical"/>
    <s v="Children Must Run is an original musical, about a prostitute, a drug mule, a child soldier and their struggles, hopes and dreams."/>
    <n v="8000"/>
    <n v="273"/>
    <s v="failed"/>
    <x v="1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</r>
  <r>
    <s v="Performance Theater for Young Artists (PTYA)"/>
    <s v="PTYA is a non-profit musical theater group for kids ages 7-18 that teaches the importance of self expression through the arts."/>
    <n v="5000"/>
    <n v="0"/>
    <s v="failed"/>
    <x v="0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</r>
  <r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x v="0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</r>
  <r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x v="0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</r>
  <r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x v="0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</r>
  <r>
    <s v="&quot;The Red Herring&quot; World Premiere"/>
    <s v="The Red Herring is a new play full of wickedly fast dialogue, a joke for every sentence, and more puns than you can shake a stick at."/>
    <n v="3000"/>
    <n v="3773"/>
    <s v="successful"/>
    <x v="0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</r>
  <r>
    <s v="Titus &amp; Two Conversations. Huzzah!"/>
    <s v="Our fifth season is upon us: A wild new imagining of Titus Andronicus and our signature reading series &quot;Two Plays. One Conversation.&quot;"/>
    <n v="23000"/>
    <n v="27541"/>
    <s v="successful"/>
    <x v="0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</r>
  <r>
    <s v="Campo Maldito"/>
    <s v="Help us bring our production of Campo Maldito to New York AND San Francisco!"/>
    <n v="4000"/>
    <n v="5050"/>
    <s v="successful"/>
    <x v="0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</r>
  <r>
    <s v="Moving Dust presents 'THIS MUCH' 2015"/>
    <s v="3 boys, 1 white dress and a hoover collide in this explosive new play by John Fitzpatrick. Life's a wedding disco. Let's dance."/>
    <n v="6000"/>
    <n v="6007"/>
    <s v="successful"/>
    <x v="1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</r>
  <r>
    <s v="World Premiere of Sket - a play by  Maya Sondhi"/>
    <s v="Sexting, selfies and social media pressures that affect young people  connected 24/7.  Mistakes happen but now they can remain forever!"/>
    <n v="12000"/>
    <n v="12256"/>
    <s v="successful"/>
    <x v="1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</r>
  <r>
    <s v="Colt Coeur's 6th Season"/>
    <s v="2 world premieres:_x000a_HOW TO LIVE ON EARTH by MJ Kaufman_x000a_ / CAL IN CAMO by William Francis Hoffman_x000a_+ workshops of 7 more plays!"/>
    <n v="35000"/>
    <n v="35123"/>
    <s v="successful"/>
    <x v="0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</r>
  <r>
    <s v="BRUTE"/>
    <s v="Brute (winner of the 2015 IdeasTap Underbelly Award) is new writing based on the true story of a rather twisted, horrible schoolgirl."/>
    <n v="2000"/>
    <n v="2001"/>
    <s v="successful"/>
    <x v="1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</r>
  <r>
    <s v="Wake Up Call @ IRT Theater"/>
    <s v="Wake Up Call is a comedic play about a group of hotel employees working on Christmas Eve."/>
    <n v="4500"/>
    <n v="5221"/>
    <s v="successful"/>
    <x v="0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</r>
  <r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x v="1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</r>
  <r>
    <s v="Eyes Closed - The First In-Dream Theater Experience"/>
    <s v="Eyes Closed is a collaborative play and docudrama about New Yorkers and their dreams."/>
    <n v="20000"/>
    <n v="20022"/>
    <s v="successful"/>
    <x v="0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</r>
  <r>
    <s v="Burners"/>
    <s v="A sci-fi thriller for the stage opening March 10 in Los Angeles."/>
    <n v="15000"/>
    <n v="15126"/>
    <s v="successful"/>
    <x v="0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</r>
  <r>
    <s v="The Hitchhiker's Guide to the Family"/>
    <s v="A one-man show about love, loss, and motorways, written &amp; performed by Ben Norris. Help us get to the 2015 Edinburgh Fringe and beyond!"/>
    <n v="4000"/>
    <n v="4137"/>
    <s v="successful"/>
    <x v="1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</r>
  <r>
    <s v="Shakespeare in ASL - and FREE for everyone"/>
    <s v="Shakespeare's classic re-imagined as a spoken and signed production for deaf and hearing audiences"/>
    <n v="2500"/>
    <n v="3120"/>
    <s v="successful"/>
    <x v="0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</r>
  <r>
    <s v="Good People by David Lindsay-Abaire at Waterfront Playhouse"/>
    <s v="Bringing David Lindsay-Abaire's award-winning story of our times to the East Bay."/>
    <n v="3100"/>
    <n v="3395"/>
    <s v="successful"/>
    <x v="0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</r>
  <r>
    <s v="AdA (Author directing Author)"/>
    <s v="Neil LaBute and Marco Calvani reunite once again for the unique, international collaboration that is ADA: Author directing Author."/>
    <n v="30000"/>
    <n v="30610"/>
    <s v="successful"/>
    <x v="0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</r>
  <r>
    <s v="Two &quot;Gentlemen&quot; of Verona by William Shakespeare"/>
    <s v="Bare Theatre brings one of Shakespeare's most accessible early comedies to life free to the public across the NC Triangle"/>
    <n v="2000"/>
    <n v="2047"/>
    <s v="successful"/>
    <x v="0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</r>
  <r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x v="1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</r>
  <r>
    <s v="a colder water than here - VAULT 2017"/>
    <s v="a colder water than here is a new play by Matt Jones and directed by Lily McLeish that will be perfomed at VAULT Festival from 1-5 Feb"/>
    <n v="1200"/>
    <n v="1500"/>
    <s v="successful"/>
    <x v="1"/>
    <s v="GBP"/>
    <n v="1484687436"/>
    <n v="1482095436"/>
    <b v="0"/>
    <n v="30"/>
    <b v="1"/>
    <s v="theater/plays"/>
    <n v="1.25"/>
    <n v="50"/>
    <x v="1"/>
    <s v="plays"/>
    <d v="2016-12-18T21:10:36"/>
    <d v="2017-01-17T21:10:36"/>
  </r>
  <r>
    <s v="Hear Me Roar: A Season of Powerful Women"/>
    <s v="A Season of Powerful Women. A Season of Defiance."/>
    <n v="7000"/>
    <n v="7164"/>
    <s v="successful"/>
    <x v="0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</r>
  <r>
    <s v="The Seagull Project Presents: The Three Sisters"/>
    <s v="After electrifying audiences in Seattle and Tashkent, The Seagull Project embarks on a brand new journey."/>
    <n v="20000"/>
    <n v="21573"/>
    <s v="successful"/>
    <x v="0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</r>
  <r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x v="0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</r>
  <r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x v="0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</r>
  <r>
    <s v="Honorable Men - Poor Yorick's Players 2016 Season"/>
    <s v="Honorable Men - Yorick's 10th season of free, outdoor Shakespeare.  Featuring Henry IV, part 1 and Julius Caesar."/>
    <n v="1000"/>
    <n v="1312"/>
    <s v="successful"/>
    <x v="0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</r>
  <r>
    <s v="64 Squares"/>
    <s v="64 Squares is an autobiographical one-man exploration of the internal chess game played to reconcile relationships."/>
    <n v="5000"/>
    <n v="5940"/>
    <s v="successful"/>
    <x v="0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</r>
  <r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x v="1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</r>
  <r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x v="0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</r>
  <r>
    <s v="Sub-Basement World Premiere"/>
    <s v="A dark comedy exploring the importance of art, homelessness, and finding your own path.  World Premiere 3/27/17 at IRT Theater in NYC."/>
    <n v="20000"/>
    <n v="20120"/>
    <s v="successful"/>
    <x v="0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</r>
  <r>
    <s v="Celebrating 20 years of The 24 Hour Plays around the world!"/>
    <s v="An annual campaign supporting our intensive for artists 25 and under."/>
    <n v="35000"/>
    <n v="35275.64"/>
    <s v="successful"/>
    <x v="0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</r>
  <r>
    <s v="All Bare Theatre bring THE MAIDS to Edinburgh 2015"/>
    <s v="A bit of role-play never hurt anyone, right? Two maids play a game of murder. Genet's THE MAIDS in a visceral production by ALL BARE."/>
    <n v="2800"/>
    <n v="3145"/>
    <s v="successful"/>
    <x v="1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</r>
  <r>
    <s v="The Book's the Thing - Welcome to Hamlet's Library"/>
    <s v="The first regional library-touring show from new UK company Librarian Theatre - transforming local libraries into magical theatres"/>
    <n v="5862"/>
    <n v="6208.98"/>
    <s v="successful"/>
    <x v="1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</r>
  <r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x v="1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</r>
  <r>
    <s v="THE SOPHOCLES PROJECT"/>
    <s v="iDiOM mounts the West Coast Premiere of â€œThese Seven Sicknessesâ€ â€“ ALL SEVEN of Sophoclesâ€™ surviving plays in one epic production."/>
    <n v="8500"/>
    <n v="9801"/>
    <s v="successful"/>
    <x v="0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</r>
  <r>
    <s v="First Day Off in a Long Time by Brian Finkelstein"/>
    <s v="First Day Off in a Long Time is a comedy show...            _x000a_About suicide."/>
    <n v="10000"/>
    <n v="12730.42"/>
    <s v="successful"/>
    <x v="0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</r>
  <r>
    <s v="THE INCREDIBLE FOX SISTERS"/>
    <s v="Live Source's world premiere of a new play by Jaclyn Backhaus, premiering at the New Ohio Theatre October 30th-November 8th."/>
    <n v="8000"/>
    <n v="8227"/>
    <s v="successful"/>
    <x v="0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</r>
  <r>
    <s v="'Time Please'"/>
    <s v="'Time Please' is a black comedy set in a failing public house in a run-down part of town, where things are about to get messy."/>
    <n v="1600"/>
    <n v="1647"/>
    <s v="successful"/>
    <x v="1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</r>
  <r>
    <s v="Roughly Speaking: Voices from The Soup Kitchen"/>
    <s v="Five playwrights volunteer at New York's largest soup kitchen and develop a play around the people they meet."/>
    <n v="21000"/>
    <n v="21904"/>
    <s v="successful"/>
    <x v="0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</r>
  <r>
    <s v="The Gray Man"/>
    <s v="The Gray Man isnâ€™t real. Heâ€™s a ghost story, a boogeyman, a tale mothers make up to keep their children safe."/>
    <n v="10000"/>
    <n v="11122"/>
    <s v="successful"/>
    <x v="0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</r>
  <r>
    <s v="Open Letter Theatre presents 'Boys' by Ella Hickson"/>
    <s v="Open Letter Theatre presents 'Boys' by Ella Hickson, at 2015's Edinburgh Fringe Festival! Four students, one flat, one last party!"/>
    <n v="2500"/>
    <n v="2646.5"/>
    <s v="successful"/>
    <x v="1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</r>
  <r>
    <s v="Honest Accomplice Theatre 2015-16 Season"/>
    <s v="Honest Accomplice Theatre produces theatre for social change."/>
    <n v="12000"/>
    <n v="12095"/>
    <s v="successful"/>
    <x v="0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</r>
  <r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x v="0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</r>
  <r>
    <s v="Bring Love's Labour's Lost to Minnesota"/>
    <s v="The birth-child of The Moving Company, Theatre de la Jeune Lune &amp; William Shakespeare:  A wild new production of Love's Labour's Lost."/>
    <n v="25000"/>
    <n v="25388"/>
    <s v="successful"/>
    <x v="0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</r>
  <r>
    <s v="The Metronome Society"/>
    <s v="Self-Titled: A Live (Theatrical) Mixtape. An evening of short plays and music inspired by the works of Jimi, Aretha, Sting and Rufus!"/>
    <n v="1500"/>
    <n v="1661"/>
    <s v="successful"/>
    <x v="0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</r>
  <r>
    <s v="Modern Love"/>
    <s v="How do we navigate the boundaries between friendship, sexual intimacy and obsessive desire?"/>
    <n v="2250"/>
    <n v="2876"/>
    <s v="successful"/>
    <x v="1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</r>
  <r>
    <s v="EMPATHITRAX, a new play by Ana Nogueira"/>
    <s v="Can you ever truly feel what someone else is feeling?_x000a_Do you want to?"/>
    <n v="20000"/>
    <n v="20365"/>
    <s v="successful"/>
    <x v="0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</r>
  <r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x v="1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</r>
  <r>
    <s v="Henry V"/>
    <s v="5 Actors, 30 Characters, 90 Minutes._x000a_Let us transport you from London to the fields of Agincourt, using the power of your imagination."/>
    <n v="300"/>
    <n v="525"/>
    <s v="successful"/>
    <x v="1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</r>
  <r>
    <s v="Paperhand Puppet Intervention 16th Annual Summer Show"/>
    <s v="Our 16th year promises to be bigger and better than ever but we need your help to bring the show to life!"/>
    <n v="10000"/>
    <n v="12806"/>
    <s v="successful"/>
    <x v="0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</r>
  <r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x v="1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</r>
  <r>
    <s v="Bluebirds by Joe Brondo"/>
    <s v="A guy named Walt steals a book and plans to sell it to get his life on track... until his wife finds out."/>
    <n v="7000"/>
    <n v="7365"/>
    <s v="successful"/>
    <x v="0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</r>
  <r>
    <s v="Laughter is Sacred Space 2.0"/>
    <s v="The Human Faces Tour - Every Story Sacred. This tour is about laughter, grief, and identity in the human striving toward wholeness"/>
    <n v="23000"/>
    <n v="24418.6"/>
    <s v="successful"/>
    <x v="0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</r>
  <r>
    <s v="Keep the Art of Marionettes Alive With PUPPETWORKS!"/>
    <s v="We're looking to raise money to continue bringing Brooklyn the vanishing art form of marionette puppetry."/>
    <n v="5000"/>
    <n v="5462"/>
    <s v="successful"/>
    <x v="0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</r>
  <r>
    <s v="Scrappy Shakespeare: A Midsummer Night's Dream"/>
    <s v="Six Spartanburg-based professional actors perform A Midsummer Night's Dream outdoors in downtown Spartanburg."/>
    <n v="3300"/>
    <n v="3315"/>
    <s v="successful"/>
    <x v="0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</r>
  <r>
    <s v="Prison Boxing: A New Play by Leah Joki"/>
    <s v="A one-woman theatrical exploration of the prison system and its inhabitants."/>
    <n v="12200"/>
    <n v="12571"/>
    <s v="successful"/>
    <x v="0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</r>
  <r>
    <s v="Titus Andronicus (with an all-female cast &amp; crew)"/>
    <s v="Shakespeare's bloodiest tragedy, performed and produced exclusively by women."/>
    <n v="2500"/>
    <n v="2804.16"/>
    <s v="successful"/>
    <x v="0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</r>
  <r>
    <s v="Kapow-i GoGo at The PIT"/>
    <s v="The three part comedic saga of Kapow-i GoGo, who saves the world.  Again.  And again."/>
    <n v="2500"/>
    <n v="2575"/>
    <s v="successful"/>
    <x v="0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</r>
  <r>
    <s v="&quot;Where was I&quot; - an autobiographical play on Dementia"/>
    <s v="A theatrical play on Alzheimerâ€™s and the challenges of loving a person who keeps disappearing."/>
    <n v="2700"/>
    <n v="4428"/>
    <s v="successful"/>
    <x v="17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</r>
  <r>
    <s v="Macbeth"/>
    <s v="An original version of Shakespeare's masterpiece that emphasizes family and explores the destruction of blood ties"/>
    <n v="6000"/>
    <n v="7877"/>
    <s v="successful"/>
    <x v="0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</r>
  <r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x v="0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</r>
  <r>
    <s v="EgoPo's Hairy Ape Tours to the Provincetown Festival"/>
    <s v="EgoPo's The Hairy Ape has been invited to the Provincetown Theater Festival! Help us support our artists on this exciting tour."/>
    <n v="2000"/>
    <n v="2560"/>
    <s v="successful"/>
    <x v="0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</r>
  <r>
    <s v="Cicada Studios presents &quot;Miss Sarah&quot;"/>
    <s v="Cicada Studios presents, as their inaugural production, a new-writing world premiere at the Edinburgh Fringe Festival 2015."/>
    <n v="8000"/>
    <n v="8120"/>
    <s v="successful"/>
    <x v="1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</r>
  <r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x v="1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</r>
  <r>
    <s v="Saxon Court at Southwark Playhouse"/>
    <s v="A razor sharp satire to darken your Christmas."/>
    <n v="1500"/>
    <n v="1950"/>
    <s v="successful"/>
    <x v="1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</r>
  <r>
    <s v="&quot;Next Stop&quot; - Adjusting to dating in NYC"/>
    <s v="A new original play that follows two Israeli singles navigate the humorous and confusing dating scene of NYC."/>
    <n v="10000"/>
    <n v="15443"/>
    <s v="successful"/>
    <x v="0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</r>
  <r>
    <s v="Toscana, or What I Remember"/>
    <s v="We're bringing Tuscany to the Cherry Lane Theatre with a new play about memory and how we deal with people we love but we can't stand."/>
    <n v="4000"/>
    <n v="4296"/>
    <s v="successful"/>
    <x v="0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</r>
  <r>
    <s v="Orpheus Descending by Tennessee Williams"/>
    <s v="Austin Pendleton directs a rare revival of Tennessee Williams' Orpheus Descending. (photos by Michael Halsband and Talfoto)"/>
    <n v="15500"/>
    <n v="15705"/>
    <s v="successful"/>
    <x v="0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</r>
  <r>
    <s v="The Hurtling Stillness. A story about angels and clowns"/>
    <s v="The Whitelisted Theatre Company is a non-profit arts organization dedicated to producing the most relevant European plays in NYC."/>
    <n v="1800"/>
    <n v="1805"/>
    <s v="successful"/>
    <x v="0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</r>
  <r>
    <s v="We The Astronomers"/>
    <s v="In 2016, KO Theatre presents a world premiere play in Toronto, ON about faith, home, and the secrets we keep from those we love."/>
    <n v="4500"/>
    <n v="5258"/>
    <s v="successful"/>
    <x v="5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</r>
  <r>
    <s v="Go People does 'Almost, Maine'"/>
    <s v="One of the most popular American plays of the last decade comes to London for its international premiere. Festive and bittersweet."/>
    <n v="5000"/>
    <n v="5430"/>
    <s v="successful"/>
    <x v="1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</r>
  <r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x v="1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</r>
  <r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x v="0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</r>
  <r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x v="0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</r>
  <r>
    <s v="KICK It's Not How High. It's How Strong! Written &amp; Performed"/>
    <s v="&quot;This is how theater should connect to people&quot;  Margo Jefferson, Pulitzer Prize winning critic"/>
    <n v="5000"/>
    <n v="6080"/>
    <s v="successful"/>
    <x v="0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</r>
  <r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x v="0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</r>
  <r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x v="1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</r>
  <r>
    <s v="Help fund Black Enough!"/>
    <s v="Black Enough is an LSU student-staged performance exploring the effects of white supremacy on the black community."/>
    <n v="3000"/>
    <n v="3048"/>
    <s v="successful"/>
    <x v="0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</r>
  <r>
    <s v="By Morning"/>
    <s v="A new play by Matthew Gasda"/>
    <n v="4999"/>
    <n v="5604"/>
    <s v="successful"/>
    <x v="0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</r>
  <r>
    <s v="THE FALL - A New Play at FringeNYC!"/>
    <s v="An ensemble-driven play inspired by real-life accounts about six young women who lost their fathers on 9/11. August 2016 at FringeNYC!"/>
    <n v="15000"/>
    <n v="15265"/>
    <s v="successful"/>
    <x v="0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</r>
  <r>
    <s v="Three Things: Stories About Life"/>
    <s v="An inspirational one-man play about crisis, community, and the search for wholeness."/>
    <n v="2500"/>
    <n v="2500"/>
    <s v="successful"/>
    <x v="5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</r>
  <r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x v="1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</r>
  <r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x v="1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</r>
  <r>
    <s v="Get JunkBox Theatre To Edinburgh Fringe!"/>
    <s v="Pregnancy. Viagra. Murder. Nutella. What more could you want?_x000a__x000a_Help get JunkBox Theatre to Edinburgh Fringe 2017!"/>
    <n v="2000"/>
    <n v="2424"/>
    <s v="successful"/>
    <x v="1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</r>
  <r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x v="0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</r>
  <r>
    <s v="Dick Whittington - our 2016 community pantomime!"/>
    <s v="Iver Heath Drama Club is a not-for-profit community group and this year we are performing DICK WHITTINGTON."/>
    <n v="101"/>
    <n v="289"/>
    <s v="successful"/>
    <x v="1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</r>
  <r>
    <s v="Threefold Social Organism Theatre Project"/>
    <s v="In 1917 Rudolf Steiner's Threefold Social Organism was an attempt to save a devastated Europe. 100 years later do we have a new chance?"/>
    <n v="4500"/>
    <n v="7670"/>
    <s v="successful"/>
    <x v="4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</r>
  <r>
    <s v="old man's Gift"/>
    <s v="A young theatre company promoting new talent and looking for help in funding our very first set for our black comedy &quot;old man's Gift&quot;"/>
    <n v="600"/>
    <n v="710"/>
    <s v="successful"/>
    <x v="1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</r>
  <r>
    <s v="The Divine Comedy Show"/>
    <s v="A comedic drama about The Devil and his quest to take a bride and to Hell with the consequences, no matter what they may be."/>
    <n v="700"/>
    <n v="720.01"/>
    <s v="successful"/>
    <x v="1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</r>
  <r>
    <s v="Alix in Wundergarten"/>
    <s v="A dark theatrical comedy about four actors recording a warped radio version of Lewis Carroll's 'Alice's Adventures in Wonderland'."/>
    <n v="1500"/>
    <n v="2161"/>
    <s v="successful"/>
    <x v="1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</r>
  <r>
    <s v="MY EYES WENT DARK"/>
    <s v="A father loses his family in a freak plane crash and goes on to murder the air traffic controller he holds responsible."/>
    <n v="5500"/>
    <n v="5504"/>
    <s v="successful"/>
    <x v="1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</r>
  <r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x v="0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</r>
  <r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x v="0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</r>
  <r>
    <s v="MAX &amp; ELSA: NO MUSIC. NO CHILDREN."/>
    <s v="A subversive parody about the two people for whom the hills were NOT alive with THE SOUND OF MUSIC."/>
    <n v="3000"/>
    <n v="4085"/>
    <s v="successful"/>
    <x v="0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</r>
  <r>
    <s v="right left with heels: US Premiere at City Garage"/>
    <s v="The US premiere of the controversial new Polish play the authorities don't want you to see, staged by an award-winning director."/>
    <n v="3000"/>
    <n v="4004"/>
    <s v="successful"/>
    <x v="0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</r>
  <r>
    <s v="El muro de BorÃ­s KiÃ©n"/>
    <s v="FilosofÃ­a de los anÃ³nimos"/>
    <n v="8400"/>
    <n v="8685"/>
    <s v="successful"/>
    <x v="3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</r>
  <r>
    <s v="VisiÃ³n Latino Theatre Company"/>
    <s v="VisiÃ³n Latino Theatre Company was founded by three young latino professionals sharing the stories of everyday latinos."/>
    <n v="1800"/>
    <n v="2086"/>
    <s v="successful"/>
    <x v="0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</r>
  <r>
    <s v="I Can Ski Forever 3"/>
    <s v="A musical comedy production celebrating the unique, lovable, insufferable ski culture of the modern day mountain town."/>
    <n v="15000"/>
    <n v="15677.5"/>
    <s v="successful"/>
    <x v="0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</r>
  <r>
    <s v="The Judgment of Paris"/>
    <s v="The Judgement of Paris is an exciting, inspirational poem set to run Oct. 2, 3 &amp; 4 at Plays &amp; Players, but we need funding and fans."/>
    <n v="4000"/>
    <n v="4081"/>
    <s v="successful"/>
    <x v="0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</r>
  <r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x v="0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</r>
  <r>
    <s v="The Respectful Prostitute"/>
    <s v="A group of Stanford students are going to present Jean-Paul Sartre's play, The Respectful Prostitute, at the end of Spring quarter."/>
    <n v="1000"/>
    <n v="1066.8"/>
    <s v="successful"/>
    <x v="0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</r>
  <r>
    <s v="A Hand of Talons"/>
    <s v="Descend into the dark world of steampunk noir in this thrilling new play, written by Maggie Lee and directed by Amy Poisson!"/>
    <n v="3500"/>
    <n v="4280"/>
    <s v="successful"/>
    <x v="0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</r>
  <r>
    <s v="Collision Course"/>
    <s v="Two unlikely friends, a garage, tinned beans &amp; the end of the world."/>
    <n v="350"/>
    <n v="558"/>
    <s v="successful"/>
    <x v="1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</r>
  <r>
    <s v="The Island Boys: A New Play"/>
    <s v="A new play about coming coming home, recovery, and trying to find God in the process."/>
    <n v="6500"/>
    <n v="6505"/>
    <s v="successful"/>
    <x v="0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</r>
  <r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x v="0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</r>
  <r>
    <s v="Richard III"/>
    <s v="Bare Theatre presents one of Shakespeare's most notorious characters in the final chapter of the War of the Roses saga."/>
    <n v="2500"/>
    <n v="2501"/>
    <s v="successful"/>
    <x v="0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</r>
  <r>
    <s v="Melbin the Accidental"/>
    <s v="A modern reworking of Shakespeare's histories and tragedies in iambic pentameter to talk of death, love, and race."/>
    <n v="2000"/>
    <n v="2321"/>
    <s v="successful"/>
    <x v="0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</r>
  <r>
    <s v="The White Bike"/>
    <s v="I want to add a new perspective to the cycling safety debate by taking my play THE WHITE BIKE to the Edinburgh Festival of Cycling"/>
    <n v="800"/>
    <n v="1686"/>
    <s v="successful"/>
    <x v="1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</r>
  <r>
    <s v="Red and The Wolf: A Prospero Theatre Production"/>
    <s v="Help Prospero take its Dark Retelling of the &quot;Red&quot; story to Edinburgh! The Forest breathes and waits...will you join us?"/>
    <n v="4000"/>
    <n v="4400"/>
    <s v="successful"/>
    <x v="1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</r>
  <r>
    <s v="LOVENESS, the play @FringeNYC 2014"/>
    <s v="Gorgeousness that which sits in the root of Loveness._x000a_Other than this there is no endearment for or otherwise_x000a_to describe."/>
    <n v="11737"/>
    <n v="11747.18"/>
    <s v="successful"/>
    <x v="0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</r>
  <r>
    <s v="Seven Minutes in Eternity"/>
    <s v="Andy Boyd's epic new satire about heroes and villains, humankind's search for glory, and fascism in America"/>
    <n v="1050"/>
    <n v="1115"/>
    <s v="successful"/>
    <x v="0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</r>
  <r>
    <s v="ROOMIES - Atlantic Canada Tour 2016-17"/>
    <s v="Help us strengthen and inspire disability arts in Atlantic Canada"/>
    <n v="2000"/>
    <n v="2512"/>
    <s v="successful"/>
    <x v="5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</r>
  <r>
    <s v="Down the Rabbit Hole"/>
    <s v="Down the Rabbit Hole is an exciting new play by Not Just Theatre Productions. To be performed at Matthew's Yard Theatre in Feb 2015"/>
    <n v="500"/>
    <n v="540"/>
    <s v="successful"/>
    <x v="1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</r>
  <r>
    <s v="Mama Threw Me So High &amp; He Who Speaks"/>
    <s v="Imaginary Theater Company presents two modern day tall tales about family, resilience and redemption."/>
    <n v="2500"/>
    <n v="2525"/>
    <s v="successful"/>
    <x v="0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</r>
  <r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x v="0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</r>
  <r>
    <s v="Familiar Strangers â€” A Staged Reading"/>
    <s v="Familiar Strangers follows the journey of a community of people living homeless on the streets in and around Tompkins Square Park."/>
    <n v="3300"/>
    <n v="3350"/>
    <s v="successful"/>
    <x v="0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</r>
  <r>
    <s v="Migrants' Theatre"/>
    <s v="Young adult theatre makers from London are raising money to cover costs for touring with their current production MigrantsÂ´ Rhapsody."/>
    <n v="1000"/>
    <n v="1259"/>
    <s v="successful"/>
    <x v="1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</r>
  <r>
    <s v="At Swim, Two Boys"/>
    <s v="The play tells the story of Jim and Doyler and their friendship on the brink of Irish independence."/>
    <n v="1500"/>
    <n v="1525"/>
    <s v="successful"/>
    <x v="17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</r>
  <r>
    <s v="Infectious, love at the end of the 21st century!"/>
    <s v="Innovative Theatre Company Needs You To Reach Funding Requirements. We Are So Close We Can Smell It! Thank You In Advance."/>
    <n v="400"/>
    <n v="450"/>
    <s v="successful"/>
    <x v="1"/>
    <s v="GBP"/>
    <n v="1428256277"/>
    <n v="1425235877"/>
    <b v="0"/>
    <n v="15"/>
    <b v="1"/>
    <s v="theater/plays"/>
    <n v="1.125"/>
    <n v="30"/>
    <x v="1"/>
    <s v="plays"/>
    <d v="2015-03-01T18:51:17"/>
    <d v="2015-04-05T17:51:17"/>
  </r>
  <r>
    <s v="Me? A Caregiver?"/>
    <s v="An edgy, hilarious, compassionate and honest show to help caregivers find courage, trust their instincts and above all, to laugh."/>
    <n v="8000"/>
    <n v="8110"/>
    <s v="successful"/>
    <x v="0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</r>
  <r>
    <s v="Itch + Scratch at Hackney Showroom"/>
    <s v="After 3 successful nights last year, Itch+Scratch are back. New writing, live music and party fun. Best New Theatre, Great Night Out."/>
    <n v="800"/>
    <n v="810"/>
    <s v="successful"/>
    <x v="1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</r>
  <r>
    <s v="3 Days In Savannah Part II"/>
    <s v="&quot;3 Days In Savannah&quot; explores the issues of love, racism, and regret while reminding us that, &quot;life is a game and love is the prize.&quot;"/>
    <n v="1800"/>
    <n v="2635"/>
    <s v="successful"/>
    <x v="0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</r>
  <r>
    <s v="Jestia and Raedon"/>
    <s v="Jestia and Raedon is a brand new romantic comedy play going to the Edinburgh Fringe Festival this summer."/>
    <n v="1000"/>
    <n v="1168"/>
    <s v="successful"/>
    <x v="1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</r>
  <r>
    <s v="Tissue by Louise Page. A play about Breast Cancer."/>
    <s v="&quot;Tissue&quot; is a play about Breast Cancer. Produced by MonkeyBond theatre co.ltd to raise awareness for Breast cancer."/>
    <n v="1500"/>
    <n v="1594"/>
    <s v="successful"/>
    <x v="1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</r>
  <r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x v="0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</r>
  <r>
    <s v="Cortez"/>
    <s v="Two marine biologists are at odds during an important expedition. When a stranded shark refuses to die, things get weird."/>
    <n v="6000"/>
    <n v="6000"/>
    <s v="successful"/>
    <x v="0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</r>
  <r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x v="0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</r>
  <r>
    <s v="The Saltbox Theatre Collective Seed Money Project"/>
    <s v="The Saltbox Theatre Collective is a brand new not-for-profit theatre company in Illinois."/>
    <n v="3871"/>
    <n v="5366"/>
    <s v="successful"/>
    <x v="0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</r>
  <r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x v="1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</r>
  <r>
    <s v="WILDE TALES"/>
    <s v="A theatrical adaptation of Oscar Wilde's short stories, presented by Suitcase Civilians at The Space, April 5-10 2016."/>
    <n v="250"/>
    <n v="250"/>
    <s v="successful"/>
    <x v="1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</r>
  <r>
    <s v="Das Ding - A Globetrotting Comedy"/>
    <s v="StoneCrabs is thrilled to bring to the UK the first English production of Philipp LÃ¶hleâ€™s play Das Ding (The Thing)."/>
    <n v="2500"/>
    <n v="2755"/>
    <s v="successful"/>
    <x v="1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</r>
  <r>
    <s v="The Last Days of Judas Iscariot"/>
    <s v="Join Estelle Parsons in support of Theater That Looks and Sounds Like America"/>
    <n v="15000"/>
    <n v="15327"/>
    <s v="successful"/>
    <x v="0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</r>
  <r>
    <s v="FRESH PRODUCE'd LA presents: Friends in Transient Places"/>
    <s v="FPLA presents FRIENDS IN TRANSIENT PLACES by Jonathan Caren: a magical story of modern life."/>
    <n v="8000"/>
    <n v="8348"/>
    <s v="successful"/>
    <x v="0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</r>
  <r>
    <s v="King Lear"/>
    <s v="The Eno River Players is a community theater in Durham, North Carolina. We are trying to raise money to get our second show on its feet"/>
    <n v="3000"/>
    <n v="4145"/>
    <s v="successful"/>
    <x v="0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</r>
  <r>
    <s v="Today I Live"/>
    <s v="A London flat, two stories play simultaneously. Irish mapmaker 1821, Iranian artist present day. Each senses the other. Worlds collide."/>
    <n v="3350"/>
    <n v="3350"/>
    <s v="successful"/>
    <x v="1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</r>
  <r>
    <s v="Uprising Theatre Company's First Production"/>
    <s v="We believe in the power of stories to change the world. Theatre that inspires transformation."/>
    <n v="6000"/>
    <n v="6100"/>
    <s v="successful"/>
    <x v="0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</r>
  <r>
    <s v="The Girl Who Touched the Stars"/>
    <s v="Two sisters make a set of paper dolls which take them on a journey across lands, creating memories along the way."/>
    <n v="700"/>
    <n v="1200"/>
    <s v="successful"/>
    <x v="1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</r>
  <r>
    <s v="The Other Group Theatre"/>
    <s v="We are a company of crafted and trained actors, writers and directors dedicated to the principles set by the legendary Group Theatre."/>
    <n v="4500"/>
    <n v="4565"/>
    <s v="successful"/>
    <x v="0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</r>
  <r>
    <s v="Ultramarine Girl: A Cup Full of Courage"/>
    <s v="Please help us raise funds for the production costs of a world premiere production of a play that will raise awareness for spina bifida"/>
    <n v="500"/>
    <n v="650"/>
    <s v="successful"/>
    <x v="0"/>
    <s v="USD"/>
    <n v="1429317420"/>
    <n v="1424226768"/>
    <b v="0"/>
    <n v="13"/>
    <b v="1"/>
    <s v="theater/plays"/>
    <n v="1.3"/>
    <n v="50"/>
    <x v="1"/>
    <s v="plays"/>
    <d v="2015-02-18T02:32:48"/>
    <d v="2015-04-18T00:37:00"/>
  </r>
  <r>
    <s v="Shakespearean Youth Theatre (SYT) - The Tempest"/>
    <s v="Tempest opens Feb. 25. Please support Shakespeare, the arts and community youth theater! Be a part of something special!"/>
    <n v="1500"/>
    <n v="1650"/>
    <s v="successful"/>
    <x v="0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</r>
  <r>
    <s v="Sea Life by Lucy Catherine at The Hope Theatre"/>
    <s v="The Hope Theatre is fundraising for their second in-house show, the London premiere of Sea Life by Lucy Catherine opening 24th May 2016"/>
    <n v="2000"/>
    <n v="2389"/>
    <s v="successful"/>
    <x v="1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</r>
  <r>
    <s v="Macbeth"/>
    <s v="Old Hat's new production explores the bleak culture of war and the cosmic powers of guilt and imagination in Shakespeare's tragedy."/>
    <n v="5500"/>
    <n v="5516"/>
    <s v="successful"/>
    <x v="0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</r>
  <r>
    <s v="MEASURE FOR MEASURE: an all-female adaptation"/>
    <s v="In this ninety-minute adaptation of the classic Shakespeare play, a cast of nine women asks the question: What even is virginity anyway"/>
    <n v="1000"/>
    <n v="1534"/>
    <s v="successful"/>
    <x v="0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</r>
  <r>
    <s v="Visions"/>
    <s v="Nora Wageners TheaterstÃ¼ck lÃ¤dt den Zuschauer ein auf eine teils lustige, teils dÃ¼stere Reise ins Wohnzimmer der jungen, arbeitslosen K"/>
    <n v="3500"/>
    <n v="3655"/>
    <s v="successful"/>
    <x v="19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</r>
  <r>
    <s v="Action To The Word's DRACULA"/>
    <s v="A thrilling 'steampunk' reworking of the infamous gothic horror novel by a powerhouse ensemble will leave you begging to be bitten."/>
    <n v="5000"/>
    <n v="5055"/>
    <s v="successful"/>
    <x v="1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</r>
  <r>
    <s v="Brief Hiatus: Little Deaths 2016"/>
    <s v="Actors creating more theatre in Brighton. A LOT MORE. Classics, contemporary, new writing, Shakespeare, foreign translations and more."/>
    <n v="5000"/>
    <n v="5376"/>
    <s v="successful"/>
    <x v="1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</r>
  <r>
    <s v="Nude: A play by Paul Hewitt"/>
    <s v="A new spoken word play, written by Paul Hewitt, in 3 parts about love and fate, inspired by the Ruba'iyat of Omar Khayyam."/>
    <n v="500"/>
    <n v="1575"/>
    <s v="successful"/>
    <x v="1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</r>
  <r>
    <s v="Strangeloop Theatre - A Focus on New Works"/>
    <s v="Help Strangeloop Theatre create and support new work by sponsoring our 2015-2016 season."/>
    <n v="3000"/>
    <n v="3058"/>
    <s v="successful"/>
    <x v="0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</r>
  <r>
    <s v="Jelly Beans at Theatre503"/>
    <s v="Help get Jelly Beans to the Theatre503 stage. An important piece of new writing by Dan Pick, produced by Kuleshov Theatre"/>
    <n v="1750"/>
    <n v="2210"/>
    <s v="successful"/>
    <x v="1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</r>
  <r>
    <s v="BIRDS (debut play with Hightide) - Response Workshops"/>
    <s v="30 days to raise Â£1500 - to run drama workshops about the plays themes with girls (aged 13-18) who are in need! GIRL POWER!"/>
    <n v="1500"/>
    <n v="1521"/>
    <s v="successful"/>
    <x v="1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</r>
  <r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x v="1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</r>
  <r>
    <s v="One-Man Show: &quot;The Book Of oded, Chapter 2&quot;"/>
    <s v="Alef productions, LLC is proud to present a World Premiere Play about Acceptance, Relationships,  Mortality and Love!"/>
    <n v="10000"/>
    <n v="10299"/>
    <s v="successful"/>
    <x v="0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</r>
  <r>
    <s v="BEIRUT, LADY OF LEBANON"/>
    <s v="A Theatrical Production Celebrating the Lebanese Culture and the Human Spirit in Time of War."/>
    <n v="4000"/>
    <n v="4250"/>
    <s v="successful"/>
    <x v="0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</r>
  <r>
    <s v="Pretty Butch"/>
    <s v="World Premiere, an M1 Singapore Fringe Festival 2017 commission."/>
    <n v="9000"/>
    <n v="9124"/>
    <s v="successful"/>
    <x v="20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</r>
  <r>
    <s v="Vieux Carre: from Binghamton, NY to Provincetown, MA"/>
    <s v="KNOW Theatre has been invited to bring our production of Vieux CarrÃ© to the Provincetown Tennessee Williams Theatre Festival!"/>
    <n v="5000"/>
    <n v="5673"/>
    <s v="successful"/>
    <x v="0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</r>
  <r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x v="0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</r>
  <r>
    <s v="Making the Move--Edinburgh Fringe 2014"/>
    <s v="A first play about a first kiss, Making the Move is going to the Edinburgh Fringe festival.  Join the party, fall in love.  Help us!"/>
    <n v="7750"/>
    <n v="7860"/>
    <s v="successful"/>
    <x v="0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</r>
  <r>
    <s v="Cancel The Sunshine"/>
    <s v="Cancel The SunshineÂ is a new play that explores living with a mental health condition in an honest, witty and articulate way."/>
    <n v="3000"/>
    <n v="3178"/>
    <s v="successful"/>
    <x v="1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</r>
  <r>
    <s v="From the Pulpit to the Runway"/>
    <s v="A dazzling dramatic musical drama that takes place inside a Charm City Church! Help us finance a play that is back by popular demand!"/>
    <n v="2500"/>
    <n v="2600"/>
    <s v="successful"/>
    <x v="0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</r>
  <r>
    <s v="Montclair Shakespeare Series"/>
    <s v="The Series will consist of free staged readings of Shakespeare's plays, brought to life by professional actors in Montclair, NJ."/>
    <n v="500"/>
    <n v="1105"/>
    <s v="successful"/>
    <x v="0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</r>
  <r>
    <s v="Only Forever at The Hope Theatre"/>
    <s v="An intense new play exploring how far you would go to protect your family.  Employing new graduates to give their careers a kickstart."/>
    <n v="750"/>
    <n v="890"/>
    <s v="successful"/>
    <x v="1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</r>
  <r>
    <s v="Peter Pan by J.M. Barrie @ Open Space Arts"/>
    <s v="Help a non-profit community theatre create an unforgettable production of J.M. Barrie's classic play."/>
    <n v="1000"/>
    <n v="1046"/>
    <s v="successful"/>
    <x v="0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</r>
  <r>
    <s v="The Collector, a play by Daniel Wade"/>
    <s v="How far would you go for revenge? The Collector is a dark thriller of regret, retribution and broken masculinity."/>
    <n v="5000"/>
    <n v="5195"/>
    <s v="successful"/>
    <x v="17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</r>
  <r>
    <s v="&quot;I'm Alright&quot;...an Enso Theatre Education production."/>
    <s v="I'm Alright. A story of young women, told by young women, for the world."/>
    <n v="1500"/>
    <n v="1766"/>
    <s v="successful"/>
    <x v="0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</r>
  <r>
    <s v="Red Planet (or One Way Ticket) Staged Reading"/>
    <s v="Help support Red Planet, a new science fiction play based off the Mars One exploration."/>
    <n v="200"/>
    <n v="277"/>
    <s v="successful"/>
    <x v="0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</r>
  <r>
    <s v="All the Best, Jack"/>
    <s v="This play tells the story of the toxicity of sensationalism shown through one man's struggle with notoriety."/>
    <n v="1000"/>
    <n v="1035"/>
    <s v="successful"/>
    <x v="0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</r>
  <r>
    <s v="The Rules: Sex, Lies &amp; Serial Killers"/>
    <s v="The Rules is a brand new black-comedy, serial-killer-romance debuting at the Edinburgh Fringe this August and we need your help!"/>
    <n v="2000"/>
    <n v="2005"/>
    <s v="successful"/>
    <x v="1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</r>
  <r>
    <s v="HELP BUILD &quot;THE CASTLE&quot;"/>
    <s v="A rare  production of World acclaimed playwright Howard Barker's groundbreaking &amp; provocative 'The Castle'."/>
    <n v="3500"/>
    <n v="3730"/>
    <s v="successful"/>
    <x v="5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</r>
  <r>
    <s v="The Frida Kahlo of Penge West"/>
    <s v="Production of wickedly funny new play for two women, written by iconic songwriter and ex-London's Burning man, Chris Larner"/>
    <n v="3000"/>
    <n v="3000"/>
    <s v="successful"/>
    <x v="1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</r>
  <r>
    <s v="The Tutors"/>
    <s v="3 college grads struggling to fund their social network. 1 bratty blackmailing student. 1 dreamy Asian business man. 1 awesome play."/>
    <n v="8000"/>
    <n v="8001"/>
    <s v="successful"/>
    <x v="0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</r>
  <r>
    <s v="To Kill a Machine"/>
    <s v="An empowering play about war time code breaker Alan Turing which tells the real story of a hero vilified for his sexuality and suicide."/>
    <n v="8000"/>
    <n v="8084"/>
    <s v="successful"/>
    <x v="1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</r>
  <r>
    <s v="Rose of June"/>
    <s v="'Can you ever find acceptance in death?' _x000a_Rose of June is a piece of theatre exploring the stages of grief. Unity Theatre - September"/>
    <n v="550"/>
    <n v="592"/>
    <s v="successful"/>
    <x v="1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</r>
  <r>
    <s v="The Promise"/>
    <s v="A play by Alexei Arbuzov about the lives of three teenagers during the Nazi siege of Leningrad, 1942, in a new adaptation by Nick Dear."/>
    <n v="2000"/>
    <n v="2073"/>
    <s v="successful"/>
    <x v="1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</r>
  <r>
    <s v="A Hard Rain - New York Debut"/>
    <s v="A Hard Rain is a new play that takes place on the eve of the Stonewall riots in the â€˜hiddenâ€™ gay bars of 1969 Greenwich Village."/>
    <n v="3000"/>
    <n v="3133"/>
    <s v="successful"/>
    <x v="0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</r>
  <r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x v="0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</r>
  <r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x v="1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</r>
  <r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x v="0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</r>
  <r>
    <s v="The Hat"/>
    <s v="Six gay men, emotional baggage, and online dating: what could go wrong? A play about looking for love and finding something better."/>
    <n v="6000"/>
    <n v="6000.66"/>
    <s v="successful"/>
    <x v="0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</r>
  <r>
    <s v="The Crusade of Connor Stephens: Professional Play Reading"/>
    <s v="An Equity Reading of a new play; Intimate drama about a family dealing with consequence of actions after a school shooting."/>
    <n v="2000"/>
    <n v="2000"/>
    <s v="successful"/>
    <x v="0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</r>
  <r>
    <s v="Going To Market"/>
    <s v="Stories from the Bronx make for an uncommon play. Help us finish funding this production, supported by the Kevin Spacey Foundation."/>
    <n v="2000"/>
    <n v="2100"/>
    <s v="successful"/>
    <x v="0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</r>
  <r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x v="0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</r>
  <r>
    <s v="ICONS"/>
    <s v="ICONS is a unique new play about the Amazon warrior women from Greek myth and re-imagines them from a contemporary female perspective."/>
    <n v="1500"/>
    <n v="1557"/>
    <s v="successful"/>
    <x v="1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</r>
  <r>
    <s v="Chimera Ensemble Productions Fund"/>
    <s v="Chimera Ensemble is launching 2 inaugural theater productions, and we need support to do high quality work!"/>
    <n v="10000"/>
    <n v="11450"/>
    <s v="successful"/>
    <x v="0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</r>
  <r>
    <s v="Support 1140 Productions' 'Romeo Juliet'"/>
    <s v="1140 Productions adapts Shakespeare's 'Romeo and Juliet' for a contemporary audience. It's a raw, melancholic spin on the classic tale."/>
    <n v="1500"/>
    <n v="1536"/>
    <s v="successful"/>
    <x v="0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</r>
  <r>
    <s v="TRAVELING needs a Reading"/>
    <s v="New play about the comfort and the danger of living with memories. Gay themes. Experienced team looking to present first reading"/>
    <n v="500"/>
    <n v="1115"/>
    <s v="successful"/>
    <x v="0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</r>
  <r>
    <s v="1 in 3"/>
    <s v="Life is more than the days you have left. 1 in 3 tells of two normal people &amp; their confrontation with mortality and the dice of fate."/>
    <n v="500"/>
    <n v="500"/>
    <s v="successful"/>
    <x v="1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</r>
  <r>
    <s v="The Maltese Bodkin"/>
    <s v="hiSTORYstage presents a film noir-style comedy mystery with a Shakespearean twist performed as a 1944 radio drama."/>
    <n v="1500"/>
    <n v="1587"/>
    <s v="successful"/>
    <x v="0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</r>
  <r>
    <s v="Buffer: Edinburgh Fringe 2014"/>
    <s v="Ambitious, Edinburgh-based company, Thrive Theatre, are bringing their brand new comedy BUFFER to the 2014 Edinburgh Fringe!"/>
    <n v="550"/>
    <n v="783"/>
    <s v="successful"/>
    <x v="1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</r>
  <r>
    <s v="MIRAMAR"/>
    <s v="Miramar is a a darkly funny play exploring what it is we call â€˜homeâ€™."/>
    <n v="500"/>
    <n v="920"/>
    <s v="successful"/>
    <x v="1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</r>
  <r>
    <s v="Rainbowtown"/>
    <s v="&quot;Rainbowtown&quot; is a new play for kids. Help us bring it to the Main Line during the 2014 Philadelphia Fringe Festival!"/>
    <n v="1500"/>
    <n v="1565"/>
    <s v="successful"/>
    <x v="0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</r>
  <r>
    <s v="Waiting for Godot - Blue Sky Theatre &amp; Arts"/>
    <s v="Help a group of recovering alcoholics bring Samuel Beckett's classic to a seaside town!"/>
    <n v="250"/>
    <n v="280"/>
    <s v="successful"/>
    <x v="1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</r>
  <r>
    <s v="Lord of the Flies - Syracuse University"/>
    <s v="We're mounting a theatrical adaptation of Lord of the Flies completely student directed, produced, designed, managed and performed."/>
    <n v="4000"/>
    <n v="4443"/>
    <s v="successful"/>
    <x v="0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</r>
  <r>
    <s v="Spinning Wheel Youth Takeover"/>
    <s v="13 young people have taken over Spinning Wheel Theatre to choose, produce and create their own show from scratch."/>
    <n v="1200"/>
    <n v="1245"/>
    <s v="successful"/>
    <x v="1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</r>
  <r>
    <s v="You, Me and That Guy"/>
    <s v="A hilarious comedy starring Sarah, a recent grad, who uses the magic of a mystical open mic to solve the problems of her relationships."/>
    <n v="10000"/>
    <n v="10041"/>
    <s v="successful"/>
    <x v="0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</r>
  <r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x v="1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</r>
  <r>
    <s v="Liberty Falls, 54321"/>
    <s v="Itâ€™s a celebration of our heritage. Well, not all of ours. If you live in Liberty Falls, itâ€™s yours. If you donâ€™t, then it's not."/>
    <n v="15000"/>
    <n v="16465"/>
    <s v="successful"/>
    <x v="0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</r>
  <r>
    <s v="'Fats and Tanya' - a play by Lucy Gallagher"/>
    <s v="Two worlds, one bond - no turning back._x000a_A dark comedy about domestic abuse and the power of an unlikely friendship"/>
    <n v="2000"/>
    <n v="2000"/>
    <s v="successful"/>
    <x v="1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</r>
  <r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x v="0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</r>
  <r>
    <s v="Seance Theatre Performs Noel Coward's Blithe Spirit"/>
    <s v="We are Seance Theatre Group trying to fund our first performance, Noel Coward's hysterical comedy farce, Blithe Spirit."/>
    <n v="350"/>
    <n v="481.5"/>
    <s v="successful"/>
    <x v="1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</r>
  <r>
    <s v="Voices of Swords"/>
    <s v="A funny and moving new play about two families dealing with aging parents in very different ways!"/>
    <n v="10000"/>
    <n v="10031"/>
    <s v="successful"/>
    <x v="0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</r>
  <r>
    <s v="Chlorine Edinburgh 2014"/>
    <s v="Biddy is 24. Biddy is a hopeless romantic. Biddy always wanted to be a vegan. Find out what happens_x000a_when Biddy gets sectioned."/>
    <n v="2000"/>
    <n v="2142"/>
    <s v="successful"/>
    <x v="1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</r>
  <r>
    <s v="&quot;She Has a Name&quot; on tour"/>
    <s v="Help us take &quot;She Has a Name&quot;, the human trafficking story of one victim, on tour to all over Northern and Central California."/>
    <n v="500"/>
    <n v="1055"/>
    <s v="successful"/>
    <x v="0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</r>
  <r>
    <s v="Who Said Theatre Presents: The Calm"/>
    <s v="Exciting and visceral new-writing that challenges the way we view the fine line between war and terror..."/>
    <n v="500"/>
    <n v="618"/>
    <s v="successful"/>
    <x v="1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</r>
  <r>
    <s v="the southland company - LAUNCH LOS ANGELES"/>
    <s v="Join us in a campaign benefitting the southland company and its interdisciplinary artistic efforts in Los Angeles."/>
    <n v="3000"/>
    <n v="3255"/>
    <s v="successful"/>
    <x v="0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</r>
  <r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x v="0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</r>
  <r>
    <s v="Joe Orton's Fred &amp; Madge"/>
    <s v="Rough Haired Pointer present for the first time ever Joe Orton's 'Fred &amp; Madge' at the Hope Theatre, Islington this Sept and Oct"/>
    <n v="3000"/>
    <n v="3000"/>
    <s v="successful"/>
    <x v="1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</r>
  <r>
    <s v="Edward Albee's The Goat, or Who is Sylvia?"/>
    <s v="The RC Players are beyond excited to be bringing this controversial, socially-minded show to Michigan's campus, but we need your help!"/>
    <n v="500"/>
    <n v="650"/>
    <s v="successful"/>
    <x v="0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</r>
  <r>
    <s v="PCSF PlayOffs 2016"/>
    <s v="A new twist on our annual festival of fully-produced plays by member playwrights, performed by a talented ensemble cast!"/>
    <n v="3000"/>
    <n v="3105"/>
    <s v="successful"/>
    <x v="0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</r>
  <r>
    <s v="Balm in Gilead at Columbia"/>
    <s v="We are raising funds to allow for enhanced scenic, costume, and lighting design. Every dollar helps!"/>
    <n v="200"/>
    <n v="200"/>
    <s v="successful"/>
    <x v="0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</r>
  <r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x v="1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</r>
  <r>
    <s v="Fury Theatre is Producing Oleanna"/>
    <s v="Fury Theatre is bringing Mamet's powerful play, Oleanna, to life!  Help us get ahead of funding so we can keep theater affordable."/>
    <n v="1700"/>
    <n v="1700.01"/>
    <s v="successful"/>
    <x v="0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</r>
  <r>
    <s v="&quot;Mukha-Tsokotukha&quot; SoloSchool Youth Play"/>
    <s v="Atlanta SoloSchool brings a beloved children's play to the 4th Annual Festival of Russian Youth Theaters in Washington, DC on May 31."/>
    <n v="4000"/>
    <n v="4035"/>
    <s v="successful"/>
    <x v="0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</r>
  <r>
    <s v="HAMLET presented by AC Productions"/>
    <s v="As part of the 400th anniversary of Shakespeareâ€™s death, AC Productions will present a new production of Hamlet adapted by Peter Reid"/>
    <n v="2750"/>
    <n v="2930"/>
    <s v="successful"/>
    <x v="17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</r>
  <r>
    <s v="Rounds. Set design campaign."/>
    <s v="A powerful and urgent tale of the first line of defence for the NHS. Based on true stories from junior doctors."/>
    <n v="700"/>
    <n v="966"/>
    <s v="successful"/>
    <x v="1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</r>
  <r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x v="0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</r>
  <r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x v="1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</r>
  <r>
    <s v="And That's How The Story Goes"/>
    <s v="Forest Hills Eastern's Student Run Show 2015. Our goal is to present a professional quality show on a budget."/>
    <n v="250"/>
    <n v="350"/>
    <s v="successful"/>
    <x v="0"/>
    <s v="USD"/>
    <n v="1429912341"/>
    <n v="1427320341"/>
    <b v="0"/>
    <n v="10"/>
    <b v="1"/>
    <s v="theater/plays"/>
    <n v="1.4"/>
    <n v="35"/>
    <x v="1"/>
    <s v="plays"/>
    <d v="2015-03-25T21:52:21"/>
    <d v="2015-04-24T21:52:21"/>
  </r>
  <r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x v="0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</r>
  <r>
    <s v="The Erlkings"/>
    <s v="The Erlkings is a play that uses the writings of the perpetrators of the Columbine Shooting to explore the inner lives of these boys."/>
    <n v="30000"/>
    <n v="30891.1"/>
    <s v="successful"/>
    <x v="0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</r>
  <r>
    <s v="Holocene"/>
    <s v="Part ghost story, part cautionary tale, Holocene is a play about the end of our world, and the beginning of another."/>
    <n v="3750"/>
    <n v="4055"/>
    <s v="successful"/>
    <x v="0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</r>
  <r>
    <s v="We Were Kings"/>
    <s v="A new play developed in collaboration with graduating theatre makers, premiering at the Edinburgh Fringe Festival 2014."/>
    <n v="1500"/>
    <n v="1500"/>
    <s v="successful"/>
    <x v="1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</r>
  <r>
    <s v="CREDITORS | Jack Studio Theatre | Smith after Strindberg"/>
    <s v="The WORLD PREMIERE of Neil Smith's beautiful and thrilling new version of Strindberg's modern masterpiece - CREDITORS."/>
    <n v="2000"/>
    <n v="2055"/>
    <s v="successful"/>
    <x v="1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</r>
  <r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x v="1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</r>
  <r>
    <s v="Being Patient"/>
    <s v="We need support for our play so we can promote awareness of kidney diseases and the effect it has on sufferers and their families."/>
    <n v="2000"/>
    <n v="2170.9899999999998"/>
    <s v="successful"/>
    <x v="1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</r>
  <r>
    <s v="Local Jewell Production's Inaugural Season (2014-2015)"/>
    <s v="Our 1st full season!  We need your help to fund costumes, sets, props &amp; help bringing these wonderful shows to the stage!"/>
    <n v="2000"/>
    <n v="2000"/>
    <s v="successful"/>
    <x v="0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</r>
  <r>
    <s v="Love Letters"/>
    <s v="Bare Theatre stages A.R. Gurney's Pulitzer Finalist script about a relationship spanning a lifetime and long distance."/>
    <n v="2000"/>
    <n v="2193"/>
    <s v="successful"/>
    <x v="0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</r>
  <r>
    <s v="The Dybbuk"/>
    <s v="death&amp;pretzels presents their first Chicago based project:_x000a_The Dybbuk by S. Ansky"/>
    <n v="9500"/>
    <n v="9525"/>
    <s v="successful"/>
    <x v="0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</r>
  <r>
    <s v="The Williams Project"/>
    <s v="Bringing Tennessee Williams, Shakespeare, and 8 world class actors to Longview, Washington to build a play in and for the community."/>
    <n v="10000"/>
    <n v="10555"/>
    <s v="successful"/>
    <x v="0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</r>
  <r>
    <s v="Tickets for the Tenderloin"/>
    <s v="People Of Interest is providing free tickets to &quot;Campo Maldito&quot; for Tenderloin residents who could not otherwise afford to see it."/>
    <n v="1000"/>
    <n v="1120"/>
    <s v="successful"/>
    <x v="0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</r>
  <r>
    <s v="â€œDamselflyâ€ Gracing the stage"/>
    <s v="Please help us fund &quot;Damselfly&quot; - The Play ( put on by Saints on Stage Alumni &amp; sponsored by Mothers Against Medical Error)"/>
    <n v="5000"/>
    <n v="5295"/>
    <s v="successful"/>
    <x v="0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</r>
  <r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x v="0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</r>
  <r>
    <s v="KLIPPIES"/>
    <s v="Klippies is the debut play from Johannesburg-born writer Jessica SiÃ¢n, premiering at the Southwark Playhouse, London in May 2015."/>
    <n v="2500"/>
    <n v="2605"/>
    <s v="successful"/>
    <x v="1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</r>
  <r>
    <s v="Cirque Inspired Alice's Adventures in Wonderland"/>
    <s v="Help a small theater produce an original adaptation of Lewis Carroll's classic story."/>
    <n v="1200"/>
    <n v="1616.14"/>
    <s v="successful"/>
    <x v="0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</r>
  <r>
    <s v="Gruesome Playground Injuries"/>
    <s v="LA-based team of professional actors and directors taking Rajiv Joseph's harrowing and romantic play to the Boulder community."/>
    <n v="5000"/>
    <n v="5260.92"/>
    <s v="successful"/>
    <x v="0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</r>
  <r>
    <s v="Putting on a great play in Los Angeles!"/>
    <s v="We are producing the play Bug, by Tracy Letts.  This will be an inspiring show, and a great way to bring help to a great LA charity."/>
    <n v="2500"/>
    <n v="2565"/>
    <s v="successful"/>
    <x v="0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</r>
  <r>
    <s v="An Evening of Radio"/>
    <s v="An Evening of Radio aims to showcase original work written by undergraduate playwriting students in the style of live staged readings."/>
    <n v="250"/>
    <n v="250"/>
    <s v="successful"/>
    <x v="0"/>
    <s v="USD"/>
    <n v="1433016672"/>
    <n v="1430424672"/>
    <b v="0"/>
    <n v="8"/>
    <b v="1"/>
    <s v="theater/plays"/>
    <n v="1"/>
    <n v="31.25"/>
    <x v="1"/>
    <s v="plays"/>
    <d v="2015-04-30T20:11:12"/>
    <d v="2015-05-30T20:11:12"/>
  </r>
  <r>
    <s v="Reading of a New Play by Garrett Zuercher"/>
    <s v="A new play about dual-faced identities in the gay community, particularly among those who are deaf and those living with HIV."/>
    <n v="1000"/>
    <n v="1855"/>
    <s v="successful"/>
    <x v="0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</r>
  <r>
    <s v="Training young artists! Act Yo' Age Theatre Co debut"/>
    <s v="WE NEED YOUR HELP! We are a small town youth arts ensemble, training kids excited about theatre. We need dollars. We need YOU!"/>
    <n v="300"/>
    <n v="867"/>
    <s v="successful"/>
    <x v="2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</r>
  <r>
    <s v="Axon Theatre - First Project (Phase 1)"/>
    <s v="Rehearsal &amp; development of our first project as Axon Theatre: &quot;The Star-Spangled Girl&quot; in South Wales."/>
    <n v="2000"/>
    <n v="2000"/>
    <s v="successful"/>
    <x v="1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</r>
  <r>
    <s v="'Pope Head' - The World Tour of Australia"/>
    <s v="Pope Head: The Secret Life of Francis Bacon â€“ A solo show celebrating the artist. Touring a land Down Under 12 Feb - 14 March '15."/>
    <n v="1000"/>
    <n v="1082"/>
    <s v="successful"/>
    <x v="1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</r>
  <r>
    <s v="The Vagabond Halfback"/>
    <s v="&quot;He was a poet, a vagrant, a philosopher, a lady's man and a hard drinker&quot;"/>
    <n v="1000"/>
    <n v="1078"/>
    <s v="successful"/>
    <x v="0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</r>
  <r>
    <s v="The Mount, new play about Edith Wharton"/>
    <s v="The Mount-- a new play based off the life of Edith Wharton-- is having its premiere reading AT the real Mount in Lenox, MA!"/>
    <n v="2100"/>
    <n v="2305"/>
    <s v="successful"/>
    <x v="0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</r>
  <r>
    <s v="Love Letters To My Children, directed by Charles J. Ouda"/>
    <s v="Help us produce this original play! The play will be presented at the LSTFI July 12-14. Follow us on Facebook."/>
    <n v="800"/>
    <n v="1365"/>
    <s v="successful"/>
    <x v="0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</r>
  <r>
    <s v="The Beautiful House"/>
    <s v="The Beautiful House' is a story of modern mummification and the present day post-humanist crisis in our relationship with death."/>
    <n v="500"/>
    <n v="760"/>
    <s v="successful"/>
    <x v="1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</r>
  <r>
    <s v="The Twilight Zone Play"/>
    <s v="I'm a high school student in New Jersey planning on producing and directing a Twilight Zone Play for a &quot;One Act&quot; competition."/>
    <n v="650"/>
    <n v="658"/>
    <s v="successful"/>
    <x v="0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</r>
  <r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x v="0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</r>
  <r>
    <s v="'Patagonia' - by Robert George"/>
    <s v="A full length comedy, Patagonia follows Grason and Jerry on their journey through a magical, South-American rainforest."/>
    <n v="300"/>
    <n v="385"/>
    <s v="successful"/>
    <x v="1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</r>
  <r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x v="1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</r>
  <r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x v="0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</r>
  <r>
    <s v="THIEF"/>
    <s v="&quot;Thief,&quot; a one man touring show, a theatrical experience portraying a supernatural story about the 3 days Jesus spent in the grave."/>
    <n v="3000"/>
    <n v="5739"/>
    <s v="successful"/>
    <x v="0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</r>
  <r>
    <s v="The Impossible Adventures Of Supernova Jones"/>
    <s v="Robots, Space Battles, Mystery, and Intrigue. Nothing is Impossible..."/>
    <n v="2000"/>
    <n v="2804"/>
    <s v="successful"/>
    <x v="0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</r>
  <r>
    <s v="J. Lee Vocque's BASED ON ACTUAL EVENTS"/>
    <s v="I promised my mother on her deathbed that I would tell the world MY story, so here it goes...crossing fingers, 2015 SF FRINGE"/>
    <n v="978"/>
    <n v="1216"/>
    <s v="successful"/>
    <x v="0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</r>
  <r>
    <s v="CYRIL THE SQUIRREL a magical children's theatre tour"/>
    <s v="Cyril needs your help to MAKE new puppet friends to accompany him on a magical journey through storytelling, puppetry and clown."/>
    <n v="500"/>
    <n v="631"/>
    <s v="successful"/>
    <x v="1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</r>
  <r>
    <s v="Pushers"/>
    <s v="'Pushers' is an exciting new play and the first project for brand new theatre company, Ain't Got No Home Productions."/>
    <n v="500"/>
    <n v="950"/>
    <s v="successful"/>
    <x v="1"/>
    <s v="GBP"/>
    <n v="1408106352"/>
    <n v="1406896752"/>
    <b v="0"/>
    <n v="19"/>
    <b v="1"/>
    <s v="theater/plays"/>
    <n v="1.9"/>
    <n v="50"/>
    <x v="1"/>
    <s v="plays"/>
    <d v="2014-08-01T12:39:12"/>
    <d v="2014-08-15T12:39:12"/>
  </r>
  <r>
    <s v="Foolish Mortals present Shakespeare's Twelfth Night"/>
    <s v="A new production of Twelfth Night with an ambitious and enthusiastic group of high school students who love Shakespeare and teamwork."/>
    <n v="500"/>
    <n v="695"/>
    <s v="successful"/>
    <x v="0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</r>
  <r>
    <s v="Upstart Crows of Santa Fe Stage Weapons"/>
    <s v="Help the Upstart Crows of Santa Fe bring Shakespeare's Julius Caesar to life with quality wooden stage swords!"/>
    <n v="250"/>
    <n v="505"/>
    <s v="successful"/>
    <x v="0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</r>
  <r>
    <s v="Uncalled For Presents: Playday Mayday in Toronto!"/>
    <s v="Uncalled For is finally bringing their latest work of intelligently reckless stream-of-consciousness sketch comedy to Toronto."/>
    <n v="10000"/>
    <n v="10338"/>
    <s v="successful"/>
    <x v="5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</r>
  <r>
    <s v="SHE! Is History!"/>
    <s v="Why Do We Know More About Kim Kardashian Than Abigail Adams?  Let's produce and publish a play about women who MAKE and MADE history!"/>
    <n v="5000"/>
    <n v="5116.18"/>
    <s v="successful"/>
    <x v="0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</r>
  <r>
    <s v="Crooked Tree Theatre Presents Family Duels"/>
    <s v="Family Duels is a tragicomedy about family, filth, fraud and fornication. Please help us bring Crooked Tree to the Camden Fringe."/>
    <n v="2000"/>
    <n v="2060"/>
    <s v="successful"/>
    <x v="1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</r>
  <r>
    <s v="Spotlight Youth Theater Production of Wizard"/>
    <s v="The Spotlight Youth Theater is a program where every participant has a moment in the spotlight."/>
    <n v="3500"/>
    <n v="4450"/>
    <s v="successful"/>
    <x v="0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</r>
  <r>
    <s v="Venus in Fur, Los Angeles."/>
    <s v="Venus in Fur, By David Ives."/>
    <n v="3000"/>
    <n v="3030"/>
    <s v="successful"/>
    <x v="0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</r>
  <r>
    <s v="Publicity for &quot;When Yellow Were the Stars on Earth&quot;"/>
    <s v="Amidst the atrocities of WWII, two women transcend enemy lines to make the ultimate heroic sacrifice."/>
    <n v="10000"/>
    <n v="12178"/>
    <s v="successful"/>
    <x v="0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</r>
  <r>
    <s v="An Evening of Original One Acts"/>
    <s v="Original plays written, performed, and produced by young and diverse theater artists - alumni from Hostos Lincoln Academy in the Bronx."/>
    <n v="2800"/>
    <n v="3175"/>
    <s v="successful"/>
    <x v="0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</r>
  <r>
    <s v="She Kills Monsters"/>
    <s v="The New Artist's Circle is a theatre company dedicated to bringing the arts to young people."/>
    <n v="250"/>
    <n v="375"/>
    <s v="successful"/>
    <x v="0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</r>
  <r>
    <s v="Different is Dangerous"/>
    <s v="Fast paced, two hander which uses headphone verbatim technique to give an insight into the everyday lives of Leeds city locals."/>
    <n v="500"/>
    <n v="1073"/>
    <s v="successful"/>
    <x v="1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</r>
  <r>
    <s v="Dandelion Theatre: 'Body Awareness' by Annie Baker"/>
    <s v="Raising funds for Dandelion Theatre's Chicago production of 'Body Awareness' by the Pulitzer Prize-winning playwright Annie Baker."/>
    <n v="2000"/>
    <n v="2041"/>
    <s v="successful"/>
    <x v="0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</r>
  <r>
    <s v="King Sisyphus"/>
    <s v="A modern telling of the Greek myth. Sisyphus defies the Gods and attempts to change the world order... but can he overcome his fate?"/>
    <n v="4900"/>
    <n v="4900"/>
    <s v="successful"/>
    <x v="0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</r>
  <r>
    <s v="Be Prepared"/>
    <s v="Help us get actor-writer Ian Bonar's debut play - a hilarious, heartbreaking story of grief and loss - to the 2016 Edinburgh Fringe."/>
    <n v="2000"/>
    <n v="2020"/>
    <s v="successful"/>
    <x v="1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</r>
  <r>
    <s v="Score"/>
    <s v="Score is a musical play inspired by true stories of parents who have recovered from addiction and regained their children."/>
    <n v="300"/>
    <n v="340"/>
    <s v="successful"/>
    <x v="1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</r>
  <r>
    <s v="REBATEnsemble Presents: ICONS - The Martin Show"/>
    <s v="Meet the Martins; a modern family dealing with modern issues in a way that is as All-American as apple pie, James Dean and repression."/>
    <n v="300"/>
    <n v="312"/>
    <s v="successful"/>
    <x v="0"/>
    <s v="USD"/>
    <n v="1414378800"/>
    <n v="1412836990"/>
    <b v="0"/>
    <n v="6"/>
    <b v="1"/>
    <s v="theater/plays"/>
    <n v="1.04"/>
    <n v="52"/>
    <x v="1"/>
    <s v="plays"/>
    <d v="2014-10-09T06:43:10"/>
    <d v="2014-10-27T03:00:00"/>
  </r>
  <r>
    <s v="PCSF's Biannual 24-Hour Play Festival"/>
    <s v="8 ten-minute plays, written, directed, rehearsed, and fully produced in only 24 hours! Are we crazy? You bet we are!"/>
    <n v="1800"/>
    <n v="2076"/>
    <s v="successful"/>
    <x v="0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</r>
  <r>
    <s v="Measure for Measure"/>
    <s v="Bare Theatre takes on Shakespeare's most notorious &quot;problem play,&quot; which asks how far we are willing to go to do what is right."/>
    <n v="2000"/>
    <n v="2257"/>
    <s v="successful"/>
    <x v="0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</r>
  <r>
    <s v="Civil Rogues"/>
    <s v="A new comedy about what happened to a band of foolhardy actors when the Puritans closed the theatres in the 1640s."/>
    <n v="1500"/>
    <n v="1918"/>
    <s v="successful"/>
    <x v="1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</r>
  <r>
    <s v="Georgia - the full cast production"/>
    <s v="Georgia is a play that looks at the taboo topic of rape in a relationship.  It's a play about perspectives and various viewpoints."/>
    <n v="1500"/>
    <n v="2140"/>
    <s v="successful"/>
    <x v="0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</r>
  <r>
    <s v="FIX THE FITZ"/>
    <s v="One of Australia's greatest theatres needs your help. Please help us refurnish, fit out and restore this legendary storytelling venue."/>
    <n v="10000"/>
    <n v="11880"/>
    <s v="successful"/>
    <x v="2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</r>
  <r>
    <s v="Old Trunk - Edinburgh 2014"/>
    <s v="Critically-acclaimed new-writing company Old Trunk make their Edinburgh debut alternating their two darkly comic plays."/>
    <n v="3000"/>
    <n v="4150"/>
    <s v="successful"/>
    <x v="1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</r>
  <r>
    <s v="The Faculty Lounge"/>
    <s v="Join 5 high school teachers in the lounge of every high school in America.  Hear what they never say in the classroom."/>
    <n v="3350"/>
    <n v="5358"/>
    <s v="successful"/>
    <x v="0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</r>
  <r>
    <s v="Macbeth in the Basement"/>
    <s v="MACBETH IN THE BASEMENT will premiere at the Capital Fringe Festival in July 2016. A teenage kingâ€™s rise and fall in a vicious game."/>
    <n v="2500"/>
    <n v="2856"/>
    <s v="successful"/>
    <x v="0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</r>
  <r>
    <s v="An Evening with Sarah Pettyfer"/>
    <s v="We're trying to get our play, &quot;An Evening With Sarah Pettyfer,&quot; to the  Orlando Fringe Festival. The only thing is...we need your help!"/>
    <n v="1650"/>
    <n v="1660"/>
    <s v="successful"/>
    <x v="0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</r>
  <r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x v="0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</r>
  <r>
    <s v="Jericho Creek"/>
    <s v="Jericho Creek is an original production by Fledgling Theatre Company which will be performed at The Cockpit Theatre in July 2015"/>
    <n v="2000"/>
    <n v="2555"/>
    <s v="successful"/>
    <x v="1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</r>
  <r>
    <s v="Gorilla Theater Productions Presents: Phase 3"/>
    <s v="GTP has been protected financially by The Director since 2012. Now it's time for the community. Do you want GTP? Are we worth it?"/>
    <n v="3000"/>
    <n v="3636"/>
    <s v="successful"/>
    <x v="0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</r>
  <r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x v="1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</r>
  <r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x v="0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</r>
  <r>
    <s v="William Shakespeare's The Tempest"/>
    <s v="Shakespeare Company at UCLA presents The Tempest under the stars in the Fowler Museum Amphitheater. Bring your blankets and enjoy!"/>
    <n v="500"/>
    <n v="791"/>
    <s v="successful"/>
    <x v="0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</r>
  <r>
    <s v="The Man from Willow's Brook, a new play by Kevin Kordis"/>
    <s v="We have the Blackbox Fellowship at Boston Playwright's Theatre, now all we need is your support to produce Kevin's new play!"/>
    <n v="3800"/>
    <n v="4000.22"/>
    <s v="successful"/>
    <x v="0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</r>
  <r>
    <s v="Not Your Garden Variety Theater"/>
    <s v="We need your help purchasing a stage for our production of the Wizard of Oz! This program is helping children with autism. Thank you!"/>
    <n v="1500"/>
    <n v="1500"/>
    <s v="successful"/>
    <x v="0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</r>
  <r>
    <s v="Special in a Bad Way"/>
    <s v="&quot;Special in a Bad Way&quot; is a comedy that questions American Public Schools in their treatment of the so called, 'learning disabled.'"/>
    <n v="400"/>
    <n v="400"/>
    <s v="successful"/>
    <x v="0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</r>
  <r>
    <s v="The Village - one woman show"/>
    <s v="A one-woman show by Canadian artist Tina Milo. it is a multimedia show about an actress auditioning for a role of a depressed woman."/>
    <n v="5000"/>
    <n v="5343"/>
    <s v="successful"/>
    <x v="5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</r>
  <r>
    <s v="Resurrecting LIZZIE BORDEN LIVE"/>
    <s v="A one-woman play based on Lizzie Borden who was accused of the brutal hatchet murders of her father and step-mother.  Workshop Oct NYC."/>
    <n v="3000"/>
    <n v="3732"/>
    <s v="successful"/>
    <x v="0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</r>
  <r>
    <s v="Send SACKERSON to SD Fringe"/>
    <s v="We've been invited to the San Diego International Fringe Festival. Can you help us get there? Special performances in SLC and OREM."/>
    <n v="1551"/>
    <n v="1686"/>
    <s v="successful"/>
    <x v="0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</r>
  <r>
    <s v="Mamahood: turn and face the strange"/>
    <s v="This solo show has the power to profoundly impact new mothers and those that love them and to educate &amp; change how we support them."/>
    <n v="1650"/>
    <n v="1690"/>
    <s v="successful"/>
    <x v="5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</r>
  <r>
    <s v="Fefu and Her Friends"/>
    <s v="Figure 8 Troupe's debut performance! A stunning piece of theatre written by premier female playwright Maria Irene Fornes."/>
    <n v="2000"/>
    <n v="2110"/>
    <s v="successful"/>
    <x v="0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</r>
  <r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x v="0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</r>
  <r>
    <s v="Pig by Alex Oates (London Run)"/>
    <s v="'Pig' by Alex Oates is an urgent and dark comedy with live music that discusses the vital issue of the state of our police force."/>
    <n v="1500"/>
    <n v="1510"/>
    <s v="successful"/>
    <x v="1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</r>
  <r>
    <s v="Dickhead"/>
    <s v="Dickhead is a play about one man's struggle with the dicks in his head. If you want to know more stop being a twat and put out...please"/>
    <n v="4000"/>
    <n v="4216"/>
    <s v="successful"/>
    <x v="0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</r>
  <r>
    <s v="Tarantella"/>
    <s v="A group of Sicilian immigrants in New York struggle to deal with conflict from both within the family and from without."/>
    <n v="2500"/>
    <n v="2689"/>
    <s v="successful"/>
    <x v="1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</r>
  <r>
    <s v="Sterling Lion Theater Company"/>
    <s v="The Sterling Lion Theater Company is a non-profit theater group established for the benefit of the Connecticut lower Naugatuck Valley."/>
    <n v="1000"/>
    <n v="1000"/>
    <s v="successful"/>
    <x v="0"/>
    <s v="USD"/>
    <n v="1447959491"/>
    <n v="1445363891"/>
    <b v="0"/>
    <n v="8"/>
    <b v="1"/>
    <s v="theater/plays"/>
    <n v="1"/>
    <n v="125"/>
    <x v="1"/>
    <s v="plays"/>
    <d v="2015-10-20T17:58:11"/>
    <d v="2015-11-19T18:58:11"/>
  </r>
  <r>
    <s v="Second Act: The Four Disgracers"/>
    <s v="Four myths._x000a_Four writers._x000a_Four new takes._x000a__x000a_The Four Disgracers comes to the stage to launch a new theatre group, Ixion."/>
    <n v="2500"/>
    <n v="2594"/>
    <s v="successful"/>
    <x v="0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</r>
  <r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x v="0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</r>
  <r>
    <s v="The Chameleon Fools Theatre Troupe Project"/>
    <s v="Please help our troupe bring our first project from planning to reality! Join us on one exciting ride!"/>
    <n v="10000"/>
    <n v="10440"/>
    <s v="successful"/>
    <x v="0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</r>
  <r>
    <s v="Roll The Dice Theatre Company"/>
    <s v="Roll The Dice Theatre Company revolves around taking risks in the game of life vicariously through beloved childhood games."/>
    <n v="100"/>
    <n v="180"/>
    <s v="successful"/>
    <x v="1"/>
    <s v="GBP"/>
    <n v="1462914000"/>
    <n v="1460914253"/>
    <b v="0"/>
    <n v="15"/>
    <b v="1"/>
    <s v="theater/plays"/>
    <n v="1.8"/>
    <n v="12"/>
    <x v="1"/>
    <s v="plays"/>
    <d v="2016-04-17T17:30:53"/>
    <d v="2016-05-10T21:00:00"/>
  </r>
  <r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x v="0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</r>
  <r>
    <s v="Shakespeare in the Park: Much Ado About Nothing"/>
    <s v="The Uncommon Loons return with Much Ado for a 2nd production of Shakespeare in Minnesota's Nature on the banks of the Mississippi!"/>
    <n v="900"/>
    <n v="905"/>
    <s v="successful"/>
    <x v="0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</r>
  <r>
    <s v="Silent Planet"/>
    <s v="The world premiere of the first full-length play by Eve Leigh, at the intimate Finborough Theatre in London."/>
    <n v="1500"/>
    <n v="1518"/>
    <s v="successful"/>
    <x v="1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</r>
  <r>
    <s v="With My Eyes Wide Open"/>
    <s v="We're making a hard hitting, innovative play which will open your eyes to what mental illness is like in the mind of the sufferer."/>
    <n v="1000"/>
    <n v="1000"/>
    <s v="successful"/>
    <x v="1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</r>
  <r>
    <s v="Send Truth AND Consequences To TNT's 2014 Youth Conference"/>
    <s v="Brazos Valley TROUPE is taking an original work, Truth AND Consequences, to the Texas Nonprofit Theaters 2014 Youth Conference"/>
    <n v="2800"/>
    <n v="3315"/>
    <s v="successful"/>
    <x v="0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</r>
  <r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x v="0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</r>
  <r>
    <s v="Twelfth Night by William Shakespeare"/>
    <s v="We are casting an all-inclusive production of Shakespeare's Twelfth Night in a non-traditional performance space."/>
    <n v="3000"/>
    <n v="3080"/>
    <s v="successful"/>
    <x v="0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</r>
  <r>
    <s v="The March of the Bonus Army"/>
    <s v="A new play about a lesser known yet pivotal event in American history, about a group of WWI Veterans fighting for their rights."/>
    <n v="2500"/>
    <n v="2500"/>
    <s v="successful"/>
    <x v="0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</r>
  <r>
    <s v="A Bright Room Called Day by Tony Kushner"/>
    <s v="Support an outstanding cast of actors to take on a professional production of a masterpiece of modern theatre"/>
    <n v="4000"/>
    <n v="4000"/>
    <s v="successful"/>
    <x v="1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</r>
  <r>
    <s v="BEASTS OF BAVERLY GROVE"/>
    <s v="One play.  Two theaters.  See the story from both sides and then decide for yourself - who are the BEASTS OF BAVERLY GROVE?"/>
    <n v="1500"/>
    <n v="1650.69"/>
    <s v="successful"/>
    <x v="0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</r>
  <r>
    <s v="Bookstory"/>
    <s v="Bookstory is a tiny puppet musical with some very big ideas that tells the story of the story in the digital age"/>
    <n v="2000"/>
    <n v="2027"/>
    <s v="successful"/>
    <x v="1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</r>
  <r>
    <s v="Protocols"/>
    <s v="Help us to bring &quot;Protocols&quot; at the 2015 Camden Fringe. The most controversial play of the year."/>
    <n v="2000"/>
    <n v="2015"/>
    <s v="successful"/>
    <x v="1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</r>
  <r>
    <s v="As the Naked Lead the Blind (Play)"/>
    <s v="A professionally directed/acted workshop &amp; reading for a new play depicting sexual addiction and its crippling effect on relationships."/>
    <n v="350"/>
    <n v="593"/>
    <s v="successful"/>
    <x v="0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</r>
  <r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x v="1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</r>
  <r>
    <s v="Magnificence"/>
    <s v="An old play about our world. Set in 1970s England, Magnificence is a gut-wrenching story of radicalisation, idealism and pity."/>
    <n v="4000"/>
    <n v="4546"/>
    <s v="successful"/>
    <x v="1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</r>
  <r>
    <s v="Sweet, Sweet Spirit"/>
    <s v="A West Texas matriarch is enraged by the news that her gay grandson has been the victim of a hate crime committed by his own father."/>
    <n v="10000"/>
    <n v="10156"/>
    <s v="successful"/>
    <x v="0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</r>
  <r>
    <s v="Talk to Me Like The Rain and Let Me Listen"/>
    <s v="The Attic interns present Tennessee Williams's &quot;Talk to Me Like the Rain and Let Me Listen&quot; performing at The Flea Theater!"/>
    <n v="500"/>
    <n v="530"/>
    <s v="successful"/>
    <x v="0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</r>
  <r>
    <s v="Human, Kind Theater Project"/>
    <s v="By day we perform Acts of Kindness, by night we perform free theater, all sustained by the love of our neighbors, not ticket prices."/>
    <n v="3300"/>
    <n v="3366"/>
    <s v="successful"/>
    <x v="0"/>
    <s v="USD"/>
    <n v="1461823140"/>
    <n v="1459411371"/>
    <b v="0"/>
    <n v="34"/>
    <b v="1"/>
    <s v="theater/plays"/>
    <n v="1.02"/>
    <n v="99"/>
    <x v="1"/>
    <s v="plays"/>
    <d v="2016-03-31T08:02:51"/>
    <d v="2016-04-28T05:59:00"/>
  </r>
  <r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x v="0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</r>
  <r>
    <s v="World premiere of BIRTHDAY SUIT at the Old Red Lion"/>
    <s v="pluck. productions present their first four-week run - the world premiere of David K. Barnes' BIRTHDAY SUIT at the Old Red Lion."/>
    <n v="1650"/>
    <n v="1669"/>
    <s v="successful"/>
    <x v="1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</r>
  <r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x v="0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</r>
  <r>
    <s v="Far From Fiction"/>
    <s v="â€œFar From Fictionâ€ is a powerful play, written by Sally Willis, offering insights into a new understanding of  female psychology."/>
    <n v="2750"/>
    <n v="2750"/>
    <s v="successful"/>
    <x v="1"/>
    <s v="GBP"/>
    <n v="1460318400"/>
    <n v="1457881057"/>
    <b v="0"/>
    <n v="22"/>
    <b v="1"/>
    <s v="theater/plays"/>
    <n v="1"/>
    <n v="125"/>
    <x v="1"/>
    <s v="plays"/>
    <d v="2016-03-13T14:57:37"/>
    <d v="2016-04-10T20:00:00"/>
  </r>
  <r>
    <s v="The Reinvention of Lily Johnson"/>
    <s v="A political comedy for a crazy election year"/>
    <n v="1000"/>
    <n v="1280"/>
    <s v="successful"/>
    <x v="0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</r>
  <r>
    <s v="&quot;I Will Speak For Myself&quot;"/>
    <s v="Our goal: To produce a stirring one-woman show historically based on African-American womenâ€™s experiences, struggles, and journeys."/>
    <n v="960"/>
    <n v="1142"/>
    <s v="successful"/>
    <x v="0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</r>
  <r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x v="0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</r>
  <r>
    <s v="Night of Ashes"/>
    <s v="A Theatrical Prequel to Hell's Rebels, the current Pathfinder Adventure Path from Paizo Publishing"/>
    <n v="5000"/>
    <n v="7810"/>
    <s v="successful"/>
    <x v="0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</r>
  <r>
    <s v="Twelve Angry Women"/>
    <s v="On the 60th anniversary of Twelve Angry Men, 12 female writers create 12 short pieces about what makes them angry."/>
    <n v="2000"/>
    <n v="2063"/>
    <s v="successful"/>
    <x v="1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</r>
  <r>
    <s v="Paria Exchange at Dave's Leicester Comedy Festival"/>
    <s v="&quot;Inteligent, Inspired and Inimitable&quot; Nottingham's leading two man improv show is heading to Dave's Leicester Comedy Festival."/>
    <n v="150"/>
    <n v="230"/>
    <s v="successful"/>
    <x v="1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</r>
  <r>
    <s v="The Untold Tales of the Brothers Grimm"/>
    <s v="A fast-pace, zany comedy involving six actors performing seven usually untold Grimm Fairy Tales about giants, witches, demons and more!"/>
    <n v="675"/>
    <n v="1218"/>
    <s v="successful"/>
    <x v="5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</r>
  <r>
    <s v="'Mooring' - Vocal Point Theatre Project"/>
    <s v="A play about riverside homelessness, inspired by true events. Shows at Brunel Museum, 240 Project and similar community organisations."/>
    <n v="2000"/>
    <n v="2569"/>
    <s v="successful"/>
    <x v="1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</r>
  <r>
    <s v="Chokehold"/>
    <s v="A searing new play that takes  an unflinching look at the terrible costs of police shootings in the African American community."/>
    <n v="600"/>
    <n v="718"/>
    <s v="successful"/>
    <x v="0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</r>
  <r>
    <s v="The Silence at the Song's End"/>
    <s v="A brand new stage adaptation of the Libby Purves/Nicholas Heiney book. A new work involving music, poetry and fajitas. #timetochange"/>
    <n v="300"/>
    <n v="369"/>
    <s v="successful"/>
    <x v="1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</r>
  <r>
    <s v="Twelfth Night or What You Will"/>
    <s v="Yellowbelly Theatre needs your help to bring this incredible play of love, lust and mistaken identity to life in our debut performance!"/>
    <n v="1200"/>
    <n v="1260"/>
    <s v="successful"/>
    <x v="1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</r>
  <r>
    <s v="Gifts of War"/>
    <s v="Ancient Greece. Giddy, champagne soaked debauchery celebrating the Trojan War's end leads to a shocking and deadly surprise."/>
    <n v="5500"/>
    <n v="5623"/>
    <s v="successful"/>
    <x v="0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</r>
  <r>
    <s v="&quot;CIRQUE CAPRICIEUX, the greatest one woman show on earth&quot;"/>
    <s v="A circus theater show. An escaped carousel horse and a beautiful wire dancer let the fantasies run wild."/>
    <n v="1500"/>
    <n v="1570"/>
    <s v="successful"/>
    <x v="12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</r>
  <r>
    <s v="Gruoch, or Lady Macbeth"/>
    <s v="Death &amp; Pretzels presents the world premiere of Paul Pasulka's Gruoch, or Lady Macbeth"/>
    <n v="2500"/>
    <n v="2500"/>
    <s v="successful"/>
    <x v="0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</r>
  <r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x v="0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</r>
  <r>
    <s v="2015 Philadelphia Premier: Bonhoeffer's Cost"/>
    <s v="Help us produce this revealing play about Nazi-resistance member Dietrich Bonhoeffer and his final years of incarceration during WWII."/>
    <n v="1100"/>
    <n v="1125"/>
    <s v="successful"/>
    <x v="0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</r>
  <r>
    <s v="Tommy and Me by Ray Didinger - Theatre Exile"/>
    <s v="Help to bring this heart warming story of Ray Didinger's relationship with his boyhood hero Tommy McDonald to life."/>
    <n v="35000"/>
    <n v="40043.25"/>
    <s v="successful"/>
    <x v="0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</r>
  <r>
    <s v="THE UNDERSTUDY @ WORKING STAGE"/>
    <s v="We're putting together a production of THE UNDERSTUDY by Theresa Rebeck and hope you'll help us share this story."/>
    <n v="2100"/>
    <n v="2140"/>
    <s v="successful"/>
    <x v="0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</r>
  <r>
    <s v="The Munitionettes"/>
    <s v="Help us bring to life tales of hardship, danger and community of extraordinary women working in WW1 munitions factories."/>
    <n v="1000"/>
    <n v="1020"/>
    <s v="successful"/>
    <x v="1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</r>
  <r>
    <s v="MOONFACE"/>
    <s v="MOONFACE explores the formative f***k-ups of adolescence. Fresh, incisive new writing. Monologue, movement and striking naturalism."/>
    <n v="2500"/>
    <n v="2620"/>
    <s v="successful"/>
    <x v="1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</r>
  <r>
    <s v="2014 UASPA Theatre Showcase"/>
    <s v="UASPA is a performing arts high school producing its 2014 Theatre Showcase featuring our strongest performances and original work."/>
    <n v="1500"/>
    <n v="1527.5"/>
    <s v="successful"/>
    <x v="0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</r>
  <r>
    <s v="Lock&amp;Key Theatre present 'Timon of Athens'"/>
    <s v="Support Lock&amp;Key Theatre's 'Timon of Athens' by donating to our printing! Every penny goes to posters, programmes, flyers and scripts."/>
    <n v="773"/>
    <n v="773"/>
    <s v="successful"/>
    <x v="1"/>
    <s v="GBP"/>
    <n v="1403964324"/>
    <n v="1401372324"/>
    <b v="0"/>
    <n v="20"/>
    <b v="1"/>
    <s v="theater/plays"/>
    <n v="1"/>
    <n v="38.65"/>
    <x v="1"/>
    <s v="plays"/>
    <d v="2014-05-29T14:05:24"/>
    <d v="2014-06-28T14:05:24"/>
  </r>
  <r>
    <s v="Coming Home"/>
    <s v="Professional actors bring to life the true stories of 5 African-Americans struggling with mental health and their search for healing."/>
    <n v="5500"/>
    <n v="5845"/>
    <s v="successful"/>
    <x v="0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</r>
  <r>
    <s v="MASKS: Off-Broadway Debut"/>
    <s v="MASKS is a dramedy dealing with what it means to be alive, the reliability of identity, and what it means to suffer."/>
    <n v="5000"/>
    <n v="5671.11"/>
    <s v="successful"/>
    <x v="0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</r>
  <r>
    <s v="Free Theatre for Kids: Baby Living Room"/>
    <s v="Baby Living Room is a project created by Spazio Farma Mestre for children: free theatre for kids as sustainable education for families"/>
    <n v="2400"/>
    <n v="2400"/>
    <s v="successful"/>
    <x v="13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</r>
  <r>
    <s v="Immortal"/>
    <s v="'Immortal', a play about five English Air Bombers in WW2, is an exciting first project for the brand new Production Company, GreanTea."/>
    <n v="2200"/>
    <n v="2210"/>
    <s v="successful"/>
    <x v="1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</r>
  <r>
    <s v="Good Bread Alley"/>
    <s v="A play by April Yvette Thompson. A Gullah Healer Woman and an Afro-Cuban Priest forge a new world of magic &amp; dreams in Jim Crow Miami."/>
    <n v="100000"/>
    <n v="100036"/>
    <s v="successful"/>
    <x v="0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</r>
  <r>
    <s v="SPILL - A verbatim show about sex"/>
    <s v="We're making a show about sex. Because it's important, everyone wants to talk about it and it's at the start of everything."/>
    <n v="350"/>
    <n v="504"/>
    <s v="successful"/>
    <x v="1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</r>
  <r>
    <s v="Let's Launch Disco Turtle Productions"/>
    <s v="A theatre company designed to help young people to come out of their shell. Offering workshops and original shows directly to schools."/>
    <n v="1000"/>
    <n v="1035"/>
    <s v="successful"/>
    <x v="2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</r>
  <r>
    <s v="Book Club: A Comedy"/>
    <s v="The world premiere of an endearing play about love, friendship, men's styling putty, Dungeons &amp; Dragons &amp; our capacity for forbearance."/>
    <n v="3200"/>
    <n v="3470"/>
    <s v="successful"/>
    <x v="5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</r>
  <r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x v="0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</r>
  <r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x v="1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</r>
  <r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x v="1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</r>
  <r>
    <s v="The Pillowman Aberdeen"/>
    <s v="Multi Award-Winng play THE PILLOWMAN coming to the Arts Centre Theatre, Aberdeen"/>
    <n v="1000"/>
    <n v="1005"/>
    <s v="successful"/>
    <x v="1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</r>
  <r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x v="0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</r>
  <r>
    <s v="VANITY BITES BACK by Helen Duff"/>
    <s v="A &quot;bold, subversive and very funny&quot; clown cookery show about searching for self worth in a cheesecake - VAULT Festival &amp; Tour 2015"/>
    <n v="2000"/>
    <n v="2095"/>
    <s v="successful"/>
    <x v="1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</r>
  <r>
    <s v="Back To Blackbrick- A new play with live music"/>
    <s v="First stage adaptation of Sarah Moore Fitzgerald's beautiful novel about Alzheimer's and time travel with a live folk score."/>
    <n v="1000"/>
    <n v="1088"/>
    <s v="successful"/>
    <x v="1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</r>
  <r>
    <s v="The Fairy Tale: A Little Daylight"/>
    <s v="GK. Jr (for student actors 12 and under) will bring George Macdonald's story to life. 10+ speaking parts &amp; many non-speaking parts!"/>
    <n v="1000"/>
    <n v="1110"/>
    <s v="successful"/>
    <x v="0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</r>
  <r>
    <s v="Green Light Productions produces theatre created by women"/>
    <s v="In 2015, Green Light is producing 3 shows of new plays exclusively written, directed and created by women- help make it happen!"/>
    <n v="5000"/>
    <n v="5024"/>
    <s v="successful"/>
    <x v="0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</r>
  <r>
    <s v="The Lower Depths"/>
    <s v="Theatre Machine presents an all-new adaptation of Maxim Gorky's classic of Russian theatre, The Lower Depths."/>
    <n v="2000"/>
    <n v="2287"/>
    <s v="successful"/>
    <x v="0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</r>
  <r>
    <s v="Cans at Theatre503"/>
    <s v="Support Kuleshovâ€™s first full length production; help to build the set and bring a fierce and important new play to life"/>
    <n v="1500"/>
    <n v="1831"/>
    <s v="successful"/>
    <x v="1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</r>
  <r>
    <s v="Monster"/>
    <s v="A darkly comic one woman show by Abram Rooney as part of The Camden Fringe 2015."/>
    <n v="500"/>
    <n v="500"/>
    <s v="successful"/>
    <x v="1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</r>
  <r>
    <s v="Licensed To Ill"/>
    <s v="London based theatre makers collaborating to create a new show about the history of HipHop."/>
    <n v="3000"/>
    <n v="3084"/>
    <s v="successful"/>
    <x v="1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</r>
  <r>
    <s v="Galli Theater Fresh Start Fundraiser"/>
    <s v="Help Galli Theater continue to bring fairytales to children in English &amp; German in our theater and to institutions serving children."/>
    <n v="5800"/>
    <n v="6155"/>
    <s v="successful"/>
    <x v="0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</r>
  <r>
    <s v="AnaiÌˆs Nin Goes to Hell"/>
    <s v="An island in hell. Cleopatra, Joan of Arc, &amp; Queen Victoria wait, trapped in the memory of who they were... until AnaiÌˆs Nin shows up."/>
    <n v="10000"/>
    <n v="10133"/>
    <s v="successful"/>
    <x v="0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</r>
  <r>
    <s v="Vote for Next Season's Shows!"/>
    <s v="Vote here for whatever show you want to see next year! No gimmick, no stretch goals, just a simple vote and a free ticket."/>
    <n v="100"/>
    <n v="100"/>
    <s v="successful"/>
    <x v="0"/>
    <s v="USD"/>
    <n v="1480947054"/>
    <n v="1475759454"/>
    <b v="0"/>
    <n v="5"/>
    <b v="1"/>
    <s v="theater/plays"/>
    <n v="1"/>
    <n v="20"/>
    <x v="1"/>
    <s v="plays"/>
    <d v="2016-10-06T13:10:54"/>
    <d v="2016-12-05T14:10:54"/>
  </r>
  <r>
    <s v="The Laramie Project in Utah County"/>
    <s v="Our goal is to bring this story of one town's processing of tragedy and their own community identity to Utah County."/>
    <n v="600"/>
    <n v="780"/>
    <s v="successful"/>
    <x v="0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</r>
  <r>
    <s v="Home"/>
    <s v="An unsparing, slightly surreal look at the effects of the private rented sector on two young women. Based on real events."/>
    <n v="1500"/>
    <n v="1500.2"/>
    <s v="successful"/>
    <x v="1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</r>
  <r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x v="1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</r>
  <r>
    <s v="Annabel Lost"/>
    <s v="Annabel Lost combines visual art and performance poetry to tell the story of two orphaned refugees, Quetzal and Rhime."/>
    <n v="900"/>
    <n v="1025"/>
    <s v="successful"/>
    <x v="0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</r>
  <r>
    <s v="Get FREAK to the Edinburgh Fringe"/>
    <s v="An extraordinary, punchy and provocative new play, providing a voice for women to address their sexuality and self worth. #EDFREAK"/>
    <n v="1500"/>
    <n v="1500"/>
    <s v="successful"/>
    <x v="1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</r>
  <r>
    <s v="REALLY REALLY"/>
    <s v="A contemporary American play touching on the scorching realities of growing up in the Millennial generation."/>
    <n v="1000"/>
    <n v="2870"/>
    <s v="successful"/>
    <x v="0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</r>
  <r>
    <s v="The Tragedy of Mario and Juliet"/>
    <s v="Bumbling architect Romeo and handsome contractor Mario meet their match while building a balcony for Verona, NJ siren, Juliet."/>
    <n v="3000"/>
    <n v="3255"/>
    <s v="successful"/>
    <x v="0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</r>
  <r>
    <s v="Pramkicker - Edinburgh and Beyond"/>
    <s v="Critically-acclaimed Old Trunk are back with their new play. _x000a_PRAMKICKER. _x000a__x000a_Written by Sadie Hasler &amp; directed by Sarah Mayhew."/>
    <n v="3000"/>
    <n v="3465"/>
    <s v="successful"/>
    <x v="1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</r>
  <r>
    <s v="The Lost Boy (a play)"/>
    <s v="The world premiere of a play, a true story about love, loss, and a man reaching back in time as the only way to move forward."/>
    <n v="3400"/>
    <n v="4050"/>
    <s v="successful"/>
    <x v="0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</r>
  <r>
    <s v="Actors &amp; Musicians who are Blind or Autistic"/>
    <s v="See Theatre In A New Light"/>
    <n v="7500"/>
    <n v="8207"/>
    <s v="successful"/>
    <x v="0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</r>
  <r>
    <s v="Blue Stockings @ The Cockpit Theatre"/>
    <s v="The GSA BA (Hons) Acting class of 2016 are taking a transfer of their GSA Production to The Cockpit Theatre in London"/>
    <n v="500"/>
    <n v="633"/>
    <s v="successful"/>
    <x v="1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</r>
  <r>
    <s v="MENTAL Play short-tour 2015!"/>
    <s v="Touring the fast-paced, playful and poignant story of three twenty-somethings in a mental-health support group."/>
    <n v="200"/>
    <n v="201"/>
    <s v="successful"/>
    <x v="1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</r>
  <r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x v="0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</r>
  <r>
    <s v="The Glasshouse"/>
    <s v="Two men on trial for desertion, confined within a Glasshouse. How long can friendship last? How much can a man stand before he breaks?"/>
    <n v="5000"/>
    <n v="5003"/>
    <s v="successful"/>
    <x v="1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</r>
  <r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x v="0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</r>
  <r>
    <s v="boom- a play by Peter Sinn Nachtrieb"/>
    <s v="Sex. Fish. A COMET THAT DESTROYS THE WORLD. boom a play by Peter Sinn Nachtrieb- Feb 19-21 at The Bridge in NYC."/>
    <n v="2000"/>
    <n v="2545"/>
    <s v="successful"/>
    <x v="0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</r>
  <r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x v="0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</r>
  <r>
    <s v="HEDDA"/>
    <s v="An adaptation that realizes the internal struggle of Ibsenâ€™s most renowned protagonist as she traverses a claustrophobic social world"/>
    <n v="1600"/>
    <n v="2015"/>
    <s v="successful"/>
    <x v="0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</r>
  <r>
    <s v="The Flu Season"/>
    <s v="A new theatre company staging Will Eno's The Flu Season in Seattle"/>
    <n v="2600"/>
    <n v="3081"/>
    <s v="successful"/>
    <x v="0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</r>
  <r>
    <s v="SHADFLY - NEW PLAY AT THE ARTS PROJECT"/>
    <s v="A play about the last eight years of the life of Egon Schiele, one of the most influential Austrian Expressionist artists."/>
    <n v="1100"/>
    <n v="1185"/>
    <s v="successful"/>
    <x v="5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</r>
  <r>
    <s v="Akvavit Theatre presents NOTHING OF ME by Arne Lygre"/>
    <s v="&quot;I think that I have my own will. I can stop this, I tell myself. But it's not true.&quot;"/>
    <n v="2500"/>
    <n v="2565"/>
    <s v="successful"/>
    <x v="0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</r>
  <r>
    <s v="Cinderella"/>
    <s v="River City Theatre Company needs your support as we embark on our thirteenth production, CINDERELLA!"/>
    <n v="1000"/>
    <n v="1101"/>
    <s v="successful"/>
    <x v="0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</r>
  <r>
    <s v="Promised Land"/>
    <s v="Help Chrysalis get this production off the ground!  An original play, we only need $500 to get this production on its feet!"/>
    <n v="500"/>
    <n v="1010"/>
    <s v="successful"/>
    <x v="0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</r>
  <r>
    <s v="Pariah"/>
    <s v="The First Play From The Man Who Brought You The Black James Bond!"/>
    <n v="10"/>
    <n v="13"/>
    <s v="successful"/>
    <x v="0"/>
    <s v="USD"/>
    <n v="1476390164"/>
    <n v="1473970964"/>
    <b v="0"/>
    <n v="4"/>
    <b v="1"/>
    <s v="theater/plays"/>
    <n v="1.3"/>
    <n v="3.25"/>
    <x v="1"/>
    <s v="plays"/>
    <d v="2016-09-15T20:22:44"/>
    <d v="2016-10-13T20:22:44"/>
  </r>
  <r>
    <s v="Pink Confetti at The Courtyard Theatre, Hoxton"/>
    <s v="New play 'Pink Confetti' by Paul Roberts at The Courtyard Theatre produced by Etch and directed by Oliver Dawe."/>
    <n v="2000"/>
    <n v="2087"/>
    <s v="successful"/>
    <x v="1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</r>
  <r>
    <s v="Red Lion Theatre Presents Shakespeare's Macbeth"/>
    <s v="A student directed and student performed production of Shakespeare's Macbeth in Milwaukee's beautiful Lake Park on June 3rd &amp; 4th"/>
    <n v="4000"/>
    <n v="4002"/>
    <s v="successful"/>
    <x v="0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</r>
  <r>
    <s v="Thank You For Waiting"/>
    <s v="Help produce &quot;Thank You For Waiting,&quot; a new play that explores friendship, loss, and mental illness, at the 2016 Frigid Festival!"/>
    <n v="1500"/>
    <n v="2560"/>
    <s v="successful"/>
    <x v="0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</r>
  <r>
    <s v="Suddenly Split &amp; Swiping Over"/>
    <s v="â€œSuddenly Split &amp; Swiping Overâ€ is a sassy and heartfelt one-woman show about ending a longterm relationship and starting over."/>
    <n v="3000"/>
    <n v="3385"/>
    <s v="successful"/>
    <x v="0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</r>
  <r>
    <s v="Amateur production of The Blue Room by David Hare"/>
    <s v="We are a new Theatre Company who are fundraising to put on a new production of the play 'The Blue Room' in High Wycombe and Maidenhead"/>
    <n v="250"/>
    <n v="460"/>
    <s v="successful"/>
    <x v="1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</r>
  <r>
    <s v="Critical Ambition - BLINK by Phil Porter"/>
    <s v="Support Swansea's youngest theatre company Critical Ambition, in their co-production of BLINK with Volcano and The Other Room."/>
    <n v="3000"/>
    <n v="3908"/>
    <s v="successful"/>
    <x v="1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</r>
  <r>
    <s v="E15 at The Pleasance and CPT"/>
    <s v="'E15' is a verbatim project that looks at the story of the Focus E15 Campaign"/>
    <n v="550"/>
    <n v="580"/>
    <s v="successful"/>
    <x v="1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</r>
  <r>
    <s v="Petrification"/>
    <s v="Help us get the show on the road! Petrification is a new play about home, memory and identity and we need your help to tour."/>
    <n v="800"/>
    <n v="800"/>
    <s v="successful"/>
    <x v="1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</r>
  <r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x v="1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</r>
  <r>
    <s v="The Florence Company presents 'America'"/>
    <s v="The Florence Company premieres its first stage play at the Chelsea Theatre in London with an original piece of writing"/>
    <n v="1000"/>
    <n v="1623"/>
    <s v="successful"/>
    <x v="1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</r>
  <r>
    <s v="Xavier Project: Leftovers"/>
    <s v="How do you retain a sense identity after losing your home, your family and your country? Leftovers is a play about refugees in Nairobi."/>
    <n v="2500"/>
    <n v="3400"/>
    <s v="successful"/>
    <x v="1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</r>
  <r>
    <s v="Welcome Back To Harlem: A Hellfighter's Story"/>
    <s v="A Harlem Hellfighter struggles to re-integrate into his community after heroically fighting for his country in WW1."/>
    <n v="5000"/>
    <n v="7220"/>
    <s v="successful"/>
    <x v="5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</r>
  <r>
    <s v="HIS NAME IS ARTHUR HOLMBERG"/>
    <s v="a woman walks into a bar except she looks like a man and no one's serving drinks. one night only"/>
    <n v="1250"/>
    <n v="1250"/>
    <s v="successful"/>
    <x v="0"/>
    <s v="USD"/>
    <n v="1403964574"/>
    <n v="1401372574"/>
    <b v="0"/>
    <n v="20"/>
    <b v="1"/>
    <s v="theater/plays"/>
    <n v="1"/>
    <n v="62.5"/>
    <x v="1"/>
    <s v="plays"/>
    <d v="2014-05-29T14:09:34"/>
    <d v="2014-06-28T14:09:34"/>
  </r>
  <r>
    <s v="Gruesome Playground Injuries"/>
    <s v="A production of &quot;Gruesome Playground Injuries&quot; by Rajiv Joseph July 24th-August 9th at The Bakery in Denver, CO."/>
    <n v="2500"/>
    <n v="2520"/>
    <s v="successful"/>
    <x v="0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</r>
  <r>
    <s v="See Bob Run by Daniel MacIvor"/>
    <s v="Bob is on the road. Bob is on the run. But from what? Will she make it to her destination and what will she find whens she gets there?"/>
    <n v="2500"/>
    <n v="2670"/>
    <s v="successful"/>
    <x v="1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</r>
  <r>
    <s v="Taming of the Shrew - New Wimbledon Theatre"/>
    <s v="A vibrant, gender-inverted film-noir adaptation of Shakespeare's brutal comedy Taming of the Shrew, a visceral physical spectacle."/>
    <n v="2500"/>
    <n v="3120"/>
    <s v="successful"/>
    <x v="1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</r>
  <r>
    <s v="One Good Night by Aisling Caffrey"/>
    <s v="Venue hire and payment of designer for a darkly comic, all female play about power - losing it, wanting it and fighting to get it back"/>
    <n v="740"/>
    <n v="880"/>
    <s v="successful"/>
    <x v="1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</r>
  <r>
    <s v="Checkpoint 22"/>
    <s v="The play yet to be described as &quot;A surefire Edinburgh Fringe Festival Cult Hit&quot;. Coming to the Underbelly, Edinburgh, 5th-30th August."/>
    <n v="2000"/>
    <n v="2020"/>
    <s v="successful"/>
    <x v="1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</r>
  <r>
    <s v="VST presents Sincerity Forever"/>
    <s v="We are a fledgling theatre company based in Atlanta looking to fund our first show, Sincerity Forever by playwright Mac Wellman."/>
    <n v="1000"/>
    <n v="1130"/>
    <s v="successful"/>
    <x v="0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</r>
  <r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x v="0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</r>
  <r>
    <s v="EverScape"/>
    <s v="Bare Theatre and Sonorous Road collaborate on the NC debut of  Allan Maule's gamer fantasy play that was extended in New York."/>
    <n v="3000"/>
    <n v="3292"/>
    <s v="successful"/>
    <x v="0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</r>
  <r>
    <s v="Shakespeare's Pericles, Prince of Tyre"/>
    <s v="5 actors. 39 characters. 1 epic adventure. Presented by the Cradle Theatre Company."/>
    <n v="1000"/>
    <n v="1000.99"/>
    <s v="successful"/>
    <x v="0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</r>
  <r>
    <s v="Since I've Been Here"/>
    <s v="An original play exploring the complications of romantic relationships in all forms."/>
    <n v="2500"/>
    <n v="3000"/>
    <s v="successful"/>
    <x v="0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</r>
  <r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x v="0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</r>
  <r>
    <s v="Village Pub Theatre- FRINGE 2015"/>
    <s v="Help us run Leithâ€™s acclaimed, year round pub theatre VPT as part of Edinburgh Fringe 2015. Presenting 72 short plays over two weeks."/>
    <n v="3000"/>
    <n v="3080"/>
    <s v="successful"/>
    <x v="1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</r>
  <r>
    <s v="These are your lives."/>
    <s v="The first four-week performance run for our dance-theatre company, Geste Records, to be performed at The Yard Theatre in September."/>
    <n v="4000"/>
    <n v="4073"/>
    <s v="successful"/>
    <x v="1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</r>
  <r>
    <s v="One Shot Theatre Company"/>
    <s v="One Shot Theatre Company is an organization that promotes youth theatre for social change, putting on shows that open a social dialogue"/>
    <n v="2000"/>
    <n v="2000"/>
    <s v="successful"/>
    <x v="0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</r>
  <r>
    <s v="Blast From the Past"/>
    <s v="I am asking for public funding to help put together a musical tribute titled &quot;Blast From The Past&quot; reenacting famous HipHop, RnB acts."/>
    <n v="100000"/>
    <n v="0"/>
    <s v="failed"/>
    <x v="0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</r>
  <r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x v="0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</r>
  <r>
    <s v="Jeremy Kyle- The Opera"/>
    <s v="The Jeremy Kyle Show offers so much subject matter to create an opera with.  Along with his brilliant put downs it could be excellent!"/>
    <n v="3000"/>
    <n v="1"/>
    <s v="failed"/>
    <x v="1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</r>
  <r>
    <s v="Evo: An Original Rock Opera"/>
    <s v="A revival of Shadowbox Live's Off-Broadway Rock Opera to uncompromisingly explore the darker urges of humankind. But we need your help!"/>
    <n v="17100"/>
    <n v="8725"/>
    <s v="failed"/>
    <x v="0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</r>
  <r>
    <s v="Some Enchanted Evening UK TOUR"/>
    <s v="A professional musical revue. First performed in 2013 as a short tour, to be embarking on a full length tour across the UK in 2015!"/>
    <n v="500"/>
    <n v="100"/>
    <s v="failed"/>
    <x v="1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</r>
  <r>
    <s v="SMOKEY AND THE BANDIT: THE MUSICAL"/>
    <s v="SMOKEY AND THE BANDIT: THE MUSICAL_x000a_The classic film, characters and music you love, on stage, LIVE!"/>
    <n v="5000"/>
    <n v="1762"/>
    <s v="failed"/>
    <x v="0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</r>
  <r>
    <s v="Alice - A New Musical"/>
    <s v="Alice is an original musical for all ages with a unique new story based on Alice's Adventures in Wonderland, premiering in summer 2017."/>
    <n v="75000"/>
    <n v="3185"/>
    <s v="failed"/>
    <x v="5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</r>
  <r>
    <s v="Mary's Son"/>
    <s v="Mary's Son is a pop opera about Jesus and the hope he brings to all people."/>
    <n v="3500"/>
    <n v="1276"/>
    <s v="failed"/>
    <x v="0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</r>
  <r>
    <s v="The Brother's of B-Block"/>
    <s v="The Brotherâ€™s of B-block is a musical play. A new take on &quot;OZ&quot; _x000a_The Wizard of OZ meets HBO's OZ."/>
    <n v="150000"/>
    <n v="0"/>
    <s v="failed"/>
    <x v="0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</r>
  <r>
    <s v="The Ballad of Downtown Jake"/>
    <s v="THE BALLAD OF DOWNTOWN JAKE is a newly created contemporary music drama that is schedule to premiere in Phoenix, AZ in March 2015."/>
    <n v="3000"/>
    <n v="926"/>
    <s v="failed"/>
    <x v="0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</r>
  <r>
    <s v="Project Hedwig and the Angry Inch"/>
    <s v="A rock and roll journey that explores love, loss, redemption, duality and ascension."/>
    <n v="3300"/>
    <n v="216"/>
    <s v="failed"/>
    <x v="5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</r>
  <r>
    <s v="POE!"/>
    <s v="POE is a tragicomic musical about the life and works of Edgar Poe, with Death as his therapist helping him find peace in the beyond."/>
    <n v="25000"/>
    <n v="1"/>
    <s v="failed"/>
    <x v="0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</r>
  <r>
    <s v="Spring Awakening Presented by Catoctin Mountain Players"/>
    <s v="Help us bring the SPRING AWAKENING to Frederick, MD! _x000a__x000a_We're producing a project for young adults and could use your help."/>
    <n v="1000"/>
    <n v="55"/>
    <s v="failed"/>
    <x v="0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</r>
  <r>
    <s v="THE PRYOR EMPIRE: A RICHARD PRYOR TRIBUTE"/>
    <s v="See Pryor from his teenage years to his last breath featuring his past wives, closest friends. &amp; his fan favorite character Mudbone."/>
    <n v="3000"/>
    <n v="0"/>
    <s v="failed"/>
    <x v="0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</r>
  <r>
    <s v="My own musical"/>
    <s v="All the world's a stage..._x000a_It is my biggest dream to perform my own, selfcreated musical with lots of kids as big as I am able to."/>
    <n v="700"/>
    <n v="15"/>
    <s v="failed"/>
    <x v="12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</r>
  <r>
    <s v="Puberty: The Musical"/>
    <s v="It feels like the first time. Like the very first time everyone's coming-of-age comes to the stage. Think 'Wicked', with bad acne."/>
    <n v="25000"/>
    <n v="0"/>
    <s v="failed"/>
    <x v="0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</r>
  <r>
    <s v="SHS presents Rodgers and Hammerstein's Cinderella"/>
    <s v="We are the Saugerties High School drama club. Please help us create our musical to keep theater alive!"/>
    <n v="5000"/>
    <n v="821"/>
    <s v="failed"/>
    <x v="0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</r>
  <r>
    <s v="If the Shoe Fits"/>
    <s v="This new musical comedy empowers women and girls of all ages to be themselves in their shoes, whatever shoes they choose."/>
    <n v="1000"/>
    <n v="1"/>
    <s v="failed"/>
    <x v="5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</r>
  <r>
    <s v="Our Sacred Honor"/>
    <s v="Develop demo materials for new, true story of teen Revolutionary War heroes - for hybrid film/live stage musical"/>
    <n v="10000"/>
    <n v="481"/>
    <s v="failed"/>
    <x v="0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</r>
  <r>
    <s v="Zachariah Sheldon: A musical to chill your blood"/>
    <s v="Zachariah Sheldon is a brilliant, darkly twisted brand new musical with music from Mark Newton and script by Anthony Wilkes"/>
    <n v="500"/>
    <n v="30"/>
    <s v="failed"/>
    <x v="1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</r>
  <r>
    <s v="Moth Theater Lives"/>
    <s v="Help Moth Live! Support Moth and its artist collective to achieve its 2014/15 season."/>
    <n v="40000"/>
    <n v="40153"/>
    <s v="successful"/>
    <x v="0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</r>
  <r>
    <s v="Honest Aesop's Fables - Tall tales for short people"/>
    <s v="Monies raised will help offset production costs of  transportation of set and actors, theatre rental and advertising costs."/>
    <n v="750"/>
    <n v="780"/>
    <s v="successful"/>
    <x v="5"/>
    <s v="CAD"/>
    <n v="1402938394"/>
    <n v="1400691994"/>
    <b v="0"/>
    <n v="8"/>
    <b v="1"/>
    <s v="theater/plays"/>
    <n v="1.04"/>
    <n v="97.5"/>
    <x v="1"/>
    <s v="plays"/>
    <d v="2014-05-21T17:06:34"/>
    <d v="2014-06-16T17:06:34"/>
  </r>
  <r>
    <s v="Weald at The Finborough Theatre"/>
    <s v="A terse and delicate dissection of male emotions from a rural perspective: fathers and sons, legacy and heritage, molasses and mud."/>
    <n v="500"/>
    <n v="500"/>
    <s v="successful"/>
    <x v="1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</r>
  <r>
    <s v="Staged Reading of &quot;The Rise and Fall of Little Voice&quot;"/>
    <s v="A Chicago staged reading of Jim Cartwright's 1992 play-with-music, &quot;The Rise and Fall of Little Voice.&quot;"/>
    <n v="500"/>
    <n v="520"/>
    <s v="successful"/>
    <x v="0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</r>
  <r>
    <s v="A Midsummer Night's Dream"/>
    <s v="A new take on a classic. Under the direction of Rosanna Saracino, We are exploring the darker elements of A Midsummer Night's Dream."/>
    <n v="300"/>
    <n v="752"/>
    <s v="successful"/>
    <x v="5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</r>
  <r>
    <s v="ALLIE"/>
    <s v="ALLIE is a new dark comedy play which will premiere at the Edinburgh Festival Fringe 2015. Written and produced by Ruaraidh Murray."/>
    <n v="2000"/>
    <n v="2010"/>
    <s v="successful"/>
    <x v="1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</r>
  <r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x v="1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</r>
  <r>
    <s v="The Tumbleweed Zephyr"/>
    <s v="All aboard for the world premiere of a new steampunk-inspired train adventure play, written by Maggie Lee and directed by Amy Poisson!"/>
    <n v="5000"/>
    <n v="5813"/>
    <s v="successful"/>
    <x v="0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</r>
  <r>
    <s v="AG Theater RÃ¤mibÃ¼hl Projekt 2017"/>
    <s v="Auch dieses Jahr soll wieder unter der Leitung von Christian Seiler &amp; Bruno Catalano ein Projekt der AG Theater stattfinden."/>
    <n v="5000"/>
    <n v="5291"/>
    <s v="successful"/>
    <x v="16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</r>
  <r>
    <s v="Teaterforestilling: Shakespeare patchwork"/>
    <s v="Vi mindes 400-Ã¥ret for Shakespeares dÃ¸d ved at producere en forestilling, som indeholder alt det, som vi kender Shakespeare for."/>
    <n v="2000"/>
    <n v="2215"/>
    <s v="successful"/>
    <x v="8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</r>
  <r>
    <s v="Mr. Marmalade"/>
    <s v="Life is hard when your own imaginary friend can't make time for you."/>
    <n v="1500"/>
    <n v="1510"/>
    <s v="successful"/>
    <x v="0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</r>
  <r>
    <s v="Reality of Love Remix (Love in Disguise)"/>
    <s v="We want you to analyze while we dramatize if people who romanticize can recognize true love in a disguise."/>
    <n v="3000"/>
    <n v="3061"/>
    <s v="successful"/>
    <x v="0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</r>
  <r>
    <s v="ThÃ©rÃ¨se Raquin at The Courtyard Theatre"/>
    <s v="We are a young company who have been accepted to put on our play at The Courtyard Theatre. We need Â£250 for flyers, props and costume!"/>
    <n v="250"/>
    <n v="250"/>
    <s v="successful"/>
    <x v="1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</r>
  <r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x v="0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</r>
  <r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x v="5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</r>
  <r>
    <s v="IHDC's 2017 Pantomime - Jack and the Beanstalk"/>
    <s v="Each year our community comes together to put on a fun and funny family show. We need your help to keep our annual event going."/>
    <n v="225"/>
    <n v="234"/>
    <s v="successful"/>
    <x v="1"/>
    <s v="GBP"/>
    <n v="1482321030"/>
    <n v="1477133430"/>
    <b v="0"/>
    <n v="9"/>
    <b v="1"/>
    <s v="theater/plays"/>
    <n v="1.04"/>
    <n v="26"/>
    <x v="1"/>
    <s v="plays"/>
    <d v="2016-10-22T10:50:30"/>
    <d v="2016-12-21T11:50:30"/>
  </r>
  <r>
    <s v="Cubs: an Original Work"/>
    <s v="An Original Short Play: two young women search for answers about sexuality, the history they are taught, and their animal instincts."/>
    <n v="800"/>
    <n v="875"/>
    <s v="successful"/>
    <x v="0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</r>
  <r>
    <s v="Napoleon in Scotland / NapolÃ©on en Ecosse"/>
    <s v="A Fantastic creation about Napoleon, through his words and letters, sublimated by a musical score of rare beauty. Magnificent poetry!"/>
    <n v="620"/>
    <n v="714"/>
    <s v="successful"/>
    <x v="6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</r>
  <r>
    <s v="Israel LÃ³pez @ Ojai Playwrights Conference"/>
    <s v="Artistic Internship @ Ojai Playwrights Conference"/>
    <n v="1200"/>
    <n v="1200"/>
    <s v="successful"/>
    <x v="0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</r>
  <r>
    <s v="The Stolen Inches, Edinburgh 2015"/>
    <s v="A short man takes his tall family to court for stealing his height. Help Small Things Theatre take this big story to EdFringe 2015!"/>
    <n v="3000"/>
    <n v="3095.11"/>
    <s v="successful"/>
    <x v="1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</r>
  <r>
    <s v="Lemming Theatrical's Smell of the Kill"/>
    <s v="A stunning production of Michele Lowe's biting play, The Smell of the Kill.  Brought to you by Michael Sheeks and his friends &amp; heroes."/>
    <n v="1000"/>
    <n v="1035"/>
    <s v="successful"/>
    <x v="0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</r>
  <r>
    <s v="Prowl Theatre Company"/>
    <s v="Prowl Theatre Company is brand new. We are putting on our first play 'Sexual perversity in Chicago', from the 10th to the 16th August"/>
    <n v="1000"/>
    <n v="1382"/>
    <s v="successful"/>
    <x v="1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</r>
  <r>
    <s v="Royal Holloway's Drama Society Presents 'Posh'"/>
    <s v="Debauchery, laughter, violence and politics. Why wouldn't you want help Drama Soc's production of 'Posh' be the best it can be?"/>
    <n v="220"/>
    <n v="241"/>
    <s v="successful"/>
    <x v="1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</r>
  <r>
    <s v="Kylie for President"/>
    <s v="Bring a touring character education play about making wise choices to elementary students in Kentuckiana. Vote Kylie for President!"/>
    <n v="3500"/>
    <n v="3530"/>
    <s v="successful"/>
    <x v="0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</r>
  <r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x v="1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</r>
  <r>
    <s v="CHILD Z"/>
    <s v="Zoe is a teenage girl growing up in a deeply disturbing society. If those paid to protect her aren't listening, then who is?"/>
    <n v="4000"/>
    <n v="4545"/>
    <s v="successful"/>
    <x v="1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</r>
  <r>
    <s v="FAUST.hier und jetzt"/>
    <s v="Theaterprojekt 12. Kl. Waldorfschule Essen. 2 junge Regisseure bringen volles Engagement &amp; Zeit ein. FÃ¼r ihre Finanzierung sammeln wir."/>
    <n v="4500"/>
    <n v="4500"/>
    <s v="successful"/>
    <x v="12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</r>
  <r>
    <s v="Memoir of a Forgotten Past"/>
    <s v="3 decades, 3 generations, 3 friends, one house. Real Eyes Theatre explore how our lives are influenced by the decades we grow up in."/>
    <n v="50"/>
    <n v="70"/>
    <s v="successful"/>
    <x v="1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</r>
  <r>
    <s v="The Black and White Theatre Company Inc."/>
    <s v="The Black and White Theatre Company Inc. is a small company who loves to perform and entertain, but needs your support to succeed!"/>
    <n v="800"/>
    <n v="1030"/>
    <s v="successful"/>
    <x v="0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</r>
  <r>
    <s v="Goldfish Memory Productions"/>
    <s v="Goldfish Memory Productions seeks at least $12,000 to begin their first 3 professional projects."/>
    <n v="12000"/>
    <n v="12348.5"/>
    <s v="successful"/>
    <x v="0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</r>
  <r>
    <s v="Some big Some bang"/>
    <s v="The Ugly Collective takes Some big Some bang to the Underbelly Venues at the Edinburgh Fringe!"/>
    <n v="2000"/>
    <n v="2050"/>
    <s v="successful"/>
    <x v="1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</r>
  <r>
    <s v="DOG SEES GOD: Confessions of a Teenage Blockhead"/>
    <s v="Bert V. Royal makes a strong statement about drug use, suicide, teen violence, rebellion and sexual identity in this powerful play."/>
    <n v="2000"/>
    <n v="2202"/>
    <s v="successful"/>
    <x v="0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</r>
  <r>
    <s v="Loading Dock Theatre Presents: The Dudleys! A Family Game"/>
    <s v="In The Dudleys! family memories are brought to life as a malfunctioning 8-bit video game. Press Start."/>
    <n v="3000"/>
    <n v="3383"/>
    <s v="successful"/>
    <x v="0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</r>
  <r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x v="0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</r>
  <r>
    <s v="&quot;Unexpectedly Expecting&quot; - A One-Woman Show"/>
    <s v="My one-woman show invites audiences to join me on my path to pregnancy as I share my neuroses, challenges and revelations."/>
    <n v="3000"/>
    <n v="4176"/>
    <s v="successful"/>
    <x v="0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</r>
  <r>
    <s v="A Krumpus Story - World Premiere"/>
    <s v="A Krumpus Story is a dark holiday comedy for anyone who wants a little more spice in their holiday fare."/>
    <n v="3500"/>
    <n v="3880"/>
    <s v="successful"/>
    <x v="0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</r>
  <r>
    <s v="Cassiopeia"/>
    <s v="Thespis Theater Festival presents Cassiopeia: A romantic tale of a bride finding her way to her unknown groom before it is too late."/>
    <n v="750"/>
    <n v="1043"/>
    <s v="successful"/>
    <x v="0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</r>
  <r>
    <s v="Two Noble Kinsmen: Fire &amp; Shadows"/>
    <s v="Bare Theatre &amp; Cirque de Vol Studios are back for another outdoor adventure in the amphitheatre at Raleigh Little Theatre!"/>
    <n v="5000"/>
    <n v="5285"/>
    <s v="successful"/>
    <x v="0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</r>
  <r>
    <s v="Dog sees God by Bert V. Royal @ FSU"/>
    <s v="This October, in association with Rogue Productions at FSU, I will be directing a production of Dog sees God."/>
    <n v="350"/>
    <n v="355"/>
    <s v="successful"/>
    <x v="0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</r>
  <r>
    <s v="death (and straight boys)"/>
    <s v="&quot;death (and straight boys)&quot; is a 5 play cycle, loosely founded on the KÃ¼bler-Ross model, more commonly known as the 5 stages of grief."/>
    <n v="5000"/>
    <n v="5012.25"/>
    <s v="successful"/>
    <x v="0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</r>
  <r>
    <s v="The Tulip Tree 2014"/>
    <s v="The Tulip Tree is a project I have been passionate about for 5 years. It is an unforgettable story that has never been told."/>
    <n v="3000"/>
    <n v="3275"/>
    <s v="successful"/>
    <x v="1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</r>
  <r>
    <s v="Random Us"/>
    <s v="A humorous, touching play about the joys and challenges of a married couple's tender, yet intense relationship &quot;Love is never random&quot;"/>
    <n v="3000"/>
    <n v="3550"/>
    <s v="successful"/>
    <x v="0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</r>
  <r>
    <s v="We Rise"/>
    <s v="A play honoring the lives and legacies of the activists and those remembered at the 1992 ACT UP Ashes Action at The White House"/>
    <n v="1500"/>
    <n v="1800"/>
    <s v="successful"/>
    <x v="0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</r>
  <r>
    <s v="Most Dangerous Man in America (WEB DuBois) by Amiri  Baraka"/>
    <s v="World Premiere of last play written by Amiri Baraka"/>
    <n v="40000"/>
    <n v="51184"/>
    <s v="successful"/>
    <x v="0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</r>
  <r>
    <s v="An Evening With Durang"/>
    <s v="Help us independently produce two great comedies by Christopher Durang."/>
    <n v="1000"/>
    <n v="1260"/>
    <s v="successful"/>
    <x v="0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</r>
  <r>
    <s v="Jason (Georgia on My Mind)"/>
    <s v="Jason (Georgia on My Mind), a solo play about a modern quest to the Republic of Georgia in the ancient steps of Jason &amp; the Argonauts"/>
    <n v="333"/>
    <n v="430"/>
    <s v="successful"/>
    <x v="1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</r>
  <r>
    <s v="Three Christs - Presented at Dixon Place"/>
    <s v="A new play exploring themes of reverence, belief, and certainty. _x000a_&quot;Because what is is, and what is cannot not be...&quot;"/>
    <n v="3500"/>
    <n v="3760"/>
    <s v="successful"/>
    <x v="0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</r>
  <r>
    <s v="The History Boys at USC"/>
    <s v="Tony-Award Winning Play, The History Boys brought to you by the Independent Student Production Company Narrative Series: Page to Stage!"/>
    <n v="4000"/>
    <n v="4005"/>
    <s v="successful"/>
    <x v="0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</r>
  <r>
    <s v="&quot;Lifted&quot; - The Theatre Shed's 10 Year Anniversary Show"/>
    <s v="We are 10 years old - please help us celebrate the last 10 years and secure our future for the next 10 years."/>
    <n v="2000"/>
    <n v="3100"/>
    <s v="successful"/>
    <x v="1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</r>
  <r>
    <s v="Sid the tour 2016"/>
    <s v="With your support this one-man show will tour various theatres in the UK - it's a story of hero worship and love beyond the grave."/>
    <n v="2000"/>
    <n v="2160"/>
    <s v="successful"/>
    <x v="1"/>
    <s v="GBP"/>
    <n v="1462878648"/>
    <n v="1461064248"/>
    <b v="0"/>
    <n v="30"/>
    <b v="1"/>
    <s v="theater/plays"/>
    <n v="1.08"/>
    <n v="72"/>
    <x v="1"/>
    <s v="plays"/>
    <d v="2016-04-19T11:10:48"/>
    <d v="2016-05-10T11:10:48"/>
  </r>
  <r>
    <s v="CORIOLANUS | THE NORMAL HEART @ The Lab Theater"/>
    <s v="Two great political plays, separated in authorship by four hundred years but united in their urgency."/>
    <n v="5000"/>
    <n v="5526"/>
    <s v="successful"/>
    <x v="0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</r>
  <r>
    <s v="Tell Me That You Love Me"/>
    <s v="Tell Me That You Love Me, a new play about the love affair between Actress and Writer, with the novel Arch of Triumph as the backdrop"/>
    <n v="2500"/>
    <n v="2520"/>
    <s v="successful"/>
    <x v="0"/>
    <s v="USD"/>
    <n v="1413383216"/>
    <n v="1410791216"/>
    <b v="0"/>
    <n v="40"/>
    <b v="1"/>
    <s v="theater/plays"/>
    <n v="1.008"/>
    <n v="63"/>
    <x v="1"/>
    <s v="plays"/>
    <d v="2014-09-15T14:26:56"/>
    <d v="2014-10-15T14:26:56"/>
  </r>
  <r>
    <s v="Generations (Senior Project)"/>
    <s v="Help me produce the play I have written for my senior project!"/>
    <n v="500"/>
    <n v="606"/>
    <s v="successful"/>
    <x v="0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</r>
  <r>
    <s v="Dog Show"/>
    <s v="Part-silent film, part-thriller, Dog Show sees four actors play a community of dogs and their owners. One autumn, a killer strikes."/>
    <n v="1500"/>
    <n v="1505"/>
    <s v="successful"/>
    <x v="1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</r>
  <r>
    <s v="SANKARA"/>
    <s v="Shakespeare's &quot;Julius Caesar&quot; inspires the unforgettable story of the &quot;African Che Guevara&quot; Thomas Sankara, President of Burkina Faso."/>
    <n v="3000"/>
    <n v="3275"/>
    <s v="successful"/>
    <x v="1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</r>
  <r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x v="0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</r>
  <r>
    <s v="Constellations by Nick Payne at the Nottingham New Theatre"/>
    <s v="The award-winning Nottingham New Theatre presents an exciting experimental play about the multi-universe theory and love."/>
    <n v="300"/>
    <n v="409.01"/>
    <s v="successful"/>
    <x v="1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</r>
  <r>
    <s v="Pennywinkle: A New Chicago Comedy"/>
    <s v="The play satirizes the Chicago improvisation scene exposing the rules of the craft and the eccentricities of its participants"/>
    <n v="2827"/>
    <n v="2925"/>
    <s v="successful"/>
    <x v="0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</r>
  <r>
    <s v="The Drama Factory presents : The Magic Flute"/>
    <s v="Our original dramatic adaption of this Mozart opera is staged to create visually stunning fun with live music."/>
    <n v="1500"/>
    <n v="1820"/>
    <s v="successful"/>
    <x v="0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</r>
  <r>
    <s v="A KC Fringe World Premiere: DESPERATE ACTS"/>
    <s v="Support this collection of new plays by Kansas City writers and the artists who are bringing it to life!"/>
    <n v="1000"/>
    <n v="1860"/>
    <s v="successful"/>
    <x v="0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</r>
  <r>
    <s v="Much Ado About Nothing"/>
    <s v="Dear Stone Theater Company brings its inaugural production of Much Ado About Nothing to Logan Square, Chicago. Thanks for watching!"/>
    <n v="700"/>
    <n v="2100"/>
    <s v="successful"/>
    <x v="0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</r>
  <r>
    <s v="The Ruby Darlings Show"/>
    <s v="The filthily talented Ruby and Darling, take you on a raunch-tastic musical discovery of life with a vagina. #sayno"/>
    <n v="1000"/>
    <n v="1082.5"/>
    <s v="successful"/>
    <x v="1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</r>
  <r>
    <s v="&quot;Loving Alanis&quot; Rocky Mountain Regional Premier"/>
    <s v="A comedy about, life, death, men, women, and the power of a good Kegel."/>
    <n v="1300"/>
    <n v="1835"/>
    <s v="successful"/>
    <x v="0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</r>
  <r>
    <s v="The Youth Shakespeare Project 2014"/>
    <s v="Two teachers and twenty kids bring one of Shakespeare's plays to life!"/>
    <n v="500"/>
    <n v="570"/>
    <s v="successful"/>
    <x v="0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</r>
  <r>
    <s v="IT'S JUST MY LIFE"/>
    <s v="Married, Single, Divorced, Straight, Gay, Transgendered, Birth Mother, Adoptive Mother.... Everyone has a story.  These are ours."/>
    <n v="7500"/>
    <n v="11530"/>
    <s v="successful"/>
    <x v="0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</r>
  <r>
    <s v="Bring Matt Fotis's Nights on the Couch to NYC!"/>
    <s v="Matt Fotis's play, Nights on the Couch, was accepted to the 28th Annual Strawberry One Act Festival! Show your support!"/>
    <n v="2000"/>
    <n v="2030"/>
    <s v="successful"/>
    <x v="0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</r>
  <r>
    <s v="Expedition (to NYC)"/>
    <s v="This summer, help some of the top high school theater students from across the country come to NYC to create a world premiere play."/>
    <n v="10000"/>
    <n v="10235"/>
    <s v="successful"/>
    <x v="0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</r>
  <r>
    <s v="The Inspectors Call"/>
    <s v="Vibrant contemporary political theatre, exploring the professional and human impact of the growing corporate culture in education."/>
    <n v="3500"/>
    <n v="3590"/>
    <s v="successful"/>
    <x v="1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</r>
  <r>
    <s v="Sylvia (a benefit show)"/>
    <s v="I am raising money to pay for the rights to produce Sylvia by A.R. Gurney. The show will be a fundraiser for Wayside Waifs."/>
    <n v="800"/>
    <n v="1246"/>
    <s v="successful"/>
    <x v="0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</r>
  <r>
    <s v="Told Look Younger at Jermyn Street Theatre"/>
    <s v="A heart-warming comedy by award-winning writer about Love, Sex, Friendship of three old gay men in their 60s'!"/>
    <n v="4000"/>
    <n v="4030"/>
    <s v="successful"/>
    <x v="1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</r>
  <r>
    <s v="PUNK ROCK"/>
    <s v="William Carlisle has the world at his feet but its weight on his shoulders. He is intelligent, articulate and fucked."/>
    <n v="500"/>
    <n v="1197"/>
    <s v="successful"/>
    <x v="1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</r>
  <r>
    <s v="Corium"/>
    <s v="A new piece of physical theatre about love, regret and longing."/>
    <n v="200"/>
    <n v="420"/>
    <s v="successful"/>
    <x v="1"/>
    <s v="GBP"/>
    <n v="1434994266"/>
    <n v="1432402266"/>
    <b v="0"/>
    <n v="4"/>
    <b v="1"/>
    <s v="theater/plays"/>
    <n v="2.1"/>
    <n v="105"/>
    <x v="1"/>
    <s v="plays"/>
    <d v="2015-05-23T17:31:06"/>
    <d v="2015-06-22T17:31:06"/>
  </r>
  <r>
    <s v="Lakotas and the American Theatre"/>
    <s v="Breaking the American Indian stereotype in the American Theatre."/>
    <n v="3300"/>
    <n v="3449"/>
    <s v="successful"/>
    <x v="0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</r>
  <r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x v="0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</r>
  <r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x v="5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</r>
  <r>
    <s v="Beauty and the Beast"/>
    <s v="Saltmine Theatre Company present Beauty and the Beast:"/>
    <n v="4500"/>
    <n v="4592"/>
    <s v="successful"/>
    <x v="1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</r>
  <r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x v="1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</r>
  <r>
    <s v="Mine by Polly Teale A Paper Parachutes Production"/>
    <s v="A small theatre company taking 'Mine' on tour in early 2016. 'Mine' is a modern play and we hope to break on to the stage with a bang."/>
    <n v="300"/>
    <n v="381"/>
    <s v="successful"/>
    <x v="1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</r>
  <r>
    <s v="Howard's End 3.0"/>
    <s v="A week of rehearsal culminating in a staged reading of our three-actor adaptation of &quot;Howards End,&quot; for potential producers."/>
    <n v="850"/>
    <n v="2879"/>
    <s v="successful"/>
    <x v="0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</r>
  <r>
    <s v="Star-Spangled Sitcoms: Huzzah &amp; John Adams"/>
    <s v="It's exactly what you think it is: a historical parody of your favorite sitcom about a bar and its psychiatrist spinoff!"/>
    <n v="2000"/>
    <n v="2015"/>
    <s v="successful"/>
    <x v="0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</r>
  <r>
    <s v="Bare Bones Shakespeare 2015-16 Season"/>
    <s v="Bare Bones Shakespeare's first season will start with a DFW school touring show: Romeo and Juliet."/>
    <n v="20000"/>
    <n v="1862"/>
    <s v="failed"/>
    <x v="0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</r>
  <r>
    <s v="Picasso at The Lapin Agile, a play by Steve Martin"/>
    <s v="Shoe-string, Independent theater with a focus on art that makes you think.  Next, we're putting on an award winning Steve Martin play!"/>
    <n v="5000"/>
    <n v="362"/>
    <s v="failed"/>
    <x v="0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</r>
  <r>
    <s v="Mark Twain is Hell for the Company - Original Play"/>
    <s v="&quot;MARK TWAIN IS HELL FOR THE COMPANY&quot; is an original theatrical production created and under development by Jeff Lowe."/>
    <n v="1000"/>
    <n v="100"/>
    <s v="failed"/>
    <x v="0"/>
    <s v="USD"/>
    <n v="1439828159"/>
    <n v="1437236159"/>
    <b v="0"/>
    <n v="1"/>
    <b v="0"/>
    <s v="theater/plays"/>
    <n v="0.1"/>
    <n v="100"/>
    <x v="1"/>
    <s v="plays"/>
    <d v="2015-07-18T16:15:59"/>
    <d v="2015-08-17T16:15:59"/>
  </r>
  <r>
    <s v="The Rabbit on the Moon"/>
    <s v="A long distance wrong number leads to love, but with Emily flying in to finally meet, Nick somehow forgot to mention he's blind."/>
    <n v="5500"/>
    <n v="620"/>
    <s v="failed"/>
    <x v="0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</r>
  <r>
    <s v="Elektra Bekent - Afstudeervoorstelling"/>
    <s v="Mijn solo voorstelling gaat over Elektra (Sophokles) en hoe zij als jongere alles beleeft en meemaakt!"/>
    <n v="850"/>
    <n v="131"/>
    <s v="failed"/>
    <x v="9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</r>
  <r>
    <s v="laughter in the hood"/>
    <s v="want to donate tickets to residents who live in the community that cant afford the 35.00 price of ticket"/>
    <n v="1500"/>
    <n v="0"/>
    <s v="failed"/>
    <x v="0"/>
    <s v="USD"/>
    <n v="1429396200"/>
    <n v="1428539708"/>
    <b v="0"/>
    <n v="0"/>
    <b v="0"/>
    <s v="theater/plays"/>
    <n v="0"/>
    <e v="#DIV/0!"/>
    <x v="1"/>
    <s v="plays"/>
    <d v="2015-04-09T00:35:08"/>
    <d v="2015-04-18T22:30:00"/>
  </r>
  <r>
    <s v="Shakespeare in Sarajevo"/>
    <s v="Shakespeare's plays have an important message for the world. Bosnia needs to hear. Bring Shakespeare to Sarajevo! Fund performances!"/>
    <n v="1500"/>
    <n v="427"/>
    <s v="failed"/>
    <x v="0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</r>
  <r>
    <s v="Women Beware Women"/>
    <s v="Young Actor's taking on a Jacobean tragedy. Family, betrayal, love, lust, sex and death."/>
    <n v="150"/>
    <n v="20"/>
    <s v="failed"/>
    <x v="1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</r>
  <r>
    <s v="Hot Dogs a new play by Suhayla El-Bushra"/>
    <s v="Hot Dogs is a new play that tackles sexism in schools and addresses issues that current sex/relationship education fails to."/>
    <n v="1500"/>
    <n v="10"/>
    <s v="failed"/>
    <x v="1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</r>
  <r>
    <s v="Measure For Measure"/>
    <s v="The ASU Theatre and Shakespeare Club presents Measure For Measure directed by Jordyn Ochser."/>
    <n v="700"/>
    <n v="150"/>
    <s v="failed"/>
    <x v="0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</r>
  <r>
    <s v="'GULF' - a new play by PIVOT THEATRE"/>
    <s v="A filmic, fast-paced exploration of trust, making its debut at Camden People's Theatre this July."/>
    <n v="1500"/>
    <n v="270"/>
    <s v="failed"/>
    <x v="1"/>
    <s v="GBP"/>
    <n v="1405461600"/>
    <n v="1403562705"/>
    <b v="0"/>
    <n v="6"/>
    <b v="0"/>
    <s v="theater/plays"/>
    <n v="0.18"/>
    <n v="45"/>
    <x v="1"/>
    <s v="plays"/>
    <d v="2014-06-23T22:31:45"/>
    <d v="2014-07-15T22:00:00"/>
  </r>
  <r>
    <s v="Verge of Strife - The life and poetry of Rupert Brooke"/>
    <s v="Jonny Labey (Eastenders) leads this poetic production as WWI poet Rupert Brooke, in this dynamic, moving portrait of a flawed genius."/>
    <n v="4000"/>
    <n v="805"/>
    <s v="failed"/>
    <x v="1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</r>
  <r>
    <s v="dasGROUP Theatre: Savage in Limbo"/>
    <s v="Savage in Limbo is the pilot production of dasGROUP Theatre; a Dallas-based production company with an eye for grit &amp; love of theatre."/>
    <n v="2000"/>
    <n v="358"/>
    <s v="failed"/>
    <x v="0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</r>
  <r>
    <s v="Open House Theater"/>
    <s v="A small community with a love for theater would like to continue. Help the children of this community continue."/>
    <n v="20000"/>
    <n v="0"/>
    <s v="failed"/>
    <x v="0"/>
    <s v="USD"/>
    <n v="1450389950"/>
    <n v="1447797950"/>
    <b v="0"/>
    <n v="0"/>
    <b v="0"/>
    <s v="theater/plays"/>
    <n v="0"/>
    <e v="#DIV/0!"/>
    <x v="1"/>
    <s v="plays"/>
    <d v="2015-11-17T22:05:50"/>
    <d v="2015-12-17T22:05:50"/>
  </r>
  <r>
    <s v="The Jennings Family Reunion"/>
    <s v="In the midst of dealing with sending their son off to the army, Mitch and Melanie Jennings plan a family reunion to ease their sorrow."/>
    <n v="5000"/>
    <n v="100"/>
    <s v="failed"/>
    <x v="0"/>
    <s v="USD"/>
    <n v="1409980144"/>
    <n v="1407388144"/>
    <b v="0"/>
    <n v="4"/>
    <b v="0"/>
    <s v="theater/plays"/>
    <n v="0.02"/>
    <n v="25"/>
    <x v="1"/>
    <s v="plays"/>
    <d v="2014-08-07T05:09:04"/>
    <d v="2014-09-06T05:09:04"/>
  </r>
  <r>
    <s v="Down the Mississippi"/>
    <s v="I'm taking the Adventures of Huckleberry Finn puppet show down the Mississippi River!"/>
    <n v="2200"/>
    <n v="0"/>
    <s v="failed"/>
    <x v="0"/>
    <s v="USD"/>
    <n v="1404406964"/>
    <n v="1401814964"/>
    <b v="0"/>
    <n v="0"/>
    <b v="0"/>
    <s v="theater/plays"/>
    <n v="0"/>
    <e v="#DIV/0!"/>
    <x v="1"/>
    <s v="plays"/>
    <d v="2014-06-03T17:02:44"/>
    <d v="2014-07-03T17:02:44"/>
  </r>
  <r>
    <s v="The Game's Afoot - Spotlight"/>
    <s v="This summer, The Spotlight Players are celebrating Christmas in July with a presentation of Ken Ludwig's side splitting comedy."/>
    <n v="1200"/>
    <n v="0"/>
    <s v="failed"/>
    <x v="0"/>
    <s v="USD"/>
    <n v="1404532740"/>
    <n v="1401823952"/>
    <b v="0"/>
    <n v="0"/>
    <b v="0"/>
    <s v="theater/plays"/>
    <n v="0"/>
    <e v="#DIV/0!"/>
    <x v="1"/>
    <s v="plays"/>
    <d v="2014-06-03T19:32:32"/>
    <d v="2014-07-05T03:59:00"/>
  </r>
  <r>
    <s v="Tyke Theatre Web Show"/>
    <s v="Tyke wants to expand her puppet theater show to weekly online web shows and is looking for backers."/>
    <n v="100"/>
    <n v="10"/>
    <s v="failed"/>
    <x v="0"/>
    <s v="USD"/>
    <n v="1407689102"/>
    <n v="1405097102"/>
    <b v="0"/>
    <n v="1"/>
    <b v="0"/>
    <s v="theater/plays"/>
    <n v="0.1"/>
    <n v="10"/>
    <x v="1"/>
    <s v="plays"/>
    <d v="2014-07-11T16:45:02"/>
    <d v="2014-08-10T16:45:02"/>
  </r>
  <r>
    <s v="Stage Play Production - &quot;I Love You to Death&quot;"/>
    <s v="Generational curses CAN be broken...right?"/>
    <n v="8500"/>
    <n v="202"/>
    <s v="failed"/>
    <x v="0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</r>
  <r>
    <s v="Counting Stars"/>
    <s v="The world premiere of an astonishing new play by acclaimed writer Atiha Sen Gupta."/>
    <n v="2500"/>
    <n v="25"/>
    <s v="failed"/>
    <x v="1"/>
    <s v="GBP"/>
    <n v="1436137140"/>
    <n v="1433833896"/>
    <b v="0"/>
    <n v="1"/>
    <b v="0"/>
    <s v="theater/plays"/>
    <n v="0.01"/>
    <n v="25"/>
    <x v="1"/>
    <s v="plays"/>
    <d v="2015-06-09T07:11:36"/>
    <d v="2015-07-05T22:59:00"/>
  </r>
  <r>
    <s v="CAUCUS! THE MUSICAL"/>
    <s v="An irreverent look at the Iowa Caucuses and the oversized role this undersized state plays in the presidential election process."/>
    <n v="5000"/>
    <n v="5176"/>
    <s v="successful"/>
    <x v="0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</r>
  <r>
    <s v="Dante's Capstone Project: Who am I?"/>
    <s v="A night of music, fellowship, and a reflection of my experiences over the past 4 years at Ball State University."/>
    <n v="500"/>
    <n v="525"/>
    <s v="successful"/>
    <x v="0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</r>
  <r>
    <s v="Stars on Stage, Kids be Heard!"/>
    <s v="Stars on Stage children's theatre program is in need of 6 new wireless body microphones!_x000a__x000a_#soskidsbeheard   _x000a__x000a_www.apatheplace.org"/>
    <n v="6000"/>
    <n v="6027"/>
    <s v="successful"/>
    <x v="0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</r>
  <r>
    <s v="GGC Productions 2016"/>
    <s v="I will be performing in TWO productions to kick off the 2016 season. NEED HELP TO FUND THESE GREAT SHOWS!"/>
    <n v="1000"/>
    <n v="1326"/>
    <s v="successful"/>
    <x v="0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</r>
  <r>
    <s v="POP! Community Cabaret Presents..."/>
    <s v="Welcome to POP! Community Cabaret: the &quot;friendliest mad bunch ever&quot;!_x000a_We are a cabaret group run by our community for our community."/>
    <n v="500"/>
    <n v="565"/>
    <s v="successful"/>
    <x v="1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</r>
  <r>
    <s v="Wagner in English"/>
    <s v="An English-language production of the opera TannhÃ¤user. Some of the greatest songs ever composed, now with lyrics we can understand."/>
    <n v="5000"/>
    <n v="5167"/>
    <s v="successful"/>
    <x v="0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</r>
  <r>
    <s v="Little Shop of Horrors"/>
    <s v="CitÃ© des Arts needs your help in funding their fall production of the hit musical comedy &quot;Little Shop of Horrors.&quot;"/>
    <n v="2500"/>
    <n v="3000"/>
    <s v="successful"/>
    <x v="0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</r>
  <r>
    <s v="Retro Rhapsody"/>
    <s v="We have formed an innovative company that aims to create musical comedic performances suitable for a range of venues."/>
    <n v="550"/>
    <n v="713"/>
    <s v="successful"/>
    <x v="1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</r>
  <r>
    <s v="the purple light theatre company's Into the Woods"/>
    <s v="&quot;Into the Woods, it's time to go!&quot; purple light presents a reimagined take on Sondheim and Lapine's musical masterwork."/>
    <n v="4500"/>
    <n v="4550"/>
    <s v="successful"/>
    <x v="0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</r>
  <r>
    <s v="Anti-Bullying Musicalâ€¦ &quot;It's Easy!&quot;"/>
    <s v="New Anti-Bullying Musical's cast of 30 kids is ready to &quot;speak up and reach out&quot; to the world by recording a show CD!"/>
    <n v="3500"/>
    <n v="3798"/>
    <s v="successful"/>
    <x v="0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</r>
  <r>
    <s v="Luigi's Ladies"/>
    <s v="LUIGI'S LADIES: an original one-woman musical comedy"/>
    <n v="1500"/>
    <n v="1535"/>
    <s v="successful"/>
    <x v="0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</r>
  <r>
    <s v="Pared Down Productions"/>
    <s v="A production company specializing in small-scale musicals"/>
    <n v="4000"/>
    <n v="4409.7700000000004"/>
    <s v="successful"/>
    <x v="0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</r>
  <r>
    <s v="Song of the Sea"/>
    <s v="Two Shows: SIRENS and The Girl From Bare Cove. A community of artists determined to give voice to survivors of sexual violence."/>
    <n v="5000"/>
    <n v="5050.7700000000004"/>
    <s v="successful"/>
    <x v="0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</r>
  <r>
    <s v="MARSHA - a girl who does bad things"/>
    <s v="liveartshow returns with a new work at the Arcola this summer. Marsha is a story combining opera, dance and theatre... with a unicorn"/>
    <n v="500"/>
    <n v="500"/>
    <s v="successful"/>
    <x v="1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</r>
  <r>
    <s v="iolite the musical"/>
    <s v="We are trying to raise money to perform a musical we have written, called &quot;Iolite&quot;, at the Edinburgh Fringe in 2015."/>
    <n v="1250"/>
    <n v="1328"/>
    <s v="successful"/>
    <x v="1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</r>
  <r>
    <s v="[title of show] â€” The Chicago Storefront Premiere"/>
    <s v="A musical about two guys writing a musical about...two guys writing a musical."/>
    <n v="5000"/>
    <n v="5000"/>
    <s v="successful"/>
    <x v="0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</r>
  <r>
    <s v="Agape Performing Arts Company, a Ministry of OLG"/>
    <s v="Talented, hard-working performers for Into the Woods JR need your help in renting microphones for our show!"/>
    <n v="1500"/>
    <n v="1500"/>
    <s v="successful"/>
    <x v="0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</r>
  <r>
    <s v="Before and After"/>
    <s v="An new musical from Laura Grill &amp; Misha Chowdhury about relationships, Relationships, and the moments that change everything."/>
    <n v="7000"/>
    <n v="7942"/>
    <s v="successful"/>
    <x v="0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</r>
  <r>
    <s v="Held Momentarily The Musical Takes FringeNYC"/>
    <s v="Trapped on a stalled New York subway, seven strangers realize it's not just the train that's stuck."/>
    <n v="10000"/>
    <n v="10265.01"/>
    <s v="successful"/>
    <x v="0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</r>
  <r>
    <s v="Accidental Artists Lab"/>
    <s v="A ragtag crew collaborating on a live performance for the first time, with music as their medium and NYC as their inspiration."/>
    <n v="2000"/>
    <n v="2335"/>
    <s v="successful"/>
    <x v="0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</r>
  <r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x v="0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</r>
  <r>
    <s v="The Last Five Years Distinction Project"/>
    <s v="&quot;I wanted to tell the story of two people in love, who were never in the same place at the same time.&quot;- Jason Robert Brown"/>
    <n v="1100"/>
    <n v="1100"/>
    <s v="successful"/>
    <x v="0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</r>
  <r>
    <s v="The White Feather: a new musical"/>
    <s v="The incredible story of woman's fight to clear her brother from the charge of cowardice in the Great War, brought to life musically"/>
    <n v="2000"/>
    <n v="2000"/>
    <s v="successful"/>
    <x v="1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</r>
  <r>
    <s v="COME OUT SWINGIN'!"/>
    <s v="I would like to make a demo recording of six songs from COME OUT SWINGIN'!"/>
    <n v="1000"/>
    <n v="1460"/>
    <s v="successful"/>
    <x v="0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</r>
  <r>
    <s v="Make &quot;Tonya and Nancy&quot; a Rock Opera!"/>
    <s v="A dark comedy about two girls, one knee, and the 1994 Olympics. Help us make sure &quot;Tonya and Nancy&quot; rocks!"/>
    <n v="5000"/>
    <n v="5510"/>
    <s v="successful"/>
    <x v="0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</r>
  <r>
    <s v="Dundee: A Hip-Hopera"/>
    <s v="A dramatic hip-hopera, inspired from monologues written by the performers."/>
    <n v="5000"/>
    <n v="5410"/>
    <s v="successful"/>
    <x v="0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</r>
  <r>
    <s v="Mabel Moon Goes to Earth!"/>
    <s v="Mabel Moon and her co-pilot Silvertoes are coming to earth in the form of a 35 minute interactive and educational musical adventure  !"/>
    <n v="2500"/>
    <n v="2500"/>
    <s v="successful"/>
    <x v="5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</r>
  <r>
    <s v="TRAVIS KENT : MY FIRST TIME live and unprotected at 54 BELOW"/>
    <s v="Travis Kent joins forces with some of today's brightest contemporary composers for an evening full of firsts at 54 Below."/>
    <n v="2000"/>
    <n v="2005"/>
    <s v="successful"/>
    <x v="0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</r>
  <r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x v="0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</r>
  <r>
    <s v="The Musical Adventure of Mimi and the Ghosts"/>
    <s v="This musical adventure is a funny and heartwarming story of Mimi, a rebellious young girl who is spirited to Ghostlynd."/>
    <n v="2000"/>
    <n v="2864"/>
    <s v="successful"/>
    <x v="0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</r>
  <r>
    <s v="Give a Puppet a Hand"/>
    <s v="Sponsor an AVENUE Q puppet for The Barn Players April 2015 production."/>
    <n v="2400"/>
    <n v="2521"/>
    <s v="successful"/>
    <x v="0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</r>
  <r>
    <s v="&quot;The Last Adam&quot; A New Musical, NYC reading"/>
    <s v="A fresh, re-telling of the Jesus story for a new generation."/>
    <n v="15000"/>
    <n v="15597"/>
    <s v="successful"/>
    <x v="0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</r>
  <r>
    <s v="Melissa Youth OnSTAGE Season 5. Act Like you Mean it!"/>
    <s v="Melissa Youth OnSTAGE (MYO) provides kids in North Collin County with the very best in youth theatre opportunities."/>
    <n v="2500"/>
    <n v="3000"/>
    <s v="successful"/>
    <x v="0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</r>
  <r>
    <s v="I GOT FIRED - Keith and Jenny are back!"/>
    <s v="Support Keith in his journey from unemployment to Off-Broadway in the triumphant return of I GOT FIRED: A SORT-OF-TRUE REVENGE MUSICAL."/>
    <n v="4500"/>
    <n v="4935"/>
    <s v="successful"/>
    <x v="0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</r>
  <r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x v="1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</r>
  <r>
    <s v="Help DORO &amp; DIEGA find their way to the Orlando FRINGE 2016"/>
    <s v="Help fund Doro &amp; Diega's journey to the Orlando Fringe 2016. A brand new choose-your-own adventure musical!"/>
    <n v="1200"/>
    <n v="1547"/>
    <s v="successful"/>
    <x v="0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</r>
  <r>
    <s v="Whitehall Theatre Presents: Little Shop of Horrors"/>
    <s v="This year, we will be producing the cult classic Little Shop of Horrors with your proceeds going towards venue and production costs."/>
    <n v="1000"/>
    <n v="1150"/>
    <s v="successful"/>
    <x v="5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</r>
  <r>
    <s v="Send &quot;Pawn&quot; to Edinburgh!"/>
    <s v="Chess. Betrayal. Blueberry yoghurts. &quot;Pawn&quot; - a new musical by Oxford students - needs funding to go to the Edinburgh Fringe!"/>
    <n v="2000"/>
    <n v="3015"/>
    <s v="successful"/>
    <x v="1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</r>
  <r>
    <s v="Puberty the Musical: Original Cast Recording"/>
    <s v="The brainchild of Coleman Peterson and Janice Gilbert.  The funding will be used to professionally record the songs."/>
    <n v="6000"/>
    <n v="6658"/>
    <s v="successful"/>
    <x v="0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</r>
  <r>
    <s v="Happiest Show On Earth Production Sponsor"/>
    <s v="The Happiest Show on Earth is a Disney musical revue to benefit the Make-A-Wish foundation. Funds for production needed."/>
    <n v="350"/>
    <n v="351"/>
    <s v="successful"/>
    <x v="0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</r>
  <r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x v="0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</r>
  <r>
    <s v="Austen a New Musical Play"/>
    <s v="This fabulous new play explores the little known love life of England's most famous romantic novelist, Jane Austen."/>
    <n v="3550"/>
    <n v="116"/>
    <s v="failed"/>
    <x v="1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</r>
  <r>
    <s v="Funding a Performing Arts Theatre for Children and Adults"/>
    <s v="As a non profit graduate student at Penn,my passion is the arts, we need support to fund our new CHILDREN's DINNER THEATRE"/>
    <n v="15000"/>
    <n v="0"/>
    <s v="failed"/>
    <x v="0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</r>
  <r>
    <s v="Spin! at The Cumming Playhouse"/>
    <s v="Spin! is an original musical comedy-drama presented by Blue Palm Productions."/>
    <n v="1500"/>
    <n v="0"/>
    <s v="failed"/>
    <x v="0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</r>
  <r>
    <s v="BorikÃ©n: The Show"/>
    <s v="A cultural and historic journey through Puerto Rico's music and dance!"/>
    <n v="12500"/>
    <n v="35"/>
    <s v="failed"/>
    <x v="0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</r>
  <r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x v="0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</r>
  <r>
    <s v="Jack and the Beanstalk, The Family Pantomime December 2015"/>
    <s v="Local boy turned producer returns with a brand new show, another talented cast, dazzling costumes and brand new set! Please support!"/>
    <n v="5000"/>
    <n v="50"/>
    <s v="failed"/>
    <x v="1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</r>
  <r>
    <s v="Duodeca"/>
    <s v="Poppin Productions are currently entering the development stage of their very first production -  &quot;Duodeca&quot;."/>
    <n v="600"/>
    <n v="10"/>
    <s v="failed"/>
    <x v="1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</r>
  <r>
    <s v="A Staged Reading of &quot;CALL ME TANIA&quot;"/>
    <s v="Part Psychological Thriller - Part Heartbreaking Drama - Part Spectacular Farce - 100% New American Musical Theatre"/>
    <n v="22500"/>
    <n v="1"/>
    <s v="failed"/>
    <x v="0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</r>
  <r>
    <s v="FACING EAST: New LGBT Musical Eyes London Concert"/>
    <s v="FACING EAST, a dramatic new musical, follows an upstanding mormon couple facing the suicide of the gay son. Help us bring it to London!"/>
    <n v="6000"/>
    <n v="5380"/>
    <s v="failed"/>
    <x v="0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</r>
  <r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x v="0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</r>
  <r>
    <s v="A Story Once Told"/>
    <s v="An original musical on it's way to the stage in Minneapolis, MN. Feel free to ask any questions."/>
    <n v="10000"/>
    <n v="402"/>
    <s v="failed"/>
    <x v="0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</r>
  <r>
    <s v="Be The Change ~ The Children's Campaign"/>
    <s v="Playground was established in 2007 on the back of paper napkins and has since provided opportunities for over 800 boys and girls."/>
    <n v="22000"/>
    <n v="881"/>
    <s v="failed"/>
    <x v="0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</r>
  <r>
    <s v="The Imaginary A Musical"/>
    <s v="The Imaginary : A Musical is a new musical adaptation based on the novel written by A.F. Harrold.       TheImaginaryAMusical.com"/>
    <n v="5000"/>
    <n v="426"/>
    <s v="failed"/>
    <x v="0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</r>
  <r>
    <s v="The Lost Play of William Shakespeare"/>
    <s v="A musical about how Shakespeare was inspired to write only his own plays after the co-authored play Henry VI was taken."/>
    <n v="3000"/>
    <n v="0"/>
    <s v="failed"/>
    <x v="0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</r>
  <r>
    <s v="Benjamin Button the Musical Concept Album"/>
    <s v="A fully orchestrated concept album of Benjamin Button the Musical!"/>
    <n v="12000"/>
    <n v="2358"/>
    <s v="failed"/>
    <x v="0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</r>
  <r>
    <s v="Spring Awakening: The Hit Coming-of-Age Rock Musical"/>
    <s v="Basement Theatrics is producing Spring Awakening July 22-31, 2016 at 12th Ave Arts in Seattle, WA! Help make this the best it can be!"/>
    <n v="8000"/>
    <n v="0"/>
    <s v="failed"/>
    <x v="0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</r>
  <r>
    <s v="&quot;Sounds By The River&quot; ( Original Musical)"/>
    <s v="&quot;Sounds By The River&quot; tells the story of a Detroit composer through_x000a_his music, poetry, and dance."/>
    <n v="150000"/>
    <n v="3"/>
    <s v="failed"/>
    <x v="0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</r>
  <r>
    <s v="The Rhythm of Revolution - Charity Musical Production"/>
    <s v="A truly multicultural experience - Hip Hop, Bollywood, Classical Dancers #liveband #Revoultionary Script 19th July@NationalTheatre"/>
    <n v="7500"/>
    <n v="5"/>
    <s v="failed"/>
    <x v="2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</r>
  <r>
    <s v="&quot;In the Heights&quot; at The University of Michigan"/>
    <s v="A vibrant, street-wise, and musical performance that follows the lives of stories of the community of Washington Heights..."/>
    <n v="1500"/>
    <n v="455"/>
    <s v="failed"/>
    <x v="0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</r>
  <r>
    <s v="Time at the Bar! The road to Edinburgh"/>
    <s v="Following a sell-out run in Loughborough, Time at the Bar! is heading to this year's Fringe Festival... But we need your help!"/>
    <n v="1000"/>
    <n v="1000"/>
    <s v="successful"/>
    <x v="1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</r>
  <r>
    <s v="15% of The Seagull Flies to Edinburgh"/>
    <s v="The story of two women trying to produce their own version of Chekhov's The Seagull with limited resources and unfettered enthusiasm."/>
    <n v="2000"/>
    <n v="2025"/>
    <s v="successful"/>
    <x v="1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</r>
  <r>
    <s v="Romeo &amp; Juliet"/>
    <s v="Theater students of UMass present a large-scale theater collaboration that will revolutionize the way you see Shakespeare."/>
    <n v="1500"/>
    <n v="1826"/>
    <s v="successful"/>
    <x v="0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</r>
  <r>
    <s v="The Merchant of Venice"/>
    <s v="The University of Exeter Shakespeare Society is touring its acclaimed show The Merchant of Venice to Stratford-upon-Avon!"/>
    <n v="250"/>
    <n v="825"/>
    <s v="successful"/>
    <x v="1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</r>
  <r>
    <s v="Save &quot;The Stage Door&quot;"/>
    <s v="We are raising funds for our local theatre group &quot;The Stage Door&quot;. Funding required for lighting, stage equipment and productions."/>
    <n v="2000"/>
    <n v="2191"/>
    <s v="successful"/>
    <x v="5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</r>
  <r>
    <s v="SUCKIN INJUN"/>
    <s v="A comedic play about hillbilly vampires and the absurdity of judging by appearances. Wanna live forever? Better watch what you drink."/>
    <n v="2100"/>
    <n v="2119.9899999999998"/>
    <s v="successful"/>
    <x v="0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</r>
  <r>
    <s v="Eyes Shut. Door Open - A New Play by Cassie M. Seinuk"/>
    <s v="Wax Wings is proud to be presenting the premiere of EYES. SHUT DOOR OPEN, a new play by Boston playwright Cassie M. Seinuk."/>
    <n v="1500"/>
    <n v="2102"/>
    <s v="successful"/>
    <x v="0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</r>
  <r>
    <s v="The Canterbury Shakespeare Festival - first season"/>
    <s v="Come and help us make the Canterbury Shakespeare Festival a reality"/>
    <n v="1000"/>
    <n v="1000.01"/>
    <s v="successful"/>
    <x v="1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</r>
  <r>
    <s v="AFTER LIFE: Minnesota Fringe Festival 2014"/>
    <s v="A new play by Brandon Taitt._x000a_Presented by The Theatre Cosmic. _x000a_Premiering in August at the 2014 Minnesota Fringe Festival"/>
    <n v="1500"/>
    <n v="1788.57"/>
    <s v="successful"/>
    <x v="0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</r>
  <r>
    <s v="TWIST: adapted from the novel Oliver Twist"/>
    <s v="Using 9 actors, TWIST focuses on the horror and unjust in 1837 London.  Think Peter and the Starcatcher meets American Horror Story."/>
    <n v="2000"/>
    <n v="2145"/>
    <s v="successful"/>
    <x v="0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</r>
  <r>
    <s v="The AOA Presents: The Maiden of Orleans"/>
    <s v="The Arthurian Order of Avalon is attempting to raise funds to put on the annual Human Chessboard in March 2015!"/>
    <n v="250"/>
    <n v="570"/>
    <s v="successful"/>
    <x v="0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</r>
  <r>
    <s v="A Kansas City Fringe Festival premiere: &quot;The Art is a Lie&quot;"/>
    <s v="Support this collection of new plays by Kansas City writers and the artists who are bringing it to life!"/>
    <n v="1000"/>
    <n v="1064"/>
    <s v="successful"/>
    <x v="0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</r>
  <r>
    <s v="TUSENTACK THEATRE"/>
    <s v="Tusentack Theatre is a professional theatre company providing opportunities to adults who access Mental Health Services."/>
    <n v="300"/>
    <n v="430"/>
    <s v="successful"/>
    <x v="1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</r>
  <r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x v="0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</r>
  <r>
    <s v="Geschichten sollen leben"/>
    <s v="19 TheaterstÃ¼cke des Schnuppe Figurentheaters bei einem GroÃŸbrand zerstÃ¶rt - bitte unterstÃ¼tzt uns, den Wiederaufbau zu finanzieren"/>
    <n v="5000"/>
    <n v="5501"/>
    <s v="successful"/>
    <x v="12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</r>
  <r>
    <s v="FEED"/>
    <s v="Feed, a new play by Garrett Markgraf (based on the novel by M.T. Anderson), Directed by Anna Marck at Oakland University."/>
    <n v="2500"/>
    <n v="2650"/>
    <s v="successful"/>
    <x v="0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</r>
  <r>
    <s v="Count Your Blessings - A Verbatim Performance"/>
    <s v="the hardy presents a collaboration between Robbie Curran and Abram Rooney. Kemble House, 9th-14th August, every night at 8pm."/>
    <n v="250"/>
    <n v="270"/>
    <s v="successful"/>
    <x v="1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</r>
  <r>
    <s v="Help keep girls in school in Burkina Faso"/>
    <s v="A girl in Burkina Faso is more likely to marry than finish high school. Public theatre can promote the need for girls to stay in school"/>
    <n v="5000"/>
    <n v="5271"/>
    <s v="successful"/>
    <x v="0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</r>
  <r>
    <s v="DAY OF THE DOG by Blue Sparrow Theatre Company"/>
    <s v="This is the story about the Westons. One family who live with mental illness on a daily basis."/>
    <n v="600"/>
    <n v="715"/>
    <s v="successful"/>
    <x v="1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</r>
  <r>
    <s v="BROKEN BISCUITS EDINBURGH"/>
    <s v="IAM TRYING TO TAKE MY DEBUT PLAY BROKEN BISCUITS TO EDINGBURGH FESTIVAL 2015 AND REALLY NEED SOME FUNDING TO HELP ME ACHIEVE THIS GOAL"/>
    <n v="3000"/>
    <n v="4580"/>
    <s v="successful"/>
    <x v="1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</r>
  <r>
    <s v="A Few Brave Men: The Chosen Few"/>
    <s v="In 1942 three black and one Puerto Rican jazz musicians from Harlem join the segregated US Marines. We see &quot;Love In Time of War&quot;"/>
    <n v="5000"/>
    <n v="5000"/>
    <s v="successful"/>
    <x v="0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</r>
  <r>
    <s v="Returning Home."/>
    <s v="A play that illustrates the symptoms of PTSD, shows its effect on families, and demonstrates some of the difficulties of treating it."/>
    <n v="500"/>
    <n v="501"/>
    <s v="successful"/>
    <x v="0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</r>
  <r>
    <s v="Run Away"/>
    <s v="The Aeon Theatre company is producing another original play by Parker Hale at the Manhattan Reportory Theatre"/>
    <n v="100"/>
    <n v="225"/>
    <s v="successful"/>
    <x v="0"/>
    <s v="USD"/>
    <n v="1464371211"/>
    <n v="1463161611"/>
    <b v="0"/>
    <n v="3"/>
    <b v="1"/>
    <s v="theater/plays"/>
    <n v="2.25"/>
    <n v="75"/>
    <x v="1"/>
    <s v="plays"/>
    <d v="2016-05-13T17:46:51"/>
    <d v="2016-05-27T17:46:51"/>
  </r>
  <r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x v="0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</r>
  <r>
    <s v="SBYET 2016 Hairspray at the Lobero Theatre!"/>
    <s v="Santa Barbara Youth Ensemble is performing Hairspray at the Lobero. Help create beautiful memories for these kids by pledging today!"/>
    <n v="1200"/>
    <n v="1256"/>
    <s v="successful"/>
    <x v="0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</r>
  <r>
    <s v="Shakespeare is Boffo! Teachers' Edition"/>
    <s v="Get more kids to love Shakespeare by developing the fun &amp; effective Shakespeare is Boffo! course as an replicable program for teachers."/>
    <n v="1200"/>
    <n v="1400"/>
    <s v="successful"/>
    <x v="5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</r>
  <r>
    <s v="Better to Have Loved...?"/>
    <s v="About the impact of addiction on relationships; my play hopes to inspire &amp; support those affected to connect with their own creativity"/>
    <n v="3000"/>
    <n v="3271"/>
    <s v="successful"/>
    <x v="1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</r>
  <r>
    <s v="Support new theatre piece IT DOESN'T MATTER"/>
    <s v="IT DOESN'T MATTER is a new comedic piece of political theatre written by three enthusiastic students. Help us produce it at LIPA!"/>
    <n v="200"/>
    <n v="320"/>
    <s v="successful"/>
    <x v="1"/>
    <s v="GBP"/>
    <n v="1461278208"/>
    <n v="1459463808"/>
    <b v="0"/>
    <n v="8"/>
    <b v="1"/>
    <s v="theater/plays"/>
    <n v="1.6"/>
    <n v="40"/>
    <x v="1"/>
    <s v="plays"/>
    <d v="2016-03-31T22:36:48"/>
    <d v="2016-04-21T22:36:48"/>
  </r>
  <r>
    <s v="Home (The Place Where My Stuff Resides)"/>
    <s v="&quot;The surveyor said the foundation was shaky&quot;. A woman finds what it means to rebuild her marriage."/>
    <n v="800"/>
    <n v="900"/>
    <s v="successful"/>
    <x v="0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</r>
  <r>
    <s v="Farcical Elements Presents Boeing-Boeing"/>
    <s v="A high-flying French farce with the thrust of a well-tuned jet engine"/>
    <n v="2000"/>
    <n v="2042"/>
    <s v="successful"/>
    <x v="1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</r>
  <r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x v="11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</r>
  <r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x v="0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</r>
  <r>
    <s v="Tonight I'll be April"/>
    <s v="A gritty play looking at a modern day relationship, highlighting issues of mental health and abuse suffered by men."/>
    <n v="1"/>
    <n v="65"/>
    <s v="successful"/>
    <x v="1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</r>
  <r>
    <s v="&quot;If They Come Back&quot;"/>
    <s v="A play by award winning writer Eric Monte. _x000a_&quot;If they come back&quot; follows the lives of two teenage boys during the civil rights movement."/>
    <n v="10000"/>
    <n v="872"/>
    <s v="failed"/>
    <x v="0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</r>
  <r>
    <s v="Shakespeare's The Tempest: In-The-Round"/>
    <s v="Follow the sell-out Tree Folk Theatre, as we lead you through The Tempest with masks, puppetry and live music! 15th July - 3rd August"/>
    <n v="5000"/>
    <n v="1097"/>
    <s v="failed"/>
    <x v="1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</r>
  <r>
    <s v="Vengeance Can Wait"/>
    <s v="Vengeance Can Wait navigates Japanese sub-culture as it charts a dark, twisted and touching, â€œdifferentâ€ kind of love story."/>
    <n v="5000"/>
    <n v="1065"/>
    <s v="failed"/>
    <x v="0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</r>
  <r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x v="0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</r>
  <r>
    <s v="Marilyn Madness &amp; Me"/>
    <s v="He met Marilyn. He became obsessed with Norma Jean. That changed everything._x000a__x000a_                                A play by Frank Furino"/>
    <n v="40000"/>
    <n v="842"/>
    <s v="failed"/>
    <x v="0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</r>
  <r>
    <s v="My Insane Shakespeare"/>
    <s v="My Insane Shakespeare. An original play by Arthur Elbakyan premiering October 13th at United Solo, New York City."/>
    <n v="7000"/>
    <n v="189"/>
    <s v="failed"/>
    <x v="0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</r>
  <r>
    <s v="Madame X"/>
    <s v="The production of the original play &quot;Madame X&quot; by Amanda Davison. Inspired by the painting by John Singer Sargent."/>
    <n v="10500"/>
    <n v="1697"/>
    <s v="failed"/>
    <x v="0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</r>
  <r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x v="0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</r>
  <r>
    <s v="Auf geht's beim Schichtl"/>
    <s v="Bayerische KomÃ¶die im Schaustellermillieu vor historischem Hintergrund des Oktoberfestes von Winfried Frey. UrauffÃ¼hrung September 2015"/>
    <n v="30000"/>
    <n v="2113"/>
    <s v="failed"/>
    <x v="12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</r>
  <r>
    <s v="The Vagina Monologues 2015"/>
    <s v="V-Day is a global activist movement to end violence against women and girls."/>
    <n v="1000"/>
    <n v="38"/>
    <s v="failed"/>
    <x v="0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</r>
  <r>
    <s v="Waving Goodbye"/>
    <s v="A play about the horrible choices we have to make every day. Should we take a risk, or take the road most travelled?"/>
    <n v="2500"/>
    <n v="852"/>
    <s v="failed"/>
    <x v="1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</r>
  <r>
    <s v="Rob Base Presents Unequally Yoked The Stage Play"/>
    <s v="Writer/Director Lynette J. Blackwell presents the hilarious entangled love story of when evil and good attempt to coexist."/>
    <n v="10000"/>
    <n v="20"/>
    <s v="failed"/>
    <x v="0"/>
    <s v="USD"/>
    <n v="1427427276"/>
    <n v="1425270876"/>
    <b v="0"/>
    <n v="2"/>
    <b v="0"/>
    <s v="theater/plays"/>
    <n v="2E-3"/>
    <n v="10"/>
    <x v="1"/>
    <s v="plays"/>
    <d v="2015-03-02T04:34:36"/>
    <d v="2015-03-27T03:34:36"/>
  </r>
  <r>
    <s v="The Original Laughter Therapist"/>
    <s v="A dose of One-woman &quot;Dramedy&quot; to cure those daily blues is just what the doctor ordered!"/>
    <n v="100000"/>
    <n v="26"/>
    <s v="failed"/>
    <x v="0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</r>
  <r>
    <s v="The Case Of Soghomon Tehlirian"/>
    <s v="A play dedicated to the 100th anniversary of the Armenian Genocide."/>
    <n v="11000"/>
    <n v="1788"/>
    <s v="failed"/>
    <x v="0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</r>
  <r>
    <s v="The Happy Family and Devoted Dreams new theater plays NYC"/>
    <s v="TWO NEW DARK COMEDIES OPENING IN NYC THIS APRIL AND MAY BY CHRISTOPHER B. LATRO _x000a_ABOUT FAMILY, AMBITION, LOVE AND GREED"/>
    <n v="1000"/>
    <n v="25"/>
    <s v="failed"/>
    <x v="0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</r>
  <r>
    <s v="&quot;Trouble at the Gate&quot; play"/>
    <s v="Thought-provoking drama about one who gets so caught up in churchwork, loses the true meaning of serving God, &amp; has TROUBLE AT THE GATE"/>
    <n v="5000"/>
    <n v="1"/>
    <s v="failed"/>
    <x v="0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</r>
  <r>
    <s v="I support Molding Heartz"/>
    <s v="The Ultimate Screenwriting Conference_x000a_is the experience showing screenwriters how to write and sell a screenplay in hollywood!"/>
    <n v="5000"/>
    <n v="260"/>
    <s v="failed"/>
    <x v="0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</r>
  <r>
    <s v="Hamlet by CattyWhamPuss (with non-traditional casting)"/>
    <s v="With non-gender specific casting, CattyWhamPuss Theatre dismiss traditional casting biases in this, their ambitious first venture."/>
    <n v="500"/>
    <n v="10"/>
    <s v="failed"/>
    <x v="1"/>
    <s v="GBP"/>
    <n v="1432328400"/>
    <n v="1430734844"/>
    <b v="0"/>
    <n v="1"/>
    <b v="0"/>
    <s v="theater/plays"/>
    <n v="0.02"/>
    <n v="10"/>
    <x v="1"/>
    <s v="plays"/>
    <d v="2015-05-04T10:20:44"/>
    <d v="2015-05-22T21:00:00"/>
  </r>
  <r>
    <s v="What Dreams Were Made Of"/>
    <s v="This is a play that will have each and everyone that sees it thinking about the dreams they had growing up. It's a dramady"/>
    <n v="2500"/>
    <n v="1"/>
    <s v="failed"/>
    <x v="0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</r>
  <r>
    <s v="Tennessee Williams' ONE ARM @ Minnesota Fringe"/>
    <s v="The unproduced screenplay by Tennessee Williams is given life for the first time on a Twin Cities stage by an ensemble of local actors."/>
    <n v="6000"/>
    <n v="1060"/>
    <s v="failed"/>
    <x v="0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</r>
  <r>
    <s v="READY OR NOT HERE I COME"/>
    <s v="THE COMING OF THE LORD!"/>
    <n v="2000"/>
    <n v="100"/>
    <s v="failed"/>
    <x v="0"/>
    <s v="USD"/>
    <n v="1415828820"/>
    <n v="1412258977"/>
    <b v="0"/>
    <n v="1"/>
    <b v="0"/>
    <s v="theater/plays"/>
    <n v="0.05"/>
    <n v="100"/>
    <x v="1"/>
    <s v="plays"/>
    <d v="2014-10-02T14:09:37"/>
    <d v="2014-11-12T21:47:00"/>
  </r>
  <r>
    <s v="The Container Play"/>
    <s v="The hit immersive theatre experience of England comes to Corpus Christi!"/>
    <n v="7500"/>
    <n v="1"/>
    <s v="failed"/>
    <x v="0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</r>
  <r>
    <s v="Umma Yemaya"/>
    <s v="Umma Yemaya is  a play that examines the challenges of unconventional love. The Lady  and the Artist create their own world for love."/>
    <n v="6000"/>
    <n v="0"/>
    <s v="failed"/>
    <x v="0"/>
    <s v="USD"/>
    <n v="1446739905"/>
    <n v="1441552305"/>
    <b v="0"/>
    <n v="0"/>
    <b v="0"/>
    <s v="theater/plays"/>
    <n v="0"/>
    <e v="#DIV/0!"/>
    <x v="1"/>
    <s v="plays"/>
    <d v="2015-09-06T15:11:45"/>
    <d v="2015-11-05T16:11:45"/>
  </r>
  <r>
    <s v="Grammar Land Performances"/>
    <s v="I want to create a theatrical performance of the book Grammar Land and present it at schools to help children learn proper grammar."/>
    <n v="5000"/>
    <n v="60"/>
    <s v="failed"/>
    <x v="0"/>
    <s v="USD"/>
    <n v="1447799054"/>
    <n v="1445203454"/>
    <b v="0"/>
    <n v="3"/>
    <b v="0"/>
    <s v="theater/plays"/>
    <n v="1.2E-2"/>
    <n v="20"/>
    <x v="1"/>
    <s v="plays"/>
    <d v="2015-10-18T21:24:14"/>
    <d v="2015-11-17T22:24:14"/>
  </r>
  <r>
    <s v="Fellatia's-Fantastic-Fun-Time-Show"/>
    <s v="Sissy Entertainment delivers a delicious cabaret that blends comedic monologue, song, and traditional sketch comedy."/>
    <n v="2413"/>
    <n v="650"/>
    <s v="failed"/>
    <x v="5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</r>
  <r>
    <s v="a feminine ending, brought to you by the East End Theatre Co"/>
    <s v="A funny, moving, witty piece about a girl, her oboe, and her dreams."/>
    <n v="2000"/>
    <n v="11"/>
    <s v="failed"/>
    <x v="0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</r>
  <r>
    <s v="RUSSIAN PLAY &quot;HOW TO BE BRAVE&quot;"/>
    <s v="What do you know about Russian Culture? Our project helps the American children to find out about Russian literature."/>
    <n v="2000"/>
    <n v="251"/>
    <s v="failed"/>
    <x v="0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</r>
  <r>
    <s v="1000 words (Canceled)"/>
    <s v="New collection of music by Scott Evan Davis!"/>
    <n v="5000"/>
    <n v="10"/>
    <s v="canceled"/>
    <x v="1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</r>
  <r>
    <s v="The Masturbation Musical (Canceled)"/>
    <s v="A Musical about 3 women who pursue their Pleasure and end up finding themselves."/>
    <n v="13111"/>
    <n v="452"/>
    <s v="canceled"/>
    <x v="0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</r>
  <r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x v="0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</r>
  <r>
    <s v="Pocket Monsters: A Musical Parody (Canceled)"/>
    <s v="Our musical is finally ready to come to life, and we're raising funds to help make that happen!"/>
    <n v="1500"/>
    <n v="40"/>
    <s v="canceled"/>
    <x v="0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</r>
  <r>
    <s v="Shining Star Players (Canceled)"/>
    <s v="We are a brand new theatrical teen production company, and we need enough money to put on our first musical production."/>
    <n v="15000"/>
    <n v="0"/>
    <s v="canceled"/>
    <x v="0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</r>
  <r>
    <s v="Dream Big, Work Hard Character Development Show Tour"/>
    <s v="Looking for $250 sponsors to help us provide in-house field trips to schools focusing on character development shows for children K-3."/>
    <n v="5500"/>
    <n v="0"/>
    <s v="canceled"/>
    <x v="0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</r>
  <r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x v="4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</r>
  <r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x v="8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</r>
  <r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x v="1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</r>
  <r>
    <s v="Does NY Heart Me? The Musical (Canceled)"/>
    <s v="Help us record the concept album and stage grand concerts with a fantastic cast and orchestra. Get your tickets, music and more!"/>
    <n v="25000"/>
    <n v="1241"/>
    <s v="canceled"/>
    <x v="0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</r>
  <r>
    <s v="Boys In The Arts Scholarship Program (Canceled)"/>
    <s v="Encouraging young males to engage in vocational development in the art of musical theater and related dance classes."/>
    <n v="18000"/>
    <n v="10"/>
    <s v="canceled"/>
    <x v="0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</r>
  <r>
    <s v="Theatre 'Portable' Royal (Canceled)"/>
    <s v="Theatre â€˜Portableâ€™ Royal is a portable, fully working, 40 seater theatre which will tour the UK and beyond!"/>
    <n v="15000"/>
    <n v="0"/>
    <s v="canceled"/>
    <x v="1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</r>
  <r>
    <s v="Thoroughly Modern Millie (Canceled)"/>
    <s v="With Russell Grant as Mrs Meers, this classic musical taps into London's Theatro Technis 1-25 October 2014 for its UK fringe premiere!"/>
    <n v="7500"/>
    <n v="980"/>
    <s v="canceled"/>
    <x v="1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</r>
  <r>
    <s v="My Real Mother's Name is... (Canceled)"/>
    <s v="A musical journey coming to the Blue Venue at the 2017 Orlando Fringe Festival!"/>
    <n v="500"/>
    <n v="25"/>
    <s v="canceled"/>
    <x v="0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</r>
  <r>
    <s v="Mephistopheles by R. Garth &amp; The S.O.L. (Canceled)"/>
    <s v="A musical vision of the Faust tale... how he signed his soul to the devil Mephistopheles to find Lori, the love of his life."/>
    <n v="30000"/>
    <n v="0"/>
    <s v="canceled"/>
    <x v="2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</r>
  <r>
    <s v="CAGED - A New Musical (Canceled)"/>
    <s v="CAGED - A New Musical is the story of One Passion, One Voice, One Dream. - One man's quest to become the woman he always wanted to be."/>
    <n v="15000"/>
    <n v="0"/>
    <s v="canceled"/>
    <x v="1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</r>
  <r>
    <s v="Alive Portrait Of Christ in Pembroke Township, IL (Canceled)"/>
    <s v="The Group M3 is striving to give one of the poorest towns in the country hope again this Easter Holiday."/>
    <n v="10000"/>
    <n v="0"/>
    <s v="canceled"/>
    <x v="0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</r>
  <r>
    <s v="THE SESSIONS - The Beatles at Abbey Road Studios (Canceled)"/>
    <s v="A LIVE musical spectacular theatrical experience of The Beatles recording sessions at Abbey Road Studios."/>
    <n v="375000"/>
    <n v="0"/>
    <s v="canceled"/>
    <x v="0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</r>
  <r>
    <s v="a (Canceled)"/>
    <n v="1"/>
    <n v="10000"/>
    <n v="0"/>
    <s v="canceled"/>
    <x v="2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</r>
  <r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x v="0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</r>
  <r>
    <s v="Popinjay Productions' The Odyssey"/>
    <s v="We are devising a vibrant new adaptation of Homer's The Odyssey featuring dynamic storytelling, stunning visuals and original music."/>
    <n v="2000"/>
    <n v="542"/>
    <s v="failed"/>
    <x v="1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</r>
  <r>
    <s v="Sherri's Playhouse Present's A Heavenly Hand!"/>
    <s v="A romantic comedy about a girl trying to figure out what to do with her life and an angel who comes to help her."/>
    <n v="8000"/>
    <n v="118"/>
    <s v="failed"/>
    <x v="0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</r>
  <r>
    <s v="Something Wicked This Way Comes"/>
    <s v="Will Power Troupe is the only US group invited to perform in London's Shakespeare Festival. We need your help to bring the USA to UK!"/>
    <n v="15000"/>
    <n v="2524"/>
    <s v="failed"/>
    <x v="0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</r>
  <r>
    <s v="Out of the Box: A Mime Story"/>
    <s v="A comedy about a mime who dreams of becoming a stand up comedian."/>
    <n v="800"/>
    <n v="260"/>
    <s v="failed"/>
    <x v="0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</r>
  <r>
    <s v="The Sea Horse, presented by Different Stages"/>
    <s v="Saloon owner Gertude Blum mistrusts all men and scorns love, but sailor Harry Bales' romantic dreams force her to face her tragic past."/>
    <n v="1000"/>
    <n v="0"/>
    <s v="failed"/>
    <x v="0"/>
    <s v="USD"/>
    <n v="1408863600"/>
    <n v="1408203557"/>
    <b v="0"/>
    <n v="0"/>
    <b v="0"/>
    <s v="theater/plays"/>
    <n v="0"/>
    <e v="#DIV/0!"/>
    <x v="1"/>
    <s v="plays"/>
    <d v="2014-08-16T15:39:17"/>
    <d v="2014-08-24T07:00:00"/>
  </r>
  <r>
    <s v="MY PRIVATE REVOLUTION"/>
    <s v="An inspiring story of a young girl's journey from childhood to adulthood told through monologue, dialogue, poetry and music and dance."/>
    <n v="50000"/>
    <n v="10775"/>
    <s v="failed"/>
    <x v="0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</r>
  <r>
    <s v="MADE-UP: A Sitcom Theater Special"/>
    <s v="Ryan and Vanessa are hosting Christmas for the first time but instead of a happy celebration, they get a hilarious survival situation."/>
    <n v="15000"/>
    <n v="520"/>
    <s v="failed"/>
    <x v="0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</r>
  <r>
    <s v="Vestige"/>
    <s v="A Transgender makeup artist calls into question the loyalty of her best friend in a 1980's circus while dealing with her dying mother."/>
    <n v="1000"/>
    <n v="50"/>
    <s v="failed"/>
    <x v="0"/>
    <s v="USD"/>
    <n v="1425103218"/>
    <n v="1422424818"/>
    <b v="0"/>
    <n v="1"/>
    <b v="0"/>
    <s v="theater/plays"/>
    <n v="0.05"/>
    <n v="50"/>
    <x v="1"/>
    <s v="plays"/>
    <d v="2015-01-28T06:00:18"/>
    <d v="2015-02-28T06:00:18"/>
  </r>
  <r>
    <s v="Yorick and Company"/>
    <s v="Yorick and Co. is a comedy about a struggling theatre company whose mysterious benefactor starts haunting the show!"/>
    <n v="1600"/>
    <n v="170"/>
    <s v="failed"/>
    <x v="0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</r>
  <r>
    <s v="Terry Pratchett's Wyrd Sisters at Paeroa Little Theatre"/>
    <s v="Help us to put on a production of Terry Pratchett's Wyrd Sisters, an ambitions show for our theatre but one I believe we can do."/>
    <n v="2500"/>
    <n v="440"/>
    <s v="failed"/>
    <x v="4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</r>
  <r>
    <s v="The Return of The Walthamstow Mysteries"/>
    <s v="'Somewhere you know, nowhere you've been' a theatrical _x000a_re-imagining of Walthamstowâ€™s past acted out beneath big skies in the marshes."/>
    <n v="2500"/>
    <n v="814"/>
    <s v="failed"/>
    <x v="1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</r>
  <r>
    <s v="RAIN | a theatrical production of life-changing proportions"/>
    <s v="More than just a play, RAIN is an outreach to hurting people who feel disengaged or rejected by others."/>
    <n v="10000"/>
    <n v="125"/>
    <s v="failed"/>
    <x v="0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</r>
  <r>
    <s v="HUB Theatre Group presents John Logan's RED"/>
    <s v="HUB Theatre Group collaborates with local artists to present John Logan's RED to the community."/>
    <n v="2500"/>
    <n v="135"/>
    <s v="failed"/>
    <x v="0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</r>
  <r>
    <s v="De Lewe: A Youth Movement(Traveling Show)"/>
    <s v="&quot;De Lewe&quot; deals with the critical issues within today's youth. It reminds us that standing together is stronger than falling apart."/>
    <n v="3000"/>
    <n v="25"/>
    <s v="failed"/>
    <x v="0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</r>
  <r>
    <s v="Over Here Theatre/Scotchbonnet present: Love, Sex and Apps"/>
    <s v="Love, Sex and Apps is a double bill exploring the way in which we are both connected and disconnected with those around us."/>
    <n v="3000"/>
    <n v="1465"/>
    <s v="failed"/>
    <x v="1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</r>
  <r>
    <s v="Know Thy Law"/>
    <s v="Based on the novel â€œKnow Thy Lawâ€, this powerful play gives the insight and understanding of the power of knowing the law of the land."/>
    <n v="1500"/>
    <n v="0"/>
    <s v="failed"/>
    <x v="0"/>
    <s v="USD"/>
    <n v="1439581080"/>
    <n v="1435709765"/>
    <b v="0"/>
    <n v="0"/>
    <b v="0"/>
    <s v="theater/plays"/>
    <n v="0"/>
    <e v="#DIV/0!"/>
    <x v="1"/>
    <s v="plays"/>
    <d v="2015-07-01T00:16:05"/>
    <d v="2015-08-14T19:38:00"/>
  </r>
  <r>
    <s v="Black America from Prophets to Pimps"/>
    <s v="A play that will cover 4000 years of black history."/>
    <n v="10000"/>
    <n v="3"/>
    <s v="failed"/>
    <x v="0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</r>
  <r>
    <s v="Antonym Theatre - &quot;STAIRCASES&quot;"/>
    <s v="&quot;STAIRCASES&quot; is a piece of collaborative new writing exploring 'L'esprit de l'escalier', or the conversations you wish you could have."/>
    <n v="1500"/>
    <n v="173"/>
    <s v="failed"/>
    <x v="1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</r>
  <r>
    <s v="First Draft Theatre"/>
    <s v="We will workshop, stage and develop new writing, devised work and adaptations. A joyful leap into the possibilities of an idea!"/>
    <n v="1500"/>
    <n v="1010"/>
    <s v="failed"/>
    <x v="1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</r>
  <r>
    <s v="Burqa&amp;Rifle: A Drama: Two Women, Two Cultues, Two Histories"/>
    <s v="Burqa&amp;Rifle dramatizes the  encounter between two women -- a vigilante and a convert to Islam."/>
    <n v="1000"/>
    <n v="153"/>
    <s v="failed"/>
    <x v="0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</r>
  <r>
    <s v="Unconscious Subconscious"/>
    <s v="Death splits apart twin brothers in a questionable car accident. They shared dreams, and now they must share trials in the unknown."/>
    <n v="750"/>
    <n v="65"/>
    <s v="failed"/>
    <x v="0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</r>
  <r>
    <s v="Woman2Woman"/>
    <s v="I am trying to put on a gospel comedy stage play that is full of laughter and life lessons as well that will change your life forever,"/>
    <n v="60000"/>
    <n v="135"/>
    <s v="failed"/>
    <x v="0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</r>
  <r>
    <s v="&quot;SHERLOCK HOLMES AND THE SCARLET AVENGER&quot;"/>
    <s v="Join Sherlock Holmes and Dr. Watson as the first adventure together is dramatized live on-stage!  The game is afoot!"/>
    <n v="6000"/>
    <n v="185"/>
    <s v="failed"/>
    <x v="0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</r>
  <r>
    <s v="Ministers of Grace"/>
    <s v="â€˜Ministers of Graceâ€™ imagines what the movie Ghostbusters would be like if written by William Shakespeare."/>
    <n v="8000"/>
    <n v="2993"/>
    <s v="failed"/>
    <x v="0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</r>
  <r>
    <s v="JoLee Productions"/>
    <s v="Producing &amp; directing Jake's Women by Neil Simon opening July 9 and running through July 26 for Sonoma Arts Live"/>
    <n v="15000"/>
    <n v="1"/>
    <s v="failed"/>
    <x v="0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</r>
  <r>
    <s v="The Great Gatsby at All-of-us Express Children's Theatre"/>
    <s v="â€œNo amount of fire or freshness can challenge what a man will store up in his ghostly heart.â€ â€“ The Great Gatsby"/>
    <n v="10000"/>
    <n v="1000"/>
    <s v="failed"/>
    <x v="0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</r>
  <r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x v="1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</r>
  <r>
    <s v="Hardcross"/>
    <s v="Following the enormous success of Hardcross, we are looking for new ways to bring this wonderful play to a wider audience."/>
    <n v="1500"/>
    <n v="5"/>
    <s v="failed"/>
    <x v="1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</r>
  <r>
    <s v="Final exam"/>
    <s v="We're a small group of University students who need a little help making our final exam production the best product possible."/>
    <n v="2000"/>
    <n v="0"/>
    <s v="failed"/>
    <x v="8"/>
    <s v="DKK"/>
    <n v="1464952752"/>
    <n v="1462360752"/>
    <b v="0"/>
    <n v="0"/>
    <b v="0"/>
    <s v="theater/plays"/>
    <n v="0"/>
    <e v="#DIV/0!"/>
    <x v="1"/>
    <s v="plays"/>
    <d v="2016-05-04T11:19:12"/>
    <d v="2016-06-03T11:19:12"/>
  </r>
  <r>
    <s v="Romeo and Juliet by Cry of Curs"/>
    <s v="We place the actors and script to the fore, with productions stripped down to barest level, aiming to make theatre accessible."/>
    <n v="3500"/>
    <n v="10"/>
    <s v="failed"/>
    <x v="1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</r>
  <r>
    <s v="The Singing Teacher"/>
    <s v="A fantastic new comedy coming to the West End 2014.  An Alan Ayckbourn meets Richard Curtis style comedy. Who knew singing was therapy!"/>
    <n v="60000"/>
    <n v="120"/>
    <s v="failed"/>
    <x v="1"/>
    <s v="GBP"/>
    <n v="1407168000"/>
    <n v="1406131023"/>
    <b v="0"/>
    <n v="3"/>
    <b v="0"/>
    <s v="theater/plays"/>
    <n v="2E-3"/>
    <n v="40"/>
    <x v="1"/>
    <s v="plays"/>
    <d v="2014-07-23T15:57:03"/>
    <d v="2014-08-04T16:00:00"/>
  </r>
  <r>
    <s v="After The Blue"/>
    <s v="Two sisters living in a Cornish seaside town attempt to hide and escape from a life- circle of deceit, abuse, incest and revenge."/>
    <n v="5000"/>
    <n v="90"/>
    <s v="failed"/>
    <x v="1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</r>
  <r>
    <s v="'SCARAMOUCHE JONES'' by Justin Butcher"/>
    <s v="An enthralling tale charting the ecstasies and tragedies behind the seven white masks of centenarian clown,Scaramouche Jones."/>
    <n v="2500"/>
    <n v="135"/>
    <s v="failed"/>
    <x v="1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</r>
  <r>
    <s v="Shakespeare's R&amp;J - Chapel Lane Theatre Company"/>
    <s v="CLTC are crowdfunding for our latest production - Joe Calarco's brilliant adaptation of Shakespeare's most loved tragedy."/>
    <n v="3000"/>
    <n v="0"/>
    <s v="failed"/>
    <x v="1"/>
    <s v="GBP"/>
    <n v="1414346400"/>
    <n v="1413291655"/>
    <b v="0"/>
    <n v="0"/>
    <b v="0"/>
    <s v="theater/plays"/>
    <n v="0"/>
    <e v="#DIV/0!"/>
    <x v="1"/>
    <s v="plays"/>
    <d v="2014-10-14T13:00:55"/>
    <d v="2014-10-26T18:00:00"/>
  </r>
  <r>
    <s v="Truth, Dare, Promise to be Faithful Stage Play"/>
    <s v="TDPF is a play about a woman named Lisa who devotes her life to her marriage and ministry â€”since it is a woman place says her husband."/>
    <n v="750"/>
    <n v="61"/>
    <s v="failed"/>
    <x v="0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</r>
  <r>
    <s v="Mrs Roosevelt Flies to London UK tour"/>
    <s v="Eleanor Roosevelt: Passionate campaigner for human rights, champion for peace, staunch supporter of FDR's policies, betrayed wife."/>
    <n v="11500"/>
    <n v="1384"/>
    <s v="failed"/>
    <x v="1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</r>
  <r>
    <s v="THE MAGIC OF LAUGHTER WITH REGGIE RICE'S #TEAMDREAMERS"/>
    <s v="Help Comedy Illusionist Reggie Rice spread the magic of laughter as he takes his award-winning illusion show to a town near you!"/>
    <n v="15000"/>
    <n v="2290"/>
    <s v="failed"/>
    <x v="0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</r>
  <r>
    <s v="Help Save High School Theater"/>
    <s v="Help Save High School Theater Program_x000a_Your donations will be used to purchase props, build sets, and costumes."/>
    <n v="150"/>
    <n v="15"/>
    <s v="failed"/>
    <x v="0"/>
    <s v="USD"/>
    <n v="1406753639"/>
    <n v="1404161639"/>
    <b v="0"/>
    <n v="3"/>
    <b v="0"/>
    <s v="theater/plays"/>
    <n v="0.1"/>
    <n v="5"/>
    <x v="1"/>
    <s v="plays"/>
    <d v="2014-06-30T20:53:59"/>
    <d v="2014-07-30T20:53:59"/>
  </r>
  <r>
    <s v="Caryl Churchill's 'Top Girls' - NSW HSC Text"/>
    <s v="Producing syllabus-relevant theatre targeted to HSC students on the NSW Central Coast"/>
    <n v="5000"/>
    <n v="15"/>
    <s v="failed"/>
    <x v="2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</r>
  <r>
    <s v="'Journey's End' Tour of Dorset commemorating WW1"/>
    <s v="Brand new graduate theater company 'FMP Theatre' proudly presents the definitive WW1 play, Journey's End, with a little help from you."/>
    <n v="2500"/>
    <n v="25"/>
    <s v="failed"/>
    <x v="1"/>
    <s v="GBP"/>
    <n v="1407565504"/>
    <n v="1404973504"/>
    <b v="0"/>
    <n v="2"/>
    <b v="0"/>
    <s v="theater/plays"/>
    <n v="0.01"/>
    <n v="12.5"/>
    <x v="1"/>
    <s v="plays"/>
    <d v="2014-07-10T06:25:04"/>
    <d v="2014-08-09T06:25:04"/>
  </r>
  <r>
    <s v="CHARM by Philip Dawkins"/>
    <s v="&quot;Charm&quot; class is in session! Mama Darleena, a transgender African-American woman, shares rules for etiquette with her LGBTQ students."/>
    <n v="5000"/>
    <n v="651"/>
    <s v="failed"/>
    <x v="0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</r>
  <r>
    <s v="Comedy Of Errors: Antioch Community High School"/>
    <s v="We need to raise funds to bring this elaborate production to life with special FX makeup, highly detailed sets, and costumes."/>
    <n v="20000"/>
    <n v="453"/>
    <s v="failed"/>
    <x v="0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</r>
  <r>
    <s v="Foundry Theatre Brisbane"/>
    <s v="We are a new and exciting semi-pro  theatre company who will support &amp; hire local actors &amp; writers in Brisbane &amp; Queensland."/>
    <n v="10000"/>
    <n v="0"/>
    <s v="failed"/>
    <x v="2"/>
    <s v="AUD"/>
    <n v="1459490400"/>
    <n v="1457078868"/>
    <b v="0"/>
    <n v="0"/>
    <b v="0"/>
    <s v="theater/plays"/>
    <n v="0"/>
    <e v="#DIV/0!"/>
    <x v="1"/>
    <s v="plays"/>
    <d v="2016-03-04T08:07:48"/>
    <d v="2016-04-01T06:00:00"/>
  </r>
  <r>
    <s v="Still I Weep"/>
    <s v="An original stage play designed to bring to light the long-term effects on adult survivors of childhood sexual abuse. We do survive!"/>
    <n v="8000"/>
    <n v="0"/>
    <s v="failed"/>
    <x v="0"/>
    <s v="USD"/>
    <n v="1441510707"/>
    <n v="1439350707"/>
    <b v="0"/>
    <n v="0"/>
    <b v="0"/>
    <s v="theater/plays"/>
    <n v="0"/>
    <e v="#DIV/0!"/>
    <x v="1"/>
    <s v="plays"/>
    <d v="2015-08-12T03:38:27"/>
    <d v="2015-09-06T03:38:27"/>
  </r>
  <r>
    <s v="Improv Patrol &quot;The Gift of Your Story is Our Script&quot;"/>
    <s v="Audience tell stories from their life chooses the improv actors to re-enact the story on the spot via song, dance and theatrics."/>
    <n v="12000"/>
    <n v="1"/>
    <s v="failed"/>
    <x v="0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</r>
  <r>
    <s v="Three for 5: A King's Story"/>
    <s v="Presenting the complete three part of writer/director Ty Foard's &quot;A King's Story&quot; ...a dramatic artistic one director play festival"/>
    <n v="7000"/>
    <n v="1102"/>
    <s v="failed"/>
    <x v="0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</r>
  <r>
    <s v="&quot;A Measure of Normalcy&quot;"/>
    <s v="Lost youth and lost souls struggle to find meaning amid dingy basements, vanishing malls, and a bleak Midwestern summer."/>
    <n v="5000"/>
    <n v="550"/>
    <s v="failed"/>
    <x v="0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</r>
  <r>
    <s v="Mr Mineshaft - A Play about Julius Eastman"/>
    <s v="Forgotten composer, virtuoso pianist, actor, and activist._x000a_I'm hoping to produce my play which explores Julius's life and music."/>
    <n v="3000"/>
    <n v="1315"/>
    <s v="failed"/>
    <x v="1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</r>
  <r>
    <s v="End Breast Cancer"/>
    <s v="This stage play is a true story about one woman's fight against breast cancer while still having to deal with the adversities of life."/>
    <n v="20000"/>
    <n v="0"/>
    <s v="failed"/>
    <x v="0"/>
    <s v="USD"/>
    <n v="1480576720"/>
    <n v="1477981120"/>
    <b v="0"/>
    <n v="0"/>
    <b v="0"/>
    <s v="theater/plays"/>
    <n v="0"/>
    <e v="#DIV/0!"/>
    <x v="1"/>
    <s v="plays"/>
    <d v="2016-11-01T06:18:40"/>
    <d v="2016-12-01T07:18:40"/>
  </r>
  <r>
    <s v="Fever - a workshop production"/>
    <s v="Support the artists of the new play FEVER: a story of love, friendship and sonnets. Donate to help us develop this production!"/>
    <n v="2885"/>
    <n v="2485"/>
    <s v="failed"/>
    <x v="0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</r>
  <r>
    <s v="Broken Alley â€”Â Year 3"/>
    <s v="We Kickstarted Broken Alley Theatre in the summer of 2013. It's been an amazing two years. This year, BATx goes bigger than ever."/>
    <n v="3255"/>
    <n v="397"/>
    <s v="failed"/>
    <x v="0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</r>
  <r>
    <s v="'Potter.' Funding 2015"/>
    <s v="'Potter.' is a parody of the popular Harry Potter series allowing aspiring actors a chance to work in a professional production."/>
    <n v="5000"/>
    <n v="5"/>
    <s v="failed"/>
    <x v="2"/>
    <s v="AUD"/>
    <n v="1412656200"/>
    <n v="1412328979"/>
    <b v="0"/>
    <n v="1"/>
    <b v="0"/>
    <s v="theater/plays"/>
    <n v="1E-3"/>
    <n v="5"/>
    <x v="1"/>
    <s v="plays"/>
    <d v="2014-10-03T09:36:19"/>
    <d v="2014-10-07T04:30:00"/>
  </r>
  <r>
    <s v="Attraction"/>
    <s v="A Stage Play that will bring you to the edge of your seat , leave you thinkin and will also have you laughing while enjoyin the talent"/>
    <n v="5000"/>
    <n v="11"/>
    <s v="failed"/>
    <x v="0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</r>
  <r>
    <s v="TWO for the PRICE OF ONE THEATRE"/>
    <s v="Help produce &quot;Boseman and Lena&quot; by Athol Fugard._x000a_Celebrate 18 years of Service to Arts and Community, 2nd Show of a 7th Season in NOLA!"/>
    <n v="5500"/>
    <n v="50"/>
    <s v="failed"/>
    <x v="0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</r>
  <r>
    <s v="Epic Proportions"/>
    <s v="In the 30's, two brothers, Benny and Phil, who go to the Arizona desert to be extras in a huge Biblical epic. Riotous comedy!"/>
    <n v="1200"/>
    <n v="0"/>
    <s v="failed"/>
    <x v="0"/>
    <s v="USD"/>
    <n v="1434490914"/>
    <n v="1429306914"/>
    <b v="0"/>
    <n v="0"/>
    <b v="0"/>
    <s v="theater/plays"/>
    <n v="0"/>
    <e v="#DIV/0!"/>
    <x v="1"/>
    <s v="plays"/>
    <d v="2015-04-17T21:41:54"/>
    <d v="2015-06-16T21:41:54"/>
  </r>
  <r>
    <s v="Alexandra Petri's &quot;The Scrum&quot;  - Field Trip Theatre"/>
    <s v="Field Trip Theatre has  commissioned Alexandra Petri to write a world premiere play set in DC , &quot;The Scrum&quot;,"/>
    <n v="5000"/>
    <n v="1782"/>
    <s v="failed"/>
    <x v="0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</r>
  <r>
    <s v="Shakespeare Shortened School Plays"/>
    <s v="My project is to finish writing all 38 of Shakespeare's Plays into shortened 15-20 minute Shortened versions and publish them in 1 year"/>
    <n v="5000"/>
    <n v="0"/>
    <s v="failed"/>
    <x v="0"/>
    <s v="USD"/>
    <n v="1440690875"/>
    <n v="1438098875"/>
    <b v="0"/>
    <n v="0"/>
    <b v="0"/>
    <s v="theater/plays"/>
    <n v="0"/>
    <e v="#DIV/0!"/>
    <x v="1"/>
    <s v="plays"/>
    <d v="2015-07-28T15:54:35"/>
    <d v="2015-08-27T15:54:35"/>
  </r>
  <r>
    <s v="Camp Curtain Call: Star Wars (A Parody)"/>
    <s v="We do a theatre camp for kids every summer doing parady shows of diff stories for kids to learn theater. This year is Star Wars Parody."/>
    <n v="2000"/>
    <n v="5"/>
    <s v="failed"/>
    <x v="0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</r>
  <r>
    <s v="DR. Mecurio's Mythical Marvels &amp; Beastiry"/>
    <s v="Dr. Mecurio's is an original work of fantasy designed and written for the stage."/>
    <n v="6000"/>
    <n v="195"/>
    <s v="failed"/>
    <x v="0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</r>
  <r>
    <s v="Tell'em I'm Gonna Make It"/>
    <s v="Soon to be known as one of the greatest gospel stage plays of all times. Great hit in New England and now we want to take  it on tour"/>
    <n v="3000"/>
    <n v="101"/>
    <s v="failed"/>
    <x v="0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</r>
  <r>
    <s v="The Barbican Photography Trip 2015"/>
    <s v="A group of 12 friends, separated by time, space, state borders and oceans want to head to London for the adventure of a lifetime."/>
    <n v="30000"/>
    <n v="0"/>
    <s v="failed"/>
    <x v="2"/>
    <s v="AUD"/>
    <n v="1410076123"/>
    <n v="1404892123"/>
    <b v="0"/>
    <n v="0"/>
    <b v="0"/>
    <s v="theater/plays"/>
    <n v="0"/>
    <e v="#DIV/0!"/>
    <x v="1"/>
    <s v="plays"/>
    <d v="2014-07-09T07:48:43"/>
    <d v="2014-09-07T07:48:43"/>
  </r>
  <r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x v="2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</r>
  <r>
    <s v="The Great Elephant Repertory Company"/>
    <s v="With the Great Elephant Repertory we can reach those children who are perceived unreachable, educating them through performance art."/>
    <n v="4000"/>
    <n v="25"/>
    <s v="failed"/>
    <x v="0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</r>
  <r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x v="17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</r>
  <r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x v="0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</r>
  <r>
    <s v="A Time Pirate's Love"/>
    <s v="Actors and actresses are needed to help me create a stage play. A stage play needs to be adapted from the book I wrote."/>
    <n v="17600"/>
    <n v="0"/>
    <s v="failed"/>
    <x v="0"/>
    <s v="USD"/>
    <n v="1469834940"/>
    <n v="1467162586"/>
    <b v="0"/>
    <n v="0"/>
    <b v="0"/>
    <s v="theater/plays"/>
    <n v="0"/>
    <e v="#DIV/0!"/>
    <x v="1"/>
    <s v="plays"/>
    <d v="2016-06-29T01:09:46"/>
    <d v="2016-07-29T23:29:00"/>
  </r>
  <r>
    <s v="City of Joy"/>
    <s v="Despite hunger and conditions of a Calcutta slum, the people there know that life is precious. They have named it â€˜City of Joy.â€™"/>
    <n v="25000"/>
    <n v="0"/>
    <s v="failed"/>
    <x v="5"/>
    <s v="CAD"/>
    <n v="1405352264"/>
    <n v="1400168264"/>
    <b v="0"/>
    <n v="0"/>
    <b v="0"/>
    <s v="theater/plays"/>
    <n v="0"/>
    <e v="#DIV/0!"/>
    <x v="1"/>
    <s v="plays"/>
    <d v="2014-05-15T15:37:44"/>
    <d v="2014-07-14T15:37:44"/>
  </r>
  <r>
    <s v="FHE High School Presents: Snow Queen and Once On This Island"/>
    <s v="FHE High School Theatre Booster Fund Raiser for Costumes --Fall Play Snow Queen and Spring Musical Once on this Island"/>
    <n v="1750"/>
    <n v="425"/>
    <s v="failed"/>
    <x v="0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</r>
  <r>
    <s v="The Woman in Me"/>
    <s v="This saucy stage play chronicles the highs and lows of my life involving gangs, drugs and prison. The story is a transforming ministry."/>
    <n v="5500"/>
    <n v="0"/>
    <s v="failed"/>
    <x v="0"/>
    <s v="USD"/>
    <n v="1461543600"/>
    <n v="1459203727"/>
    <b v="0"/>
    <n v="0"/>
    <b v="0"/>
    <s v="theater/plays"/>
    <n v="0"/>
    <e v="#DIV/0!"/>
    <x v="1"/>
    <s v="plays"/>
    <d v="2016-03-28T22:22:07"/>
    <d v="2016-04-25T00:20:00"/>
  </r>
  <r>
    <s v="Yada.Yada.Yada. An Unauthorized Seinfeld Event. 9 in 90"/>
    <s v="A play about something, or maybe nothing. Four actors depicting all 9 seasons of Seinfeld in 90 minutes."/>
    <n v="28000"/>
    <n v="7"/>
    <s v="failed"/>
    <x v="0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</r>
  <r>
    <s v="Shakespeare with Noodles:  Henry IV"/>
    <s v="A children's theatre group constructing props out of swimming noodles to provide free Shakespeare in the parks to local communities."/>
    <n v="2000"/>
    <n v="641"/>
    <s v="failed"/>
    <x v="0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</r>
  <r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x v="0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</r>
  <r>
    <s v="In The Time of New York"/>
    <s v="You are closer to your dreams than what you expect, your demons will always wait for you to realize them, theyâ€™ll torture you Manny."/>
    <n v="3000"/>
    <n v="45"/>
    <s v="failed"/>
    <x v="0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</r>
  <r>
    <s v="New Edinburgh play"/>
    <s v="I've written a fun new play exploring the reality of gay stereotypes in 2014 - with accommodation and venue hire it needs some dough :)"/>
    <n v="5000"/>
    <n v="21"/>
    <s v="failed"/>
    <x v="1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</r>
  <r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x v="1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</r>
  <r>
    <s v="Une minute de silence"/>
    <s v="les effets de censeur sur l'immigration.Ã§a c'est une piÃ¨ce de l'histoire de la rÃ©volution en Iran jusqu'Ã  des meurtres en sÃ©rie en 1999"/>
    <n v="10000"/>
    <n v="0"/>
    <s v="failed"/>
    <x v="5"/>
    <s v="CAD"/>
    <n v="1447821717"/>
    <n v="1445226117"/>
    <b v="0"/>
    <n v="0"/>
    <b v="0"/>
    <s v="theater/plays"/>
    <n v="0"/>
    <e v="#DIV/0!"/>
    <x v="1"/>
    <s v="plays"/>
    <d v="2015-10-19T03:41:57"/>
    <d v="2015-11-18T04:41:57"/>
  </r>
  <r>
    <s v="MAMA'Z BA-B: The StagePlay"/>
    <s v="&quot;MAMA'Z BA-B&quot; is the story of Marcus Williams who struggles to find a place for himself as a young black male."/>
    <n v="2000"/>
    <n v="126"/>
    <s v="failed"/>
    <x v="0"/>
    <s v="USD"/>
    <n v="1429460386"/>
    <n v="1424279986"/>
    <b v="0"/>
    <n v="3"/>
    <b v="0"/>
    <s v="theater/plays"/>
    <n v="6.3E-2"/>
    <n v="42"/>
    <x v="1"/>
    <s v="plays"/>
    <d v="2015-02-18T17:19:46"/>
    <d v="2015-04-19T16:19:46"/>
  </r>
  <r>
    <s v="Fringe Fest: Take Comfort in Falling Forever"/>
    <s v="Andrew Heller producing a production of an original play for the Philadelphia Fringe Festival. Written and Directed by Andrew Heller"/>
    <n v="2000"/>
    <n v="285"/>
    <s v="failed"/>
    <x v="0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</r>
  <r>
    <s v="Moroccan National Debate Team"/>
    <s v="MNDT will be the first Moroccan Team in history to participate in the WSDC. the worldâ€™s biggest high school debate tournament."/>
    <n v="7500"/>
    <n v="45"/>
    <s v="failed"/>
    <x v="0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</r>
  <r>
    <s v="Backdrops for Maplewood Barn Theatre Summer 2017 Production"/>
    <s v="Ramsay Wise is painting the backdrops for the Maplewood Barn Theatre's summer 2017 production. He needs canvas and paint."/>
    <n v="1700"/>
    <n v="410"/>
    <s v="failed"/>
    <x v="0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</r>
  <r>
    <s v="Scarlet Letters (a play with songs)"/>
    <s v="&quot;On the breast of her gown, in fine red cloth, appeared the letter A.&quot; But what about the rest of the alphabet?"/>
    <n v="5000"/>
    <n v="527"/>
    <s v="failed"/>
    <x v="0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</r>
  <r>
    <s v="Ghost Pirate Cruise on the Hudson Sept. 3rd"/>
    <s v="Board a pirate ship and sail with us on a midnight cruise into the dark realms of forgotten pirate lore with music, theater &amp; burlesque"/>
    <n v="2825"/>
    <n v="211"/>
    <s v="failed"/>
    <x v="0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</r>
  <r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x v="0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</r>
  <r>
    <s v="The Sentinel &amp; The Showman"/>
    <s v="The timeless story of the struggling actor, the faithful agent and   the reality of what constitutes success and failure in Hollywood."/>
    <n v="14000"/>
    <n v="136"/>
    <s v="failed"/>
    <x v="0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</r>
  <r>
    <s v="Valkyrie Theatre Company"/>
    <s v="We're a horror based theatre company in Oklahoma City beginning our first season of shows."/>
    <n v="1000"/>
    <n v="211"/>
    <s v="failed"/>
    <x v="0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</r>
  <r>
    <s v="Staged Right Theatre First Season Campaign"/>
    <s v="Staged Right Theatre Company is putting on its first season this year, and we need your help with raising money to put on four plays!"/>
    <n v="5000"/>
    <n v="3905"/>
    <s v="failed"/>
    <x v="0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</r>
  <r>
    <s v="The Taming of the Shrew"/>
    <s v="We are performing Shakespeare's &quot;The Taming of the Shrew&quot; in its original Elizabethan setting at the Oxford Shakespeare Festival."/>
    <n v="1000"/>
    <n v="320"/>
    <s v="failed"/>
    <x v="1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</r>
  <r>
    <s v="Moon Over Mangroves"/>
    <s v="Four homeless Key West men are to be given a boat, but fates twist until only the moon and mangroves witness their earthly demise."/>
    <n v="678"/>
    <n v="0"/>
    <s v="failed"/>
    <x v="0"/>
    <s v="USD"/>
    <n v="1468442898"/>
    <n v="1465850898"/>
    <b v="0"/>
    <n v="0"/>
    <b v="0"/>
    <s v="theater/plays"/>
    <n v="0"/>
    <e v="#DIV/0!"/>
    <x v="1"/>
    <s v="plays"/>
    <d v="2016-06-13T20:48:18"/>
    <d v="2016-07-13T20:48:18"/>
  </r>
  <r>
    <s v="R.U.R. at New Muses Theatre Company"/>
    <s v="Rossumâ€™s Universal Robots are the perfect workforce, without emotions, needs, or souls. But they are changing. Becoming more like us..."/>
    <n v="1300"/>
    <n v="620"/>
    <s v="failed"/>
    <x v="0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</r>
  <r>
    <s v="Tales of a Dragon KNIGHT"/>
    <s v="Created for the greatest stages of the world, will captivate the hearts of its audience with a Powerful Story Line &amp; Magical creatures!"/>
    <n v="90000"/>
    <n v="1305"/>
    <s v="failed"/>
    <x v="0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</r>
  <r>
    <s v="For Colored Girl Play Production"/>
    <s v="Staged play within the communities of eastern ( Kinston Wilson Wilmington ) North Carolina ! Funds will allow a child to attend! THX"/>
    <n v="2000"/>
    <n v="214"/>
    <s v="failed"/>
    <x v="0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</r>
  <r>
    <s v="What a Gay Play - back, bigger and longer"/>
    <s v="After a successful premiere run at Edinburgh 2014, it's been rewritten and revised and is back for another run of Edinburgh fun in 2015"/>
    <n v="6000"/>
    <n v="110"/>
    <s v="failed"/>
    <x v="1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</r>
  <r>
    <s v="Romeo and Juliet: A Mesh-n-Groove Production"/>
    <s v="Itâ€™s your favorite classic with a twist. This summer, Chicago youth recreate Romeo and Juliet in The Mesh-n-Groove annual production!"/>
    <n v="2500"/>
    <n v="450"/>
    <s v="failed"/>
    <x v="0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</r>
  <r>
    <s v="BEIRUT, LADY OF LEBANON"/>
    <s v="A Theatrical Production Celebrating the Lebanese Culture and the Human Spirit in Time of War."/>
    <n v="30000"/>
    <n v="1225"/>
    <s v="failed"/>
    <x v="0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</r>
  <r>
    <s v="Flush - David Dipper - Break Point Theatre"/>
    <s v="Sex, deception, addiction, life. _x000a_A quality piece of relevant theatre at one of London's most vibrant and respected fringe theatres."/>
    <n v="850"/>
    <n v="170"/>
    <s v="failed"/>
    <x v="1"/>
    <s v="GBP"/>
    <n v="1436297180"/>
    <n v="1431113180"/>
    <b v="0"/>
    <n v="5"/>
    <b v="0"/>
    <s v="theater/plays"/>
    <n v="0.2"/>
    <n v="34"/>
    <x v="1"/>
    <s v="plays"/>
    <d v="2015-05-08T19:26:20"/>
    <d v="2015-07-07T19:26:20"/>
  </r>
  <r>
    <s v="A Season of Love and Music (Spring 2014)"/>
    <s v="Donâ€™t miss Golden Threadâ€™s new family-friendly play with live music about Ziryab, the 9th century musician and cultural trailblazer!"/>
    <n v="11140"/>
    <n v="3877"/>
    <s v="failed"/>
    <x v="0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</r>
  <r>
    <s v="Fantastic Mr Fox - Novus Theatre"/>
    <s v="Novus Theatre bring you their new show 'Fantastic Mr Fox'. We hope to improve the pay for our cast and crew through Kickstarter."/>
    <n v="1500"/>
    <n v="95"/>
    <s v="failed"/>
    <x v="1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</r>
  <r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x v="0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</r>
  <r>
    <s v="Hippolytos - Polish Tour"/>
    <s v="After a successful run at London's Cockpit Theatre, we are invited to perform in Gardzienice OPT and at Teatr Polski in Warsaw, Poland."/>
    <n v="5000"/>
    <n v="488"/>
    <s v="failed"/>
    <x v="1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</r>
  <r>
    <s v="Write Now 5"/>
    <s v="Write Now 5 is a new writing festival in south east London promoting new work from emerging playwrights."/>
    <n v="400"/>
    <n v="151"/>
    <s v="failed"/>
    <x v="1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</r>
  <r>
    <s v="Folk-Tales: What Stories Do Your Folks Tell?"/>
    <s v="An evening of of stories based both in myth and truth."/>
    <n v="1500"/>
    <n v="32"/>
    <s v="failed"/>
    <x v="0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</r>
  <r>
    <s v="A Gentleman, A Lady and A Thug"/>
    <s v="I love to write. I have written and published my first book and everyone that read it enjoyed it. My dream is to one day write movies"/>
    <n v="3000"/>
    <n v="0"/>
    <s v="failed"/>
    <x v="0"/>
    <s v="USD"/>
    <n v="1447009181"/>
    <n v="1444413581"/>
    <b v="0"/>
    <n v="0"/>
    <b v="0"/>
    <s v="theater/plays"/>
    <n v="0"/>
    <e v="#DIV/0!"/>
    <x v="1"/>
    <s v="plays"/>
    <d v="2015-10-09T17:59:41"/>
    <d v="2015-11-08T18:59:41"/>
  </r>
  <r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x v="1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</r>
  <r>
    <s v="NTACTheatre - North Texas Actor's Collaborative Theatre"/>
    <s v="North Texas first actor-driven theatre company needs your help"/>
    <n v="500"/>
    <n v="100"/>
    <s v="failed"/>
    <x v="0"/>
    <s v="USD"/>
    <n v="1433086082"/>
    <n v="1430494082"/>
    <b v="0"/>
    <n v="1"/>
    <b v="0"/>
    <s v="theater/plays"/>
    <n v="0.2"/>
    <n v="100"/>
    <x v="1"/>
    <s v="plays"/>
    <d v="2015-05-01T15:28:02"/>
    <d v="2015-05-31T15:28:02"/>
  </r>
  <r>
    <s v="Tearing Down Cabrini-Green, a dynamic social commentary."/>
    <s v="A richly textured and intellectually powerful social commentary about family, community and America."/>
    <n v="10000"/>
    <n v="541"/>
    <s v="failed"/>
    <x v="0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</r>
  <r>
    <s v="Invincible Diamonds: A Survivor's Guide"/>
    <s v="I am seeking to turn my collection of urban poetry into a stage play. My desire is to inspire victims to heal."/>
    <n v="50000"/>
    <n v="3"/>
    <s v="failed"/>
    <x v="0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</r>
  <r>
    <s v="Poles Apart - A Play in 2 Acts"/>
    <s v="Is Henson willing to dare risk a theatrical speaking tour of his North Pole adventures...and more?"/>
    <n v="2000"/>
    <n v="5"/>
    <s v="failed"/>
    <x v="0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</r>
  <r>
    <s v="Headaches - a play exploring the topic of mental health"/>
    <s v="Headaches: a play composed of personal testimonies, writings and music, centered on mental illness and its effects on people's lives."/>
    <n v="200"/>
    <n v="70"/>
    <s v="failed"/>
    <x v="1"/>
    <s v="GBP"/>
    <n v="1423913220"/>
    <n v="1421339077"/>
    <b v="0"/>
    <n v="4"/>
    <b v="0"/>
    <s v="theater/plays"/>
    <n v="0.35"/>
    <n v="17.5"/>
    <x v="1"/>
    <s v="plays"/>
    <d v="2015-01-15T16:24:37"/>
    <d v="2015-02-14T11:27:00"/>
  </r>
  <r>
    <s v="Anansi the Spider - An African Folktale"/>
    <s v="The African tale of Anansi the Spider is that of a trickster who often uses cleverness and harmless jokes to get what he wants."/>
    <n v="3000"/>
    <n v="497"/>
    <s v="failed"/>
    <x v="0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</r>
  <r>
    <s v="'Working Play Title'"/>
    <s v="We aim to produce a Professional Published Play for two days in October 2015 on Fri 30th &amp; Sat 31st with three performances in total."/>
    <n v="3000"/>
    <n v="0"/>
    <s v="failed"/>
    <x v="1"/>
    <s v="GBP"/>
    <n v="1428222221"/>
    <n v="1425633821"/>
    <b v="0"/>
    <n v="0"/>
    <b v="0"/>
    <s v="theater/plays"/>
    <n v="0"/>
    <e v="#DIV/0!"/>
    <x v="1"/>
    <s v="plays"/>
    <d v="2015-03-06T09:23:41"/>
    <d v="2015-04-05T08:23:41"/>
  </r>
  <r>
    <s v="Forsaken Angels-A New Play"/>
    <s v="Forsaken Angels, a powerful new play by William Leary, author of DCMTA's Best Of 2014 Play Masquerade."/>
    <n v="1250"/>
    <n v="715"/>
    <s v="failed"/>
    <x v="0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</r>
  <r>
    <s v="The Sins of Seven Tables at the Edinburgh Fringe Festival"/>
    <s v="If tables had ears what tales would they tell? Sins of Seven Tables, a modern take on the 7 Deadlies, are they still sins?"/>
    <n v="7000"/>
    <n v="1156"/>
    <s v="failed"/>
    <x v="0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</r>
  <r>
    <s v="The Escorts"/>
    <s v="An Enticing Trip into the World of Assisted Dying"/>
    <n v="8000"/>
    <n v="10"/>
    <s v="failed"/>
    <x v="0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</r>
  <r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x v="1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</r>
  <r>
    <s v="Terry Pratchett's Wyrd Sisters"/>
    <s v="Bring Wyrd Sisters, a comedy of Shakespearean proportions, to small-town Texas. Loosely parodies the â€œScottish Play.â€"/>
    <n v="1250"/>
    <n v="23"/>
    <s v="failed"/>
    <x v="0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</r>
  <r>
    <s v="MAMA BA-B: The Stage Play"/>
    <s v="&quot;MAMA'Z BA-B&quot; is the story of Marcus Williams who struggles to find a place for himself as a young black male."/>
    <n v="2000"/>
    <n v="201"/>
    <s v="failed"/>
    <x v="0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</r>
  <r>
    <s v="South Florida Tours"/>
    <s v="Help Launch The Queen Into South Florida!"/>
    <n v="500"/>
    <n v="1"/>
    <s v="failed"/>
    <x v="0"/>
    <s v="USD"/>
    <n v="1412740457"/>
    <n v="1410148457"/>
    <b v="0"/>
    <n v="1"/>
    <b v="0"/>
    <s v="theater/plays"/>
    <n v="2E-3"/>
    <n v="1"/>
    <x v="1"/>
    <s v="plays"/>
    <d v="2014-09-08T03:54:17"/>
    <d v="2014-10-08T03:54:17"/>
  </r>
  <r>
    <s v="Bringing more Art to the Community"/>
    <s v="Help us bring more Art to the Community. It's our second production, Fences by August Wilson. Help us make it a success!"/>
    <n v="3000"/>
    <n v="40"/>
    <s v="failed"/>
    <x v="0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</r>
  <r>
    <s v="&quot;The Norwegians&quot; Midwestern Tour"/>
    <s v="Olive and Betty have cheating boyfriends. The solution: Gus and Tor, two Norwegian hit men who specialize in solving such problems."/>
    <n v="30000"/>
    <n v="2"/>
    <s v="failed"/>
    <x v="0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</r>
  <r>
    <s v="POLES APART - A PLAY IN 2 ACTS"/>
    <s v="Is the public ready to hear Matt's story? Is he willing to risk public speaking and the waning reputation among his own race?"/>
    <n v="2000"/>
    <n v="5"/>
    <s v="failed"/>
    <x v="0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</r>
  <r>
    <s v="Lovers and Other Strangers at The Cockpit"/>
    <s v="Lovers and Other Strangers by RenÃ©e Taylor and Joseph Bologna, showing at The Cockpit theatre in Marylebone, 10th - 14th August 2015"/>
    <n v="1000"/>
    <n v="60"/>
    <s v="failed"/>
    <x v="1"/>
    <s v="GBP"/>
    <n v="1437606507"/>
    <n v="1435014507"/>
    <b v="0"/>
    <n v="4"/>
    <b v="0"/>
    <s v="theater/plays"/>
    <n v="0.06"/>
    <n v="15"/>
    <x v="1"/>
    <s v="plays"/>
    <d v="2015-06-22T23:08:27"/>
    <d v="2015-07-22T23:08:27"/>
  </r>
  <r>
    <s v="A play by Gabriel Kemlo about lost ideals, and new starts"/>
    <s v="Against the decline of Thatcherism, the fall of the Wall, and the rise of Acid House. This comedy is a 'Withnail &amp; I' for 1993."/>
    <n v="1930"/>
    <n v="75"/>
    <s v="failed"/>
    <x v="1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</r>
  <r>
    <s v="The Connection Play 2014"/>
    <s v="JUNTO Productions is proud to present our first production, the premiere of The Connection, a play by Jeffrey Paul."/>
    <n v="7200"/>
    <n v="1742"/>
    <s v="failed"/>
    <x v="0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</r>
  <r>
    <s v="Just Bryan, a radio drama"/>
    <s v="Radio drama about a failed comedian with the help of his Dictaphone friend Alan, tries to become a success whilst fighting his demons."/>
    <n v="250"/>
    <n v="19"/>
    <s v="failed"/>
    <x v="1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</r>
  <r>
    <s v="The Butterfly Catcher"/>
    <s v="LEELA IS A 14 YEAR OLD GIRL. JONAH IS A 56 YEAR OLD MAN. IT'S BEEN GOING ON FOR 3 YEARS. HERE COMES THE NIGHT OF VIOLENT RECKONING."/>
    <n v="575"/>
    <n v="0"/>
    <s v="failed"/>
    <x v="1"/>
    <s v="GBP"/>
    <n v="1430571849"/>
    <n v="1427979849"/>
    <b v="0"/>
    <n v="0"/>
    <b v="0"/>
    <s v="theater/plays"/>
    <n v="0"/>
    <e v="#DIV/0!"/>
    <x v="1"/>
    <s v="plays"/>
    <d v="2015-04-02T13:04:09"/>
    <d v="2015-05-02T13:04:09"/>
  </r>
  <r>
    <s v="Harriet Tubman Woman Of Faith"/>
    <s v="Harriet Tubman Woman of Faith is a remarkable narrative about the life and faith of Harriet Tubman, told through a dream of a teenager."/>
    <n v="2000"/>
    <n v="26"/>
    <s v="failed"/>
    <x v="0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</r>
  <r>
    <s v="Ministry theater"/>
    <s v="I am trying to put together a ministry theater company for junior / high schoolers that which puts on free shows in the SoCal area."/>
    <n v="9000"/>
    <n v="0"/>
    <s v="failed"/>
    <x v="0"/>
    <s v="USD"/>
    <n v="1457157269"/>
    <n v="1455861269"/>
    <b v="0"/>
    <n v="0"/>
    <b v="0"/>
    <s v="theater/plays"/>
    <n v="0"/>
    <e v="#DIV/0!"/>
    <x v="1"/>
    <s v="plays"/>
    <d v="2016-02-19T05:54:29"/>
    <d v="2016-03-05T05:54:29"/>
  </r>
  <r>
    <s v="Shakespeare In The Park"/>
    <s v="FREE Shakespeare In the Park in Bergen County, NJ on July 24, 25, 31, and August 1. We need your support to help keep our show FREE"/>
    <n v="7000"/>
    <n v="1"/>
    <s v="failed"/>
    <x v="0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</r>
  <r>
    <s v="MENTAL Play"/>
    <s v="A new play and project exploring challenges faced by young adults struggling with mental health issues in contemporary Britain."/>
    <n v="500"/>
    <n v="70"/>
    <s v="failed"/>
    <x v="1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</r>
  <r>
    <s v="The Rights (and Wrongs) of Mary Wollstonecraft"/>
    <s v="The true story of the romantic entanglements of Mary Shelley's parents. Anarchist; William Godwin &amp;, 1st feminist; Mary Wollstonecraft."/>
    <n v="10000"/>
    <n v="105"/>
    <s v="failed"/>
    <x v="0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</r>
  <r>
    <s v="Time Please Fringe"/>
    <s v="Funding for a production of Time Please at the Brighton Fringe 2017... and beyond."/>
    <n v="1500"/>
    <n v="130"/>
    <s v="failed"/>
    <x v="1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</r>
  <r>
    <s v="We Don't Play Fight"/>
    <s v="Finally a crossover of the arts takes place! Theater &amp; LIVE Pro Wrestling. A unique story featuring TV Pro Wrestling without the TV."/>
    <n v="3500"/>
    <n v="29"/>
    <s v="failed"/>
    <x v="0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</r>
  <r>
    <s v="Those That Fly"/>
    <s v="Having lived her whole life in the midst of a civil war, 11 year old Leyla dreams of being a pilot so she may fly her family to safety."/>
    <n v="600"/>
    <n v="100"/>
    <s v="failed"/>
    <x v="0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</r>
  <r>
    <s v="Angels in Houston"/>
    <s v="Help a group of actors end bigotry in Houston, TX by supporting a  full production of Angels in America."/>
    <n v="15000"/>
    <n v="125"/>
    <s v="failed"/>
    <x v="0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</r>
  <r>
    <s v="The Merchant of Venice as Shakespeare Heard It"/>
    <s v="Help us produce a video of the first Original Pronunciation Merchant of Venice."/>
    <n v="18000"/>
    <n v="12521"/>
    <s v="failed"/>
    <x v="0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</r>
  <r>
    <s v="Forgive &amp; Forget"/>
    <s v="An original gospel stage play that explores the pain and hurt caused by those who struggle to forgive others!"/>
    <n v="7000"/>
    <n v="0"/>
    <s v="failed"/>
    <x v="0"/>
    <s v="USD"/>
    <n v="1458860363"/>
    <n v="1454975963"/>
    <b v="0"/>
    <n v="0"/>
    <b v="0"/>
    <s v="theater/plays"/>
    <n v="0"/>
    <e v="#DIV/0!"/>
    <x v="1"/>
    <s v="plays"/>
    <d v="2016-02-08T23:59:23"/>
    <d v="2016-03-24T22:59:23"/>
  </r>
  <r>
    <s v="Super Date, The Dating Game Show for Superheroes"/>
    <s v="Ever wonder what Wonder Woman wants in a super man? Can you be both a lover, and a fighter? And, whatâ€™s with all the spandex?"/>
    <n v="800"/>
    <n v="10"/>
    <s v="failed"/>
    <x v="0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</r>
  <r>
    <s v="Financement et aide Ã  la crÃ©ation"/>
    <s v="Acteurs, scÃ©naristes et metteurs en scÃ¨ne souhaitant monter, 5 piÃ¨ces de thÃ©Ã¢tre ainsi que 3 courts mÃ©trages et 2 long-mÃ©trages."/>
    <n v="5000"/>
    <n v="250"/>
    <s v="failed"/>
    <x v="6"/>
    <s v="EUR"/>
    <n v="1437889336"/>
    <n v="1432705336"/>
    <b v="0"/>
    <n v="4"/>
    <b v="0"/>
    <s v="theater/plays"/>
    <n v="0.05"/>
    <n v="62.5"/>
    <x v="1"/>
    <s v="plays"/>
    <d v="2015-05-27T05:42:16"/>
    <d v="2015-07-26T05:42:16"/>
  </r>
  <r>
    <s v="Speak to my Soul: A Montage of Voices"/>
    <s v="This is a play that voices that stories of the black experience in America using spoken word, song and dance."/>
    <n v="4000"/>
    <n v="0"/>
    <s v="failed"/>
    <x v="0"/>
    <s v="USD"/>
    <n v="1449247439"/>
    <n v="1444059839"/>
    <b v="0"/>
    <n v="0"/>
    <b v="0"/>
    <s v="theater/plays"/>
    <n v="0"/>
    <e v="#DIV/0!"/>
    <x v="1"/>
    <s v="plays"/>
    <d v="2015-10-05T15:43:59"/>
    <d v="2015-12-04T16:43:59"/>
  </r>
  <r>
    <s v="Lincoln High School presents: Little Shop of Horrors"/>
    <s v="Drama Students at Lincoln High School in Walla Walla, WA are working hard to present their excellent version of Little Shop of Horrors."/>
    <n v="3000"/>
    <n v="215"/>
    <s v="failed"/>
    <x v="0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</r>
  <r>
    <s v="The Last King of the I.D.A. (Minnesota Fringe)"/>
    <s v="The 2014 Minnesota Fringe Festival brings the World Premiere of LightBright's one-act play, The Last King of the I.D.A."/>
    <n v="2000"/>
    <n v="561"/>
    <s v="failed"/>
    <x v="0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</r>
  <r>
    <s v="Next 2 the Stage"/>
    <s v="A theater complex that educates as we entertain.  We will provide shows that inspire and theater classes that motivate."/>
    <n v="20000"/>
    <n v="0"/>
    <s v="failed"/>
    <x v="0"/>
    <s v="USD"/>
    <n v="1450053370"/>
    <n v="1447461370"/>
    <b v="0"/>
    <n v="0"/>
    <b v="0"/>
    <s v="theater/plays"/>
    <n v="0"/>
    <e v="#DIV/0!"/>
    <x v="1"/>
    <s v="plays"/>
    <d v="2015-11-14T00:36:10"/>
    <d v="2015-12-14T00:36:10"/>
  </r>
  <r>
    <s v="The Martin and Lewis Tribute Show"/>
    <s v="The world's best and only tribute to Dean Martin and Jerry Lewis_x000a_ bringing back the Music, Laughter and the Love."/>
    <n v="2500"/>
    <n v="400"/>
    <s v="failed"/>
    <x v="0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</r>
  <r>
    <s v="As You Like It in The Enchanted Forest Wildlife Sanctuary"/>
    <s v="HeARTistry's contemporary production of As You Like It epitomizes the wit and eloquence of William Shakespeare for a modern audience."/>
    <n v="5000"/>
    <n v="0"/>
    <s v="failed"/>
    <x v="0"/>
    <s v="USD"/>
    <n v="1418914964"/>
    <n v="1414591364"/>
    <b v="0"/>
    <n v="0"/>
    <b v="0"/>
    <s v="theater/plays"/>
    <n v="0"/>
    <e v="#DIV/0!"/>
    <x v="1"/>
    <s v="plays"/>
    <d v="2014-10-29T14:02:44"/>
    <d v="2014-12-18T15:02:44"/>
  </r>
  <r>
    <s v="The Modern Theater's 'Play It Forward' Fund"/>
    <s v="'Play it Forward' is a ticket bank for individuals in need. Fund a theater experience for someone that would otherwise go without!"/>
    <n v="6048"/>
    <n v="413"/>
    <s v="failed"/>
    <x v="0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</r>
  <r>
    <s v="2020 Vision: a love story told over sixty years"/>
    <s v="Help us produce an iconic new verse play, set in the year 2020, with virtuoso acting and hauntingly beautiful words and music"/>
    <n v="23900"/>
    <n v="6141.99"/>
    <s v="failed"/>
    <x v="1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</r>
  <r>
    <s v="Technical Design for Liberty Lake Community Theatre"/>
    <s v="This local community theatre needs a proper, efficient, SAFE and professional audio and lighting setup. Helps us raise the funds!"/>
    <n v="13500"/>
    <n v="200"/>
    <s v="failed"/>
    <x v="0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</r>
  <r>
    <s v="The Lost Boy"/>
    <s v="&quot;Stories are where you go to look for the truth of your own life.&quot; (Frank Delaney)"/>
    <n v="10000"/>
    <n v="3685"/>
    <s v="failed"/>
    <x v="0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</r>
  <r>
    <s v="3 Days In Savannah"/>
    <s v="&quot;3 Days In Savannah&quot; explores the issues of love, racism, and regret while reminding us that, &quot;life is a game and love is the prize.&quot;"/>
    <n v="6000"/>
    <n v="2823"/>
    <s v="failed"/>
    <x v="0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</r>
  <r>
    <s v="The Pelican, by August Strindberg"/>
    <s v="The Pelican is a haunted play by one of Swedenâ€™s most renowned playwrights, August Strindberg, about a mother's tragic deceit."/>
    <n v="700"/>
    <n v="80"/>
    <s v="failed"/>
    <x v="0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</r>
  <r>
    <s v="Take the Vagina Monologues to Main Street in Lexington, NC!"/>
    <s v="We are vagina warriors ready to bring our message of human rights, empowerment and diversity to Main St. Lexington, NC."/>
    <n v="2500"/>
    <n v="301"/>
    <s v="failed"/>
    <x v="0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</r>
  <r>
    <s v="Defiant Entertainment presents: The Park Bench"/>
    <s v="Help stage an original One Act Play that brings awareness to Alzheimer's in its debut performance."/>
    <n v="500"/>
    <n v="300"/>
    <s v="failed"/>
    <x v="0"/>
    <s v="USD"/>
    <n v="1448949540"/>
    <n v="1446048367"/>
    <b v="0"/>
    <n v="5"/>
    <b v="0"/>
    <s v="theater/plays"/>
    <n v="0.6"/>
    <n v="60"/>
    <x v="1"/>
    <s v="plays"/>
    <d v="2015-10-28T16:06:07"/>
    <d v="2015-12-01T05:59:00"/>
  </r>
  <r>
    <s v="The Last Encore Musical"/>
    <s v="This nationally published book, set in the 70â€™s, tells the untold story of singers and a friendly reunion visit turning bad."/>
    <n v="8000"/>
    <n v="2500"/>
    <s v="failed"/>
    <x v="0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</r>
  <r>
    <s v="In the Land of Gold"/>
    <s v="A bold, colouful, vibrant play centred around the last remaining monarchy of Africa."/>
    <n v="5000"/>
    <n v="21"/>
    <s v="failed"/>
    <x v="1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</r>
  <r>
    <s v="Messages"/>
    <s v="Acting group and production for inner city youth, about inner city youth. The problems and stuation that they see everyday."/>
    <n v="10000"/>
    <n v="21"/>
    <s v="failed"/>
    <x v="0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</r>
  <r>
    <s v="Not making potato salad here!"/>
    <s v="This could be my last play, need to bring my son out to see it before it's over.  Need to fly him here from BC"/>
    <n v="300"/>
    <n v="0"/>
    <s v="failed"/>
    <x v="5"/>
    <s v="CAD"/>
    <n v="1416524325"/>
    <n v="1415228325"/>
    <b v="0"/>
    <n v="0"/>
    <b v="0"/>
    <s v="theater/plays"/>
    <n v="0"/>
    <e v="#DIV/0!"/>
    <x v="1"/>
    <s v="plays"/>
    <d v="2014-11-05T22:58:45"/>
    <d v="2014-11-20T22:58:45"/>
  </r>
  <r>
    <s v="Cielito Lindo (Pretty Little One)"/>
    <s v="A bilingual play in The New Works Festival at UT that crosses cultures and explores what it means to be confident with who you are."/>
    <n v="600"/>
    <n v="225"/>
    <s v="failed"/>
    <x v="0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</r>
  <r>
    <s v="The Hostages"/>
    <s v="&quot;The Hostages&quot; is about a bank robbery gone wrong, as we learn more about each characters, we question who are the actually hostages..."/>
    <n v="5000"/>
    <n v="1"/>
    <s v="failed"/>
    <x v="2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</r>
  <r>
    <s v="Glenn Herman's EXPRESSIONS: The UnKnown"/>
    <s v="An eclectic One Man stage show, that takes the audience on a journey through vast personalities, as he discovers his true self...#Drama"/>
    <n v="5600"/>
    <n v="460"/>
    <s v="failed"/>
    <x v="0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</r>
  <r>
    <s v="The Bridge That Brought Us Over: The History of Gospel Music"/>
    <s v="A conservative grandmother takes her hip-hop generation grandchildren through the history of Gospel music in one night..."/>
    <n v="5000"/>
    <n v="110"/>
    <s v="failed"/>
    <x v="0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</r>
  <r>
    <s v="Speechless"/>
    <s v="The unspoken story of growing up disabled with cerebral palsy and no speech. This inclusive company fights ignorance using dark humour."/>
    <n v="17000"/>
    <n v="3001"/>
    <s v="failed"/>
    <x v="1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</r>
  <r>
    <s v="The Hounds of Reservoir - A Shakesperian Heist film"/>
    <s v="A caravan heist goes horribly wrong. When the rogues meet up to discuss the matter, they suspect one of them is the King's guard."/>
    <n v="20000"/>
    <n v="16"/>
    <s v="failed"/>
    <x v="0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</r>
  <r>
    <s v="Ø¢Ù…ÙŠÙ† (Amen)"/>
    <s v="Amen is an important jarring story about the repercussions of reporting the war from the front lines and the war that follows them home"/>
    <n v="1500"/>
    <n v="1"/>
    <s v="failed"/>
    <x v="0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</r>
  <r>
    <s v="Phantom of the Kun Opera"/>
    <s v="It is a heart-breaking life story of Wu family who tries to preserve the gem of Chinese Kun Opera through generations."/>
    <n v="500"/>
    <n v="0"/>
    <s v="failed"/>
    <x v="0"/>
    <s v="USD"/>
    <n v="1399618380"/>
    <n v="1399058797"/>
    <b v="0"/>
    <n v="0"/>
    <b v="0"/>
    <s v="theater/plays"/>
    <n v="0"/>
    <e v="#DIV/0!"/>
    <x v="1"/>
    <s v="plays"/>
    <d v="2014-05-02T19:26:37"/>
    <d v="2014-05-09T06:53:00"/>
  </r>
  <r>
    <s v="Throw Like A Girl"/>
    <s v="This empowering piece encourages women to rise up and pursue their dreams, not by behaving like a boy but by,_x000a_â€œThrowing Like A Girl.â€"/>
    <n v="3000"/>
    <n v="1126"/>
    <s v="failed"/>
    <x v="0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</r>
  <r>
    <s v="'Time at the Bar!' - Written and directed by Kieran Mellish"/>
    <s v="'Time at the Bar!' is a play written by Kieran Mellish, a student at Loughborough University and member of LSU Stage Society."/>
    <n v="500"/>
    <n v="110"/>
    <s v="failed"/>
    <x v="1"/>
    <s v="GBP"/>
    <n v="1416081600"/>
    <n v="1413477228"/>
    <b v="0"/>
    <n v="2"/>
    <b v="0"/>
    <s v="theater/plays"/>
    <n v="0.22"/>
    <n v="55"/>
    <x v="1"/>
    <s v="plays"/>
    <d v="2014-10-16T16:33:48"/>
    <d v="2014-11-15T20:00:00"/>
  </r>
  <r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x v="0"/>
    <s v="USD"/>
    <n v="1475294400"/>
    <n v="1472674285"/>
    <b v="0"/>
    <n v="0"/>
    <b v="0"/>
    <s v="theater/plays"/>
    <n v="0"/>
    <e v="#DIV/0!"/>
    <x v="1"/>
    <s v="plays"/>
    <d v="2016-08-31T20:11:25"/>
    <d v="2016-10-01T04:00:00"/>
  </r>
  <r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x v="1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</r>
  <r>
    <s v="American Pride"/>
    <s v="American Pride is a play centered on the Poetry of one Iraq War veteran, and follows her journey through war and back home."/>
    <n v="1500"/>
    <n v="795"/>
    <s v="failed"/>
    <x v="0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</r>
  <r>
    <s v="HOWARD BARKER DOUBLE BILL - Arcola Theatre 2015"/>
    <s v="Exhilarating Double Bill uniting London premiere of THE TWELFTH BATTLE OF ISONZO &amp; thrilling revival of JUDITH: A PARTING FROM THE BODY"/>
    <n v="3500"/>
    <n v="775"/>
    <s v="failed"/>
    <x v="1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</r>
  <r>
    <s v="Secret of Shahrazad (World Premier)"/>
    <s v="Help reveal the beauty of Islamic culture by launching this new adventure play celebrating Persian music, dance, and lore."/>
    <n v="3750"/>
    <n v="95"/>
    <s v="failed"/>
    <x v="0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</r>
  <r>
    <s v="The Million Dollar Shot"/>
    <s v="A very Canadian children's play inspired by the tradition of British pantomimes like Aladdin, and the Nutcracker."/>
    <n v="10000"/>
    <n v="250"/>
    <s v="failed"/>
    <x v="5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</r>
  <r>
    <s v="Good Evening, I'm Robert Service"/>
    <s v="A funny, poignant play that revives the forgotten life and adventures of great Scottish Canadian, world renowned poet, Robert Service."/>
    <n v="10000"/>
    <n v="285"/>
    <s v="failed"/>
    <x v="5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</r>
  <r>
    <s v="PRODUCE the Stage Play SKYLAR'S SYNDROME by Gavin Kayner"/>
    <s v="SKYLAR'S SYNDROME is a tremendous psychodrama by master playwright Gavin Kayner!"/>
    <n v="525"/>
    <n v="0"/>
    <s v="failed"/>
    <x v="0"/>
    <s v="USD"/>
    <n v="1461205423"/>
    <n v="1456025023"/>
    <b v="0"/>
    <n v="0"/>
    <b v="0"/>
    <s v="theater/plays"/>
    <n v="0"/>
    <e v="#DIV/0!"/>
    <x v="1"/>
    <s v="plays"/>
    <d v="2016-02-21T03:23:43"/>
    <d v="2016-04-21T02:23:43"/>
  </r>
  <r>
    <s v="Motorcycle MacBeth...NOT your grandmother's Shakespeare!"/>
    <s v="Shakespeare's beloved tragedy, MacBeth, staged in the Black Hills of Wyoming during Sturgis '76. Warning! This is no church picnic!"/>
    <n v="20000"/>
    <n v="490"/>
    <s v="failed"/>
    <x v="0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</r>
  <r>
    <s v="Whisper Me Happy Ever After (WMHEA)"/>
    <s v="WMHAE by Julie McNamara, raises awareness of the effects domestic violence has on the mental health of young people who witness it."/>
    <n v="9500"/>
    <n v="135"/>
    <s v="failed"/>
    <x v="1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</r>
  <r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x v="2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</r>
  <r>
    <s v="A Midsummer's Night's Dream"/>
    <s v="A classical/ fantasy version of midsummers done by professionally trained actors in Tulsa!"/>
    <n v="4000"/>
    <n v="27"/>
    <s v="failed"/>
    <x v="0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</r>
  <r>
    <s v="Divine Connection Performing Arts Leadership Program"/>
    <s v="We have created an outstanding mobile Performing Arts Program that has great impact on the social development in multiple communities."/>
    <n v="15000"/>
    <n v="25"/>
    <s v="failed"/>
    <x v="0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</r>
  <r>
    <s v="Help Shakespeare Troupe accept invite to perform in UK!"/>
    <s v="Will Power Troupe is the only US group invited to perform in London's Shakespeare Festival. We need your help to bring the USA to UK!"/>
    <n v="5000"/>
    <n v="3045"/>
    <s v="failed"/>
    <x v="0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</r>
  <r>
    <s v="Produce BELLE DAME SANS MERCI a stage play"/>
    <s v="Be a PRODUCER of the Original stage play BELLE DAME SANS MERCI by Michael Fenlason! :-) :-( !"/>
    <n v="3495"/>
    <n v="34.950000000000003"/>
    <s v="failed"/>
    <x v="0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</r>
  <r>
    <s v="The Pendulum Swings"/>
    <s v="'The Pendulum Swings' is a three-act dark comedy that sees Frank and Michael await their execution on Death Row."/>
    <n v="1250"/>
    <n v="430"/>
    <s v="failed"/>
    <x v="1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</r>
  <r>
    <s v="Southern Utah University: V-Day 2015"/>
    <s v="V-Day Southern Utah University 2015 and Second Studio Players presents: The Vagina Monologues"/>
    <n v="1000"/>
    <n v="165"/>
    <s v="failed"/>
    <x v="0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</r>
  <r>
    <s v="ATEMPORAL"/>
    <s v="ExÃ¡men final de alumnos del Centro de CapacitaciÃ³n de la ANDA. Son extractos de obras: El JardÃ­n de los CerezoS, Madre Coraje y Casa"/>
    <n v="20000"/>
    <n v="0"/>
    <s v="failed"/>
    <x v="14"/>
    <s v="MXN"/>
    <n v="1482779931"/>
    <n v="1480187931"/>
    <b v="0"/>
    <n v="0"/>
    <b v="0"/>
    <s v="theater/plays"/>
    <n v="0"/>
    <e v="#DIV/0!"/>
    <x v="1"/>
    <s v="plays"/>
    <d v="2016-11-26T19:18:51"/>
    <d v="2016-12-26T19:18:51"/>
  </r>
  <r>
    <s v="Oh! What a Lovely War - Salute the Centenary"/>
    <s v="Salute the Centenary with this satirical and moving play. The centenary has national relevance, and we want to mark it in our community"/>
    <n v="1000"/>
    <n v="4"/>
    <s v="failed"/>
    <x v="1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</r>
  <r>
    <s v="OTHELLO, by William Shakespeare ( FUNDRAISER)"/>
    <s v="OTHELLO, directed by Daniel Echevarria. A tragedy that highlights political corruption and the madness that can come out of love."/>
    <n v="3500"/>
    <n v="37"/>
    <s v="failed"/>
    <x v="0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</r>
  <r>
    <s v="The Free Man - the story of Hurr"/>
    <s v="A performance to inspire people, regardless of their faith, to visualise the repentance of Hurr and the forgiveness of Imam Hussain"/>
    <n v="2750"/>
    <n v="735"/>
    <s v="failed"/>
    <x v="1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</r>
  <r>
    <s v="Julius Caesar - Which side will you choose?"/>
    <s v="Set in the near future, this version of Shakespeare's classic play looks at how events that shook an empire could still happen today."/>
    <n v="2000"/>
    <n v="576"/>
    <s v="failed"/>
    <x v="1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</r>
  <r>
    <s v="The Walls of Jericho ( A Voice for Warrior Families)"/>
    <s v="A play to raise awareness about the effects of mental illness on a military family in the Cold War area."/>
    <n v="700"/>
    <n v="0"/>
    <s v="failed"/>
    <x v="0"/>
    <s v="USD"/>
    <n v="1413921060"/>
    <n v="1411499149"/>
    <b v="0"/>
    <n v="0"/>
    <b v="0"/>
    <s v="theater/plays"/>
    <n v="0"/>
    <e v="#DIV/0!"/>
    <x v="1"/>
    <s v="plays"/>
    <d v="2014-09-23T19:05:49"/>
    <d v="2014-10-21T19:51:00"/>
  </r>
  <r>
    <s v="Citrus Heights Theatre In The Heights"/>
    <s v="We aim to bring creative, innovative, exciting, educational and fun community theater (with a professional attitude) to a new location."/>
    <n v="15000"/>
    <n v="1335"/>
    <s v="failed"/>
    <x v="0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</r>
  <r>
    <s v="Theatre Memoire"/>
    <s v="Theatre Memoire are a High Wycombe based theatre company. Performing plays about multi-culturalism and interconectedness."/>
    <n v="250"/>
    <n v="0"/>
    <s v="failed"/>
    <x v="1"/>
    <s v="GBP"/>
    <n v="1485543242"/>
    <n v="1482951242"/>
    <b v="0"/>
    <n v="0"/>
    <b v="0"/>
    <s v="theater/plays"/>
    <n v="0"/>
    <e v="#DIV/0!"/>
    <x v="1"/>
    <s v="plays"/>
    <d v="2016-12-28T18:54:02"/>
    <d v="2017-01-27T18:54:02"/>
  </r>
  <r>
    <s v="Professor O'Hannigan's Time Machine (Student Directed)"/>
    <s v="A tale of obsession, science, and lost love! Help the Caddo Magnet Players give this student-written play its debut on a real stage!"/>
    <n v="3000"/>
    <n v="5"/>
    <s v="failed"/>
    <x v="0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</r>
  <r>
    <s v="Uncommonnotions"/>
    <s v="&quot;Uncommonnotion&quot;. is a collections of short humors stories, I want to develop into plays, interest has been shown in this idea."/>
    <n v="3000"/>
    <n v="0"/>
    <s v="failed"/>
    <x v="0"/>
    <s v="USD"/>
    <n v="1465930440"/>
    <n v="1463849116"/>
    <b v="0"/>
    <n v="0"/>
    <b v="0"/>
    <s v="theater/plays"/>
    <n v="0"/>
    <e v="#DIV/0!"/>
    <x v="1"/>
    <s v="plays"/>
    <d v="2016-05-21T16:45:16"/>
    <d v="2016-06-14T18:54:00"/>
  </r>
  <r>
    <s v="AU Theatre Wing (Pygmalion Sound and Lighting Fees)"/>
    <s v="AUTheatreWing is a student theatre association fostering the development of the dramatic arts at our university."/>
    <n v="2224"/>
    <n v="350"/>
    <s v="failed"/>
    <x v="0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</r>
  <r>
    <s v="Blazed Donuts: An Orginial One Act"/>
    <s v="A short one act play about an undercover cop posing as a girl scout trying to stop a doughnut shop from selling drug filled doughnuts."/>
    <n v="150"/>
    <n v="3"/>
    <s v="failed"/>
    <x v="0"/>
    <s v="USD"/>
    <n v="1447542000"/>
    <n v="1446179553"/>
    <b v="0"/>
    <n v="2"/>
    <b v="0"/>
    <s v="theater/plays"/>
    <n v="0.02"/>
    <n v="1.5"/>
    <x v="1"/>
    <s v="plays"/>
    <d v="2015-10-30T04:32:33"/>
    <d v="2015-11-14T23:00:00"/>
  </r>
  <r>
    <s v="Defendant Maurice Chevalier"/>
    <s v="Condemned to death for Collaboration with the Nazis, popular French Singer &amp; Entertainer Maurice Chevalier tells his side of the story"/>
    <n v="3500"/>
    <n v="759"/>
    <s v="failed"/>
    <x v="0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</r>
  <r>
    <s v="WANTS (We Are Not The Same)"/>
    <s v="WANTS deals with diversity in all its various facets._x000a_The drama is set in a futuristic society where no diversity si accepted."/>
    <n v="3000"/>
    <n v="10"/>
    <s v="failed"/>
    <x v="13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</r>
  <r>
    <s v="Age of Valor: Heritage - The Audio Drama"/>
    <s v="Just like the good old fashioned radio dramas, Heritage will be performed and narrated for you by 16 different talented voice actors."/>
    <n v="3500"/>
    <n v="10"/>
    <s v="failed"/>
    <x v="0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</r>
  <r>
    <s v="Carpe Diem Theater Troupe"/>
    <s v="Our theater troupe needs your help to put on a unique production of Hamlet! Pledge to help young actors learn and refine their skills!"/>
    <n v="1000"/>
    <n v="47"/>
    <s v="failed"/>
    <x v="0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</r>
  <r>
    <s v="Stage Production &quot;The Nail Shop&quot;"/>
    <s v="Comedy Stage Play"/>
    <n v="9600"/>
    <n v="0"/>
    <s v="failed"/>
    <x v="0"/>
    <s v="USD"/>
    <n v="1468777786"/>
    <n v="1466185786"/>
    <b v="0"/>
    <n v="0"/>
    <b v="0"/>
    <s v="theater/plays"/>
    <n v="0"/>
    <e v="#DIV/0!"/>
    <x v="1"/>
    <s v="plays"/>
    <d v="2016-06-17T17:49:46"/>
    <d v="2016-07-17T17:49:46"/>
  </r>
  <r>
    <s v="Community Theatre Project-Children's Show (Arthur)"/>
    <s v="Young persons theatre company working in deprived area seeking funding for children's theatrical production."/>
    <n v="2000"/>
    <n v="216"/>
    <s v="failed"/>
    <x v="1"/>
    <s v="GBP"/>
    <n v="1421403960"/>
    <n v="1418827324"/>
    <b v="0"/>
    <n v="3"/>
    <b v="0"/>
    <s v="theater/plays"/>
    <n v="0.108"/>
    <n v="72"/>
    <x v="1"/>
    <s v="plays"/>
    <d v="2014-12-17T14:42:04"/>
    <d v="2015-01-16T10:26:00"/>
  </r>
  <r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x v="0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</r>
  <r>
    <s v="&quot; Sweet O'l Mama &quot; Theater Production"/>
    <s v="A gripping re-enactment of a true breast cancer survival story, highlighted with inspiration and laughter!"/>
    <n v="1000"/>
    <n v="32"/>
    <s v="failed"/>
    <x v="0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</r>
  <r>
    <s v="The 'Theater of Community' Tour"/>
    <s v="Unique  troupe will bring the wonder &amp; joy of Therapeutic Theater to  youth with severe multiple disabilities, &amp; adults with Alzheimers"/>
    <n v="1600"/>
    <n v="204"/>
    <s v="failed"/>
    <x v="0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</r>
  <r>
    <s v="A CRY FOR HELP"/>
    <s v="&quot;A Cry for Help is Riveting, Inspiring, and Mesmerizing. You will laugh, cry, and be thinking about your own Cry for Help&quot;"/>
    <n v="110000"/>
    <n v="20"/>
    <s v="failed"/>
    <x v="0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</r>
  <r>
    <s v="The Grouch Who Couldn't Steal Christmas"/>
    <s v="'The Grouch' is the perfect way to brighten up your Christmas. Full of love, laughs and some sheer calculated silliness, don't miss it!"/>
    <n v="2500"/>
    <n v="60"/>
    <s v="failed"/>
    <x v="1"/>
    <s v="GBP"/>
    <n v="1440272093"/>
    <n v="1435088093"/>
    <b v="0"/>
    <n v="4"/>
    <b v="0"/>
    <s v="theater/plays"/>
    <n v="2.4E-2"/>
    <n v="15"/>
    <x v="1"/>
    <s v="plays"/>
    <d v="2015-06-23T19:34:53"/>
    <d v="2015-08-22T19:34:53"/>
  </r>
  <r>
    <s v="Live at the Speakeasy with Ryan Anderson"/>
    <s v="Live at the Speakeasy with Ryan Anderson is a local talk show! Showcasing local artist, special guest, and talented bands."/>
    <n v="2000"/>
    <n v="730"/>
    <s v="failed"/>
    <x v="0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</r>
  <r>
    <s v="LOPE ENAMORADO"/>
    <s v="Proyecto teatral dirigido por MartÃ­n Acosta que habla y reflexiona sobre el amor y su naturaleza."/>
    <n v="30000"/>
    <n v="800"/>
    <s v="failed"/>
    <x v="14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</r>
  <r>
    <s v="Theatre for Life, Youth Theatre Company, Southampton UK"/>
    <s v="Theatre for Life believes in unlocking young people's creativity, developing self belief and creating positive opportunities."/>
    <n v="3500"/>
    <n v="400"/>
    <s v="failed"/>
    <x v="1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</r>
  <r>
    <s v="And There Was War! Major Theatre Production"/>
    <s v="And There Was War is a play, a biblical narrative deeply entrenched in the concepts of the great controversy between Good and Evil!"/>
    <n v="10000"/>
    <n v="0"/>
    <s v="failed"/>
    <x v="1"/>
    <s v="GBP"/>
    <n v="1454284500"/>
    <n v="1449431237"/>
    <b v="0"/>
    <n v="0"/>
    <b v="0"/>
    <s v="theater/plays"/>
    <n v="0"/>
    <e v="#DIV/0!"/>
    <x v="1"/>
    <s v="plays"/>
    <d v="2015-12-06T19:47:17"/>
    <d v="2016-01-31T23:55:00"/>
  </r>
  <r>
    <s v="Life is simple"/>
    <s v="Community Youth play, written by and performed by the youth about finding joy in the simple things in life"/>
    <n v="75000"/>
    <n v="0"/>
    <s v="failed"/>
    <x v="0"/>
    <s v="USD"/>
    <n v="1465060797"/>
    <n v="1462468797"/>
    <b v="0"/>
    <n v="0"/>
    <b v="0"/>
    <s v="theater/plays"/>
    <n v="0"/>
    <e v="#DIV/0!"/>
    <x v="1"/>
    <s v="plays"/>
    <d v="2016-05-05T17:19:57"/>
    <d v="2016-06-04T17:19:57"/>
  </r>
  <r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x v="0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</r>
  <r>
    <s v="America is at the Mall: A Play in Three Acts"/>
    <s v="How does war change a family?  A peek into one family's kitchen as their soldier fights in Iraq."/>
    <n v="270"/>
    <n v="0"/>
    <s v="failed"/>
    <x v="0"/>
    <s v="USD"/>
    <n v="1414205990"/>
    <n v="1413341990"/>
    <b v="0"/>
    <n v="0"/>
    <b v="0"/>
    <s v="theater/plays"/>
    <n v="0"/>
    <e v="#DIV/0!"/>
    <x v="1"/>
    <s v="plays"/>
    <d v="2014-10-15T02:59:50"/>
    <d v="2014-10-25T02:59:50"/>
  </r>
  <r>
    <s v="Meet The Claires - Valentine's Day Weekend Comedy Stage Play"/>
    <s v="This is a Comedic Story about a young boy who saw the image of the perfect woman and from that point searched for someone similar"/>
    <n v="600"/>
    <n v="0"/>
    <s v="failed"/>
    <x v="0"/>
    <s v="USD"/>
    <n v="1485380482"/>
    <n v="1482788482"/>
    <b v="0"/>
    <n v="0"/>
    <b v="0"/>
    <s v="theater/plays"/>
    <n v="0"/>
    <e v="#DIV/0!"/>
    <x v="1"/>
    <s v="plays"/>
    <d v="2016-12-26T21:41:22"/>
    <d v="2017-01-25T21:41:22"/>
  </r>
  <r>
    <s v="4th Wall Theatre Project"/>
    <s v="Local Community theater to get up and running in the Idaho Falls area. Something new, something different!"/>
    <n v="500"/>
    <n v="137"/>
    <s v="failed"/>
    <x v="0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</r>
  <r>
    <s v="Weather Men"/>
    <s v="Weather Men is a play, written by Nathan Black.  A comedy/drama that explores the question of 'why people stay together?'"/>
    <n v="1000"/>
    <n v="100"/>
    <s v="failed"/>
    <x v="0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</r>
  <r>
    <s v="PETER PAN - a new play by Ebony Rattle"/>
    <s v="PETER PAN, written by Ebony Rattle, is a new retelling of the classic play by J.M. Barrie about a boy who refused to grow up."/>
    <n v="3000"/>
    <n v="641"/>
    <s v="failed"/>
    <x v="2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</r>
  <r>
    <s v="Â¡LlÃ©vame!"/>
    <s v="Buscamos finalizar el proceso de producciÃ³n de un espectÃ¡culo de payaso y con Ã©l, activar espacios pÃºblicos para la escena clown."/>
    <n v="33000"/>
    <n v="2300"/>
    <s v="failed"/>
    <x v="14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</r>
  <r>
    <s v="David Facer, Paradox Magic"/>
    <s v="No magic show has ever integrated theatre arts like this.  World of Paradox is designed for all audiences and is interactive in nature."/>
    <n v="5000"/>
    <n v="3530"/>
    <s v="failed"/>
    <x v="0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</r>
  <r>
    <s v="Sacrifice"/>
    <s v="A new dramatic comedy dealing with a father's unwillingness to let go of his past causes major problems for the future of his daughter."/>
    <n v="2000"/>
    <n v="41"/>
    <s v="failed"/>
    <x v="0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</r>
  <r>
    <s v="The Black Woman's Attitude Stage Play"/>
    <s v="We are producing and directing a stage play that will focus on relationships and the stereotypes/truths that prohibit growth."/>
    <n v="3000"/>
    <n v="59"/>
    <s v="failed"/>
    <x v="0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</r>
  <r>
    <s v="Jack the Lad"/>
    <s v="Jack the Lad - a new play that explores how far the boundaries of friendship will stretch when morality and loyalties clash."/>
    <n v="500"/>
    <n v="0"/>
    <s v="failed"/>
    <x v="1"/>
    <s v="GBP"/>
    <n v="1448805404"/>
    <n v="1446209804"/>
    <b v="0"/>
    <n v="0"/>
    <b v="0"/>
    <s v="theater/plays"/>
    <n v="0"/>
    <e v="#DIV/0!"/>
    <x v="1"/>
    <s v="plays"/>
    <d v="2015-10-30T12:56:44"/>
    <d v="2015-11-29T13:56:44"/>
  </r>
  <r>
    <s v="Take Tartuffe to Edinburgh Fringe Festival!"/>
    <s v="Set in the height of sex, drugs and rock 'n' roll this production is an exciting new take on Moliere's classic! Performing with SpaceUK"/>
    <n v="300"/>
    <n v="86"/>
    <s v="failed"/>
    <x v="1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</r>
  <r>
    <s v="REBORN IN LOVE"/>
    <s v="REBORN IN LOVE is the sequel to REBORN FROM ABOVE: A Tale of Eternal Love.  This is part two, of a One-Act play series."/>
    <n v="3000"/>
    <n v="94"/>
    <s v="failed"/>
    <x v="0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</r>
  <r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x v="17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</r>
  <r>
    <s v="The Toy Box by Anthony H. Wallace"/>
    <s v="A family oriented play about Christians &amp; the sins they live with, portrayed by &quot;puppets and toys&quot; at Queensbury Theater in Houston."/>
    <n v="1500"/>
    <n v="3"/>
    <s v="failed"/>
    <x v="0"/>
    <s v="USD"/>
    <n v="1452234840"/>
    <n v="1450619123"/>
    <b v="0"/>
    <n v="3"/>
    <b v="0"/>
    <s v="theater/plays"/>
    <n v="2E-3"/>
    <n v="1"/>
    <x v="1"/>
    <s v="plays"/>
    <d v="2015-12-20T13:45:2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BB0B90-BD23-4C5C-BAD7-157314C7EA1B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A72916-B6E8-4A45-81C5-537598B7B74C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dataFiel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Category" fld="16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8F26BD4-1737-4199-A6FD-DDA6225FCA7A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2">
    <field x="21"/>
    <field x="18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70952E-111B-4DCC-A519-402B89AA5114}" name="PivotTable7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997D08-115C-4FB1-9D96-FCF9F730C8D8}" name="PivotTable1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B25" firstHeaderRow="1" firstDataRow="1" firstDataCol="1"/>
  <pivotFields count="19">
    <pivotField showAll="0"/>
    <pivotField showAll="0"/>
    <pivotField showAll="0"/>
    <pivotField showAll="0"/>
    <pivotField showAll="0"/>
    <pivotField axis="axisRow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</pivotFields>
  <rowFields count="1">
    <field x="5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country" fld="5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B1" zoomScale="70" zoomScaleNormal="70" workbookViewId="0">
      <pane ySplit="1" topLeftCell="A2" activePane="bottomLeft" state="frozen"/>
      <selection activeCell="H1" sqref="H1"/>
      <selection pane="bottomLeft" activeCell="F4" sqref="F4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22.42578125" bestFit="1" customWidth="1"/>
    <col min="17" max="17" width="12" bestFit="1" customWidth="1"/>
    <col min="18" max="18" width="17.85546875" bestFit="1" customWidth="1"/>
    <col min="19" max="19" width="15.28515625" customWidth="1"/>
    <col min="20" max="20" width="16.8554687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5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>
        <f>E2/L2</f>
        <v>63.917582417582416</v>
      </c>
      <c r="Q2" t="str">
        <f>LEFT(N2, SEARCH("/",N2,1)-1)</f>
        <v>film &amp; video</v>
      </c>
      <c r="R2" t="str">
        <f t="shared" ref="R2:R65" si="0">RIGHT(N2,(LEN(N2)-SEARCH("/",N2)))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1">E3/D3</f>
        <v>1.4260827250608272</v>
      </c>
      <c r="P3">
        <f t="shared" ref="P3:P66" si="2">E3/L3</f>
        <v>185.48101265822785</v>
      </c>
      <c r="Q3" t="str">
        <f t="shared" ref="Q3:Q66" si="3">LEFT(N3, SEARCH("/",N3,1)-1)</f>
        <v>film &amp; video</v>
      </c>
      <c r="R3" t="str">
        <f t="shared" si="0"/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1"/>
        <v>1.05</v>
      </c>
      <c r="P4">
        <f t="shared" si="2"/>
        <v>15</v>
      </c>
      <c r="Q4" t="str">
        <f t="shared" si="3"/>
        <v>film &amp; video</v>
      </c>
      <c r="R4" t="str">
        <f t="shared" si="0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1"/>
        <v>1.0389999999999999</v>
      </c>
      <c r="P5">
        <f t="shared" si="2"/>
        <v>69.266666666666666</v>
      </c>
      <c r="Q5" t="str">
        <f t="shared" si="3"/>
        <v>film &amp; video</v>
      </c>
      <c r="R5" t="str">
        <f t="shared" si="0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1"/>
        <v>1.2299154545454545</v>
      </c>
      <c r="P6">
        <f t="shared" si="2"/>
        <v>190.55028169014085</v>
      </c>
      <c r="Q6" t="str">
        <f t="shared" si="3"/>
        <v>film &amp; video</v>
      </c>
      <c r="R6" t="str">
        <f t="shared" si="0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1"/>
        <v>1.0977744436109027</v>
      </c>
      <c r="P7">
        <f t="shared" si="2"/>
        <v>93.40425531914893</v>
      </c>
      <c r="Q7" t="str">
        <f t="shared" si="3"/>
        <v>film &amp; video</v>
      </c>
      <c r="R7" t="str">
        <f t="shared" si="0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1"/>
        <v>1.064875</v>
      </c>
      <c r="P8">
        <f t="shared" si="2"/>
        <v>146.87931034482759</v>
      </c>
      <c r="Q8" t="str">
        <f t="shared" si="3"/>
        <v>film &amp; video</v>
      </c>
      <c r="R8" t="str">
        <f t="shared" si="0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1"/>
        <v>1.0122222222222221</v>
      </c>
      <c r="P9">
        <f t="shared" si="2"/>
        <v>159.82456140350877</v>
      </c>
      <c r="Q9" t="str">
        <f t="shared" si="3"/>
        <v>film &amp; video</v>
      </c>
      <c r="R9" t="str">
        <f t="shared" si="0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1"/>
        <v>1.0004342857142856</v>
      </c>
      <c r="P10">
        <f t="shared" si="2"/>
        <v>291.79333333333335</v>
      </c>
      <c r="Q10" t="str">
        <f t="shared" si="3"/>
        <v>film &amp; video</v>
      </c>
      <c r="R10" t="str">
        <f t="shared" si="0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1"/>
        <v>1.2599800000000001</v>
      </c>
      <c r="P11">
        <f t="shared" si="2"/>
        <v>31.499500000000001</v>
      </c>
      <c r="Q11" t="str">
        <f t="shared" si="3"/>
        <v>film &amp; video</v>
      </c>
      <c r="R11" t="str">
        <f t="shared" si="0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1"/>
        <v>1.0049999999999999</v>
      </c>
      <c r="P12">
        <f t="shared" si="2"/>
        <v>158.68421052631578</v>
      </c>
      <c r="Q12" t="str">
        <f t="shared" si="3"/>
        <v>film &amp; video</v>
      </c>
      <c r="R12" t="str">
        <f t="shared" si="0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1"/>
        <v>1.2050000000000001</v>
      </c>
      <c r="P13">
        <f t="shared" si="2"/>
        <v>80.333333333333329</v>
      </c>
      <c r="Q13" t="str">
        <f t="shared" si="3"/>
        <v>film &amp; video</v>
      </c>
      <c r="R13" t="str">
        <f t="shared" si="0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1"/>
        <v>1.6529333333333334</v>
      </c>
      <c r="P14">
        <f t="shared" si="2"/>
        <v>59.961305925030231</v>
      </c>
      <c r="Q14" t="str">
        <f t="shared" si="3"/>
        <v>film &amp; video</v>
      </c>
      <c r="R14" t="str">
        <f t="shared" si="0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1"/>
        <v>1.5997142857142856</v>
      </c>
      <c r="P15">
        <f t="shared" si="2"/>
        <v>109.78431372549019</v>
      </c>
      <c r="Q15" t="str">
        <f t="shared" si="3"/>
        <v>film &amp; video</v>
      </c>
      <c r="R15" t="str">
        <f t="shared" si="0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1"/>
        <v>1.0093333333333334</v>
      </c>
      <c r="P16">
        <f t="shared" si="2"/>
        <v>147.70731707317074</v>
      </c>
      <c r="Q16" t="str">
        <f t="shared" si="3"/>
        <v>film &amp; video</v>
      </c>
      <c r="R16" t="str">
        <f t="shared" si="0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1"/>
        <v>1.0660000000000001</v>
      </c>
      <c r="P17">
        <f t="shared" si="2"/>
        <v>21.755102040816325</v>
      </c>
      <c r="Q17" t="str">
        <f t="shared" si="3"/>
        <v>film &amp; video</v>
      </c>
      <c r="R17" t="str">
        <f t="shared" si="0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1"/>
        <v>1.0024166666666667</v>
      </c>
      <c r="P18">
        <f t="shared" si="2"/>
        <v>171.84285714285716</v>
      </c>
      <c r="Q18" t="str">
        <f t="shared" si="3"/>
        <v>film &amp; video</v>
      </c>
      <c r="R18" t="str">
        <f t="shared" si="0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1"/>
        <v>1.0066666666666666</v>
      </c>
      <c r="P19">
        <f t="shared" si="2"/>
        <v>41.944444444444443</v>
      </c>
      <c r="Q19" t="str">
        <f t="shared" si="3"/>
        <v>film &amp; video</v>
      </c>
      <c r="R19" t="str">
        <f t="shared" si="0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1"/>
        <v>1.0632110000000001</v>
      </c>
      <c r="P20">
        <f t="shared" si="2"/>
        <v>93.264122807017543</v>
      </c>
      <c r="Q20" t="str">
        <f t="shared" si="3"/>
        <v>film &amp; video</v>
      </c>
      <c r="R20" t="str">
        <f t="shared" si="0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1"/>
        <v>1.4529411764705882</v>
      </c>
      <c r="P21">
        <f t="shared" si="2"/>
        <v>56.136363636363633</v>
      </c>
      <c r="Q21" t="str">
        <f t="shared" si="3"/>
        <v>film &amp; video</v>
      </c>
      <c r="R21" t="str">
        <f t="shared" si="0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1"/>
        <v>1.002</v>
      </c>
      <c r="P22">
        <f t="shared" si="2"/>
        <v>80.16</v>
      </c>
      <c r="Q22" t="str">
        <f t="shared" si="3"/>
        <v>film &amp; video</v>
      </c>
      <c r="R22" t="str">
        <f t="shared" si="0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1"/>
        <v>1.0913513513513513</v>
      </c>
      <c r="P23">
        <f t="shared" si="2"/>
        <v>199.9009900990099</v>
      </c>
      <c r="Q23" t="str">
        <f t="shared" si="3"/>
        <v>film &amp; video</v>
      </c>
      <c r="R23" t="str">
        <f t="shared" si="0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1"/>
        <v>1.1714285714285715</v>
      </c>
      <c r="P24">
        <f t="shared" si="2"/>
        <v>51.25</v>
      </c>
      <c r="Q24" t="str">
        <f t="shared" si="3"/>
        <v>film &amp; video</v>
      </c>
      <c r="R24" t="str">
        <f t="shared" si="0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1"/>
        <v>1.1850000000000001</v>
      </c>
      <c r="P25">
        <f t="shared" si="2"/>
        <v>103.04347826086956</v>
      </c>
      <c r="Q25" t="str">
        <f t="shared" si="3"/>
        <v>film &amp; video</v>
      </c>
      <c r="R25" t="str">
        <f t="shared" si="0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1"/>
        <v>1.0880768571428572</v>
      </c>
      <c r="P26">
        <f t="shared" si="2"/>
        <v>66.346149825783982</v>
      </c>
      <c r="Q26" t="str">
        <f t="shared" si="3"/>
        <v>film &amp; video</v>
      </c>
      <c r="R26" t="str">
        <f t="shared" si="0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1"/>
        <v>1.3333333333333333</v>
      </c>
      <c r="P27">
        <f t="shared" si="2"/>
        <v>57.142857142857146</v>
      </c>
      <c r="Q27" t="str">
        <f t="shared" si="3"/>
        <v>film &amp; video</v>
      </c>
      <c r="R27" t="str">
        <f t="shared" si="0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1"/>
        <v>1.552</v>
      </c>
      <c r="P28">
        <f t="shared" si="2"/>
        <v>102.10526315789474</v>
      </c>
      <c r="Q28" t="str">
        <f t="shared" si="3"/>
        <v>film &amp; video</v>
      </c>
      <c r="R28" t="str">
        <f t="shared" si="0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1"/>
        <v>1.1172500000000001</v>
      </c>
      <c r="P29">
        <f t="shared" si="2"/>
        <v>148.96666666666667</v>
      </c>
      <c r="Q29" t="str">
        <f t="shared" si="3"/>
        <v>film &amp; video</v>
      </c>
      <c r="R29" t="str">
        <f t="shared" si="0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1"/>
        <v>1.0035000000000001</v>
      </c>
      <c r="P30">
        <f t="shared" si="2"/>
        <v>169.6056338028169</v>
      </c>
      <c r="Q30" t="str">
        <f t="shared" si="3"/>
        <v>film &amp; video</v>
      </c>
      <c r="R30" t="str">
        <f t="shared" si="0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1"/>
        <v>1.2333333333333334</v>
      </c>
      <c r="P31">
        <f t="shared" si="2"/>
        <v>31.623931623931625</v>
      </c>
      <c r="Q31" t="str">
        <f t="shared" si="3"/>
        <v>film &amp; video</v>
      </c>
      <c r="R31" t="str">
        <f t="shared" si="0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1"/>
        <v>1.0129975</v>
      </c>
      <c r="P32">
        <f t="shared" si="2"/>
        <v>76.45264150943396</v>
      </c>
      <c r="Q32" t="str">
        <f t="shared" si="3"/>
        <v>film &amp; video</v>
      </c>
      <c r="R32" t="str">
        <f t="shared" si="0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1"/>
        <v>1</v>
      </c>
      <c r="P33">
        <f t="shared" si="2"/>
        <v>13</v>
      </c>
      <c r="Q33" t="str">
        <f t="shared" si="3"/>
        <v>film &amp; video</v>
      </c>
      <c r="R33" t="str">
        <f t="shared" si="0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1"/>
        <v>1.0024604569420035</v>
      </c>
      <c r="P34">
        <f t="shared" si="2"/>
        <v>320.44943820224717</v>
      </c>
      <c r="Q34" t="str">
        <f t="shared" si="3"/>
        <v>film &amp; video</v>
      </c>
      <c r="R34" t="str">
        <f t="shared" si="0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1"/>
        <v>1.0209523809523811</v>
      </c>
      <c r="P35">
        <f t="shared" si="2"/>
        <v>83.75</v>
      </c>
      <c r="Q35" t="str">
        <f t="shared" si="3"/>
        <v>film &amp; video</v>
      </c>
      <c r="R35" t="str">
        <f t="shared" si="0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1"/>
        <v>1.3046153846153845</v>
      </c>
      <c r="P36">
        <f t="shared" si="2"/>
        <v>49.882352941176471</v>
      </c>
      <c r="Q36" t="str">
        <f t="shared" si="3"/>
        <v>film &amp; video</v>
      </c>
      <c r="R36" t="str">
        <f t="shared" si="0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1"/>
        <v>1.665</v>
      </c>
      <c r="P37">
        <f t="shared" si="2"/>
        <v>59.464285714285715</v>
      </c>
      <c r="Q37" t="str">
        <f t="shared" si="3"/>
        <v>film &amp; video</v>
      </c>
      <c r="R37" t="str">
        <f t="shared" si="0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1"/>
        <v>1.4215</v>
      </c>
      <c r="P38">
        <f t="shared" si="2"/>
        <v>193.84090909090909</v>
      </c>
      <c r="Q38" t="str">
        <f t="shared" si="3"/>
        <v>film &amp; video</v>
      </c>
      <c r="R38" t="str">
        <f t="shared" si="0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1"/>
        <v>1.8344090909090909</v>
      </c>
      <c r="P39">
        <f t="shared" si="2"/>
        <v>159.51383399209487</v>
      </c>
      <c r="Q39" t="str">
        <f t="shared" si="3"/>
        <v>film &amp; video</v>
      </c>
      <c r="R39" t="str">
        <f t="shared" si="0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1"/>
        <v>1.1004</v>
      </c>
      <c r="P40">
        <f t="shared" si="2"/>
        <v>41.68181818181818</v>
      </c>
      <c r="Q40" t="str">
        <f t="shared" si="3"/>
        <v>film &amp; video</v>
      </c>
      <c r="R40" t="str">
        <f t="shared" si="0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1"/>
        <v>1.3098000000000001</v>
      </c>
      <c r="P41">
        <f t="shared" si="2"/>
        <v>150.89861751152074</v>
      </c>
      <c r="Q41" t="str">
        <f t="shared" si="3"/>
        <v>film &amp; video</v>
      </c>
      <c r="R41" t="str">
        <f t="shared" si="0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1"/>
        <v>1.0135000000000001</v>
      </c>
      <c r="P42">
        <f t="shared" si="2"/>
        <v>126.6875</v>
      </c>
      <c r="Q42" t="str">
        <f t="shared" si="3"/>
        <v>film &amp; video</v>
      </c>
      <c r="R42" t="str">
        <f t="shared" si="0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1"/>
        <v>1</v>
      </c>
      <c r="P43">
        <f t="shared" si="2"/>
        <v>105.26315789473684</v>
      </c>
      <c r="Q43" t="str">
        <f t="shared" si="3"/>
        <v>film &amp; video</v>
      </c>
      <c r="R43" t="str">
        <f t="shared" si="0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1"/>
        <v>1.4185714285714286</v>
      </c>
      <c r="P44">
        <f t="shared" si="2"/>
        <v>117.51479289940828</v>
      </c>
      <c r="Q44" t="str">
        <f t="shared" si="3"/>
        <v>film &amp; video</v>
      </c>
      <c r="R44" t="str">
        <f t="shared" si="0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1"/>
        <v>3.0865999999999998</v>
      </c>
      <c r="P45">
        <f t="shared" si="2"/>
        <v>117.36121673003802</v>
      </c>
      <c r="Q45" t="str">
        <f t="shared" si="3"/>
        <v>film &amp; video</v>
      </c>
      <c r="R45" t="str">
        <f t="shared" si="0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1"/>
        <v>1</v>
      </c>
      <c r="P46">
        <f t="shared" si="2"/>
        <v>133.33333333333334</v>
      </c>
      <c r="Q46" t="str">
        <f t="shared" si="3"/>
        <v>film &amp; video</v>
      </c>
      <c r="R46" t="str">
        <f t="shared" si="0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1"/>
        <v>1.2</v>
      </c>
      <c r="P47">
        <f t="shared" si="2"/>
        <v>98.360655737704917</v>
      </c>
      <c r="Q47" t="str">
        <f t="shared" si="3"/>
        <v>film &amp; video</v>
      </c>
      <c r="R47" t="str">
        <f t="shared" si="0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1"/>
        <v>1.0416666666666667</v>
      </c>
      <c r="P48">
        <f t="shared" si="2"/>
        <v>194.44444444444446</v>
      </c>
      <c r="Q48" t="str">
        <f t="shared" si="3"/>
        <v>film &amp; video</v>
      </c>
      <c r="R48" t="str">
        <f t="shared" si="0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1"/>
        <v>1.0761100000000001</v>
      </c>
      <c r="P49">
        <f t="shared" si="2"/>
        <v>76.865000000000009</v>
      </c>
      <c r="Q49" t="str">
        <f t="shared" si="3"/>
        <v>film &amp; video</v>
      </c>
      <c r="R49" t="str">
        <f t="shared" si="0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1"/>
        <v>1.0794999999999999</v>
      </c>
      <c r="P50">
        <f t="shared" si="2"/>
        <v>56.815789473684212</v>
      </c>
      <c r="Q50" t="str">
        <f t="shared" si="3"/>
        <v>film &amp; video</v>
      </c>
      <c r="R50" t="str">
        <f t="shared" si="0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1"/>
        <v>1</v>
      </c>
      <c r="P51">
        <f t="shared" si="2"/>
        <v>137.93103448275863</v>
      </c>
      <c r="Q51" t="str">
        <f t="shared" si="3"/>
        <v>film &amp; video</v>
      </c>
      <c r="R51" t="str">
        <f t="shared" si="0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1"/>
        <v>1</v>
      </c>
      <c r="P52">
        <f t="shared" si="2"/>
        <v>27.272727272727273</v>
      </c>
      <c r="Q52" t="str">
        <f t="shared" si="3"/>
        <v>film &amp; video</v>
      </c>
      <c r="R52" t="str">
        <f t="shared" si="0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1"/>
        <v>1.2801818181818181</v>
      </c>
      <c r="P53">
        <f t="shared" si="2"/>
        <v>118.33613445378151</v>
      </c>
      <c r="Q53" t="str">
        <f t="shared" si="3"/>
        <v>film &amp; video</v>
      </c>
      <c r="R53" t="str">
        <f t="shared" si="0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1"/>
        <v>1.1620999999999999</v>
      </c>
      <c r="P54">
        <f t="shared" si="2"/>
        <v>223.48076923076923</v>
      </c>
      <c r="Q54" t="str">
        <f t="shared" si="3"/>
        <v>film &amp; video</v>
      </c>
      <c r="R54" t="str">
        <f t="shared" si="0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1"/>
        <v>1.0963333333333334</v>
      </c>
      <c r="P55">
        <f t="shared" si="2"/>
        <v>28.111111111111111</v>
      </c>
      <c r="Q55" t="str">
        <f t="shared" si="3"/>
        <v>film &amp; video</v>
      </c>
      <c r="R55" t="str">
        <f t="shared" si="0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1"/>
        <v>1.01</v>
      </c>
      <c r="P56">
        <f t="shared" si="2"/>
        <v>194.23076923076923</v>
      </c>
      <c r="Q56" t="str">
        <f t="shared" si="3"/>
        <v>film &amp; video</v>
      </c>
      <c r="R56" t="str">
        <f t="shared" si="0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1"/>
        <v>1.2895348837209302</v>
      </c>
      <c r="P57">
        <f t="shared" si="2"/>
        <v>128.95348837209303</v>
      </c>
      <c r="Q57" t="str">
        <f t="shared" si="3"/>
        <v>film &amp; video</v>
      </c>
      <c r="R57" t="str">
        <f t="shared" si="0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1"/>
        <v>1.0726249999999999</v>
      </c>
      <c r="P58">
        <f t="shared" si="2"/>
        <v>49.316091954022987</v>
      </c>
      <c r="Q58" t="str">
        <f t="shared" si="3"/>
        <v>film &amp; video</v>
      </c>
      <c r="R58" t="str">
        <f t="shared" si="0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1"/>
        <v>1.0189999999999999</v>
      </c>
      <c r="P59">
        <f t="shared" si="2"/>
        <v>221.52173913043478</v>
      </c>
      <c r="Q59" t="str">
        <f t="shared" si="3"/>
        <v>film &amp; video</v>
      </c>
      <c r="R59" t="str">
        <f t="shared" si="0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1"/>
        <v>1.0290999999999999</v>
      </c>
      <c r="P60">
        <f t="shared" si="2"/>
        <v>137.21333333333334</v>
      </c>
      <c r="Q60" t="str">
        <f t="shared" si="3"/>
        <v>film &amp; video</v>
      </c>
      <c r="R60" t="str">
        <f t="shared" si="0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1"/>
        <v>1.0012570000000001</v>
      </c>
      <c r="P61">
        <f t="shared" si="2"/>
        <v>606.82242424242418</v>
      </c>
      <c r="Q61" t="str">
        <f t="shared" si="3"/>
        <v>film &amp; video</v>
      </c>
      <c r="R61" t="str">
        <f t="shared" si="0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1"/>
        <v>1.0329622222222221</v>
      </c>
      <c r="P62">
        <f t="shared" si="2"/>
        <v>43.040092592592593</v>
      </c>
      <c r="Q62" t="str">
        <f t="shared" si="3"/>
        <v>film &amp; video</v>
      </c>
      <c r="R62" t="str">
        <f t="shared" si="0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1"/>
        <v>1.4830000000000001</v>
      </c>
      <c r="P63">
        <f t="shared" si="2"/>
        <v>322.39130434782606</v>
      </c>
      <c r="Q63" t="str">
        <f t="shared" si="3"/>
        <v>film &amp; video</v>
      </c>
      <c r="R63" t="str">
        <f t="shared" si="0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1"/>
        <v>1.5473333333333332</v>
      </c>
      <c r="P64">
        <f t="shared" si="2"/>
        <v>96.708333333333329</v>
      </c>
      <c r="Q64" t="str">
        <f t="shared" si="3"/>
        <v>film &amp; video</v>
      </c>
      <c r="R64" t="str">
        <f t="shared" si="0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1"/>
        <v>1.1351849999999999</v>
      </c>
      <c r="P65">
        <f t="shared" si="2"/>
        <v>35.474531249999998</v>
      </c>
      <c r="Q65" t="str">
        <f t="shared" si="3"/>
        <v>film &amp; video</v>
      </c>
      <c r="R65" t="str">
        <f t="shared" si="0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1"/>
        <v>1.7333333333333334</v>
      </c>
      <c r="P66">
        <f t="shared" si="2"/>
        <v>86.666666666666671</v>
      </c>
      <c r="Q66" t="str">
        <f t="shared" si="3"/>
        <v>film &amp; video</v>
      </c>
      <c r="R66" t="str">
        <f t="shared" ref="R66:R129" si="6">RIGHT(N66,(LEN(N66)-SEARCH("/",N66)))</f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7">E67/D67</f>
        <v>1.0752857142857142</v>
      </c>
      <c r="P67">
        <f t="shared" ref="P67:P130" si="8">E67/L67</f>
        <v>132.05263157894737</v>
      </c>
      <c r="Q67" t="str">
        <f t="shared" ref="Q67:Q130" si="9">LEFT(N67, SEARCH("/",N67,1)-1)</f>
        <v>film &amp; video</v>
      </c>
      <c r="R67" t="str">
        <f t="shared" si="6"/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7"/>
        <v>1.1859999999999999</v>
      </c>
      <c r="P68">
        <f t="shared" si="8"/>
        <v>91.230769230769226</v>
      </c>
      <c r="Q68" t="str">
        <f t="shared" si="9"/>
        <v>film &amp; video</v>
      </c>
      <c r="R68" t="str">
        <f t="shared" si="6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7"/>
        <v>1.1625000000000001</v>
      </c>
      <c r="P69">
        <f t="shared" si="8"/>
        <v>116.25</v>
      </c>
      <c r="Q69" t="str">
        <f t="shared" si="9"/>
        <v>film &amp; video</v>
      </c>
      <c r="R69" t="str">
        <f t="shared" si="6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7"/>
        <v>1.2716666666666667</v>
      </c>
      <c r="P70">
        <f t="shared" si="8"/>
        <v>21.194444444444443</v>
      </c>
      <c r="Q70" t="str">
        <f t="shared" si="9"/>
        <v>film &amp; video</v>
      </c>
      <c r="R70" t="str">
        <f t="shared" si="6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7"/>
        <v>1.109423</v>
      </c>
      <c r="P71">
        <f t="shared" si="8"/>
        <v>62.327134831460668</v>
      </c>
      <c r="Q71" t="str">
        <f t="shared" si="9"/>
        <v>film &amp; video</v>
      </c>
      <c r="R71" t="str">
        <f t="shared" si="6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7"/>
        <v>1.272</v>
      </c>
      <c r="P72">
        <f t="shared" si="8"/>
        <v>37.411764705882355</v>
      </c>
      <c r="Q72" t="str">
        <f t="shared" si="9"/>
        <v>film &amp; video</v>
      </c>
      <c r="R72" t="str">
        <f t="shared" si="6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7"/>
        <v>1.2394444444444443</v>
      </c>
      <c r="P73">
        <f t="shared" si="8"/>
        <v>69.71875</v>
      </c>
      <c r="Q73" t="str">
        <f t="shared" si="9"/>
        <v>film &amp; video</v>
      </c>
      <c r="R73" t="str">
        <f t="shared" si="6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7"/>
        <v>1.084090909090909</v>
      </c>
      <c r="P74">
        <f t="shared" si="8"/>
        <v>58.170731707317074</v>
      </c>
      <c r="Q74" t="str">
        <f t="shared" si="9"/>
        <v>film &amp; video</v>
      </c>
      <c r="R74" t="str">
        <f t="shared" si="6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7"/>
        <v>1</v>
      </c>
      <c r="P75">
        <f t="shared" si="8"/>
        <v>50</v>
      </c>
      <c r="Q75" t="str">
        <f t="shared" si="9"/>
        <v>film &amp; video</v>
      </c>
      <c r="R75" t="str">
        <f t="shared" si="6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7"/>
        <v>1.1293199999999999</v>
      </c>
      <c r="P76">
        <f t="shared" si="8"/>
        <v>19.471034482758618</v>
      </c>
      <c r="Q76" t="str">
        <f t="shared" si="9"/>
        <v>film &amp; video</v>
      </c>
      <c r="R76" t="str">
        <f t="shared" si="6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7"/>
        <v>1.1542857142857144</v>
      </c>
      <c r="P77">
        <f t="shared" si="8"/>
        <v>85.957446808510639</v>
      </c>
      <c r="Q77" t="str">
        <f t="shared" si="9"/>
        <v>film &amp; video</v>
      </c>
      <c r="R77" t="str">
        <f t="shared" si="6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7"/>
        <v>1.5333333333333334</v>
      </c>
      <c r="P78">
        <f t="shared" si="8"/>
        <v>30.666666666666668</v>
      </c>
      <c r="Q78" t="str">
        <f t="shared" si="9"/>
        <v>film &amp; video</v>
      </c>
      <c r="R78" t="str">
        <f t="shared" si="6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7"/>
        <v>3.9249999999999998</v>
      </c>
      <c r="P79">
        <f t="shared" si="8"/>
        <v>60.384615384615387</v>
      </c>
      <c r="Q79" t="str">
        <f t="shared" si="9"/>
        <v>film &amp; video</v>
      </c>
      <c r="R79" t="str">
        <f t="shared" si="6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7"/>
        <v>27.02</v>
      </c>
      <c r="P80">
        <f t="shared" si="8"/>
        <v>38.6</v>
      </c>
      <c r="Q80" t="str">
        <f t="shared" si="9"/>
        <v>film &amp; video</v>
      </c>
      <c r="R80" t="str">
        <f t="shared" si="6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7"/>
        <v>1.27</v>
      </c>
      <c r="P81">
        <f t="shared" si="8"/>
        <v>40.268292682926827</v>
      </c>
      <c r="Q81" t="str">
        <f t="shared" si="9"/>
        <v>film &amp; video</v>
      </c>
      <c r="R81" t="str">
        <f t="shared" si="6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7"/>
        <v>1.0725</v>
      </c>
      <c r="P82">
        <f t="shared" si="8"/>
        <v>273.82978723404256</v>
      </c>
      <c r="Q82" t="str">
        <f t="shared" si="9"/>
        <v>film &amp; video</v>
      </c>
      <c r="R82" t="str">
        <f t="shared" si="6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7"/>
        <v>1.98</v>
      </c>
      <c r="P83">
        <f t="shared" si="8"/>
        <v>53.035714285714285</v>
      </c>
      <c r="Q83" t="str">
        <f t="shared" si="9"/>
        <v>film &amp; video</v>
      </c>
      <c r="R83" t="str">
        <f t="shared" si="6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7"/>
        <v>1.0001249999999999</v>
      </c>
      <c r="P84">
        <f t="shared" si="8"/>
        <v>40.005000000000003</v>
      </c>
      <c r="Q84" t="str">
        <f t="shared" si="9"/>
        <v>film &amp; video</v>
      </c>
      <c r="R84" t="str">
        <f t="shared" si="6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7"/>
        <v>1.0249999999999999</v>
      </c>
      <c r="P85">
        <f t="shared" si="8"/>
        <v>15.76923076923077</v>
      </c>
      <c r="Q85" t="str">
        <f t="shared" si="9"/>
        <v>film &amp; video</v>
      </c>
      <c r="R85" t="str">
        <f t="shared" si="6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7"/>
        <v>1</v>
      </c>
      <c r="P86">
        <f t="shared" si="8"/>
        <v>71.428571428571431</v>
      </c>
      <c r="Q86" t="str">
        <f t="shared" si="9"/>
        <v>film &amp; video</v>
      </c>
      <c r="R86" t="str">
        <f t="shared" si="6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7"/>
        <v>1.2549999999999999</v>
      </c>
      <c r="P87">
        <f t="shared" si="8"/>
        <v>71.714285714285708</v>
      </c>
      <c r="Q87" t="str">
        <f t="shared" si="9"/>
        <v>film &amp; video</v>
      </c>
      <c r="R87" t="str">
        <f t="shared" si="6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7"/>
        <v>1.0646666666666667</v>
      </c>
      <c r="P88">
        <f t="shared" si="8"/>
        <v>375.76470588235293</v>
      </c>
      <c r="Q88" t="str">
        <f t="shared" si="9"/>
        <v>film &amp; video</v>
      </c>
      <c r="R88" t="str">
        <f t="shared" si="6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7"/>
        <v>1.046</v>
      </c>
      <c r="P89">
        <f t="shared" si="8"/>
        <v>104.6</v>
      </c>
      <c r="Q89" t="str">
        <f t="shared" si="9"/>
        <v>film &amp; video</v>
      </c>
      <c r="R89" t="str">
        <f t="shared" si="6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7"/>
        <v>1.0285714285714285</v>
      </c>
      <c r="P90">
        <f t="shared" si="8"/>
        <v>60</v>
      </c>
      <c r="Q90" t="str">
        <f t="shared" si="9"/>
        <v>film &amp; video</v>
      </c>
      <c r="R90" t="str">
        <f t="shared" si="6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7"/>
        <v>1.1506666666666667</v>
      </c>
      <c r="P91">
        <f t="shared" si="8"/>
        <v>123.28571428571429</v>
      </c>
      <c r="Q91" t="str">
        <f t="shared" si="9"/>
        <v>film &amp; video</v>
      </c>
      <c r="R91" t="str">
        <f t="shared" si="6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7"/>
        <v>1.004</v>
      </c>
      <c r="P92">
        <f t="shared" si="8"/>
        <v>31.375</v>
      </c>
      <c r="Q92" t="str">
        <f t="shared" si="9"/>
        <v>film &amp; video</v>
      </c>
      <c r="R92" t="str">
        <f t="shared" si="6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7"/>
        <v>1.2</v>
      </c>
      <c r="P93">
        <f t="shared" si="8"/>
        <v>78.260869565217391</v>
      </c>
      <c r="Q93" t="str">
        <f t="shared" si="9"/>
        <v>film &amp; video</v>
      </c>
      <c r="R93" t="str">
        <f t="shared" si="6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7"/>
        <v>1.052</v>
      </c>
      <c r="P94">
        <f t="shared" si="8"/>
        <v>122.32558139534883</v>
      </c>
      <c r="Q94" t="str">
        <f t="shared" si="9"/>
        <v>film &amp; video</v>
      </c>
      <c r="R94" t="str">
        <f t="shared" si="6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7"/>
        <v>1.1060000000000001</v>
      </c>
      <c r="P95">
        <f t="shared" si="8"/>
        <v>73.733333333333334</v>
      </c>
      <c r="Q95" t="str">
        <f t="shared" si="9"/>
        <v>film &amp; video</v>
      </c>
      <c r="R95" t="str">
        <f t="shared" si="6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7"/>
        <v>1.04</v>
      </c>
      <c r="P96">
        <f t="shared" si="8"/>
        <v>21.666666666666668</v>
      </c>
      <c r="Q96" t="str">
        <f t="shared" si="9"/>
        <v>film &amp; video</v>
      </c>
      <c r="R96" t="str">
        <f t="shared" si="6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7"/>
        <v>1.3142857142857143</v>
      </c>
      <c r="P97">
        <f t="shared" si="8"/>
        <v>21.904761904761905</v>
      </c>
      <c r="Q97" t="str">
        <f t="shared" si="9"/>
        <v>film &amp; video</v>
      </c>
      <c r="R97" t="str">
        <f t="shared" si="6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7"/>
        <v>1.1466666666666667</v>
      </c>
      <c r="P98">
        <f t="shared" si="8"/>
        <v>50.588235294117645</v>
      </c>
      <c r="Q98" t="str">
        <f t="shared" si="9"/>
        <v>film &amp; video</v>
      </c>
      <c r="R98" t="str">
        <f t="shared" si="6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7"/>
        <v>1.0625</v>
      </c>
      <c r="P99">
        <f t="shared" si="8"/>
        <v>53.125</v>
      </c>
      <c r="Q99" t="str">
        <f t="shared" si="9"/>
        <v>film &amp; video</v>
      </c>
      <c r="R99" t="str">
        <f t="shared" si="6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7"/>
        <v>1.0625</v>
      </c>
      <c r="P100">
        <f t="shared" si="8"/>
        <v>56.666666666666664</v>
      </c>
      <c r="Q100" t="str">
        <f t="shared" si="9"/>
        <v>film &amp; video</v>
      </c>
      <c r="R100" t="str">
        <f t="shared" si="6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7"/>
        <v>1.0601933333333333</v>
      </c>
      <c r="P101">
        <f t="shared" si="8"/>
        <v>40.776666666666664</v>
      </c>
      <c r="Q101" t="str">
        <f t="shared" si="9"/>
        <v>film &amp; video</v>
      </c>
      <c r="R101" t="str">
        <f t="shared" si="6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7"/>
        <v>1</v>
      </c>
      <c r="P102">
        <f t="shared" si="8"/>
        <v>192.30769230769232</v>
      </c>
      <c r="Q102" t="str">
        <f t="shared" si="9"/>
        <v>film &amp; video</v>
      </c>
      <c r="R102" t="str">
        <f t="shared" si="6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7"/>
        <v>1</v>
      </c>
      <c r="P103">
        <f t="shared" si="8"/>
        <v>100</v>
      </c>
      <c r="Q103" t="str">
        <f t="shared" si="9"/>
        <v>film &amp; video</v>
      </c>
      <c r="R103" t="str">
        <f t="shared" si="6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7"/>
        <v>1.2775000000000001</v>
      </c>
      <c r="P104">
        <f t="shared" si="8"/>
        <v>117.92307692307692</v>
      </c>
      <c r="Q104" t="str">
        <f t="shared" si="9"/>
        <v>film &amp; video</v>
      </c>
      <c r="R104" t="str">
        <f t="shared" si="6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7"/>
        <v>1.0515384615384615</v>
      </c>
      <c r="P105">
        <f t="shared" si="8"/>
        <v>27.897959183673468</v>
      </c>
      <c r="Q105" t="str">
        <f t="shared" si="9"/>
        <v>film &amp; video</v>
      </c>
      <c r="R105" t="str">
        <f t="shared" si="6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7"/>
        <v>1.2</v>
      </c>
      <c r="P106">
        <f t="shared" si="8"/>
        <v>60</v>
      </c>
      <c r="Q106" t="str">
        <f t="shared" si="9"/>
        <v>film &amp; video</v>
      </c>
      <c r="R106" t="str">
        <f t="shared" si="6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7"/>
        <v>1.074090909090909</v>
      </c>
      <c r="P107">
        <f t="shared" si="8"/>
        <v>39.383333333333333</v>
      </c>
      <c r="Q107" t="str">
        <f t="shared" si="9"/>
        <v>film &amp; video</v>
      </c>
      <c r="R107" t="str">
        <f t="shared" si="6"/>
        <v>shorts</v>
      </c>
      <c r="S107" s="9">
        <f t="shared" si="10"/>
        <v>42485.724768518514</v>
      </c>
      <c r="T107" s="9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7"/>
        <v>1.0049999999999999</v>
      </c>
      <c r="P108">
        <f t="shared" si="8"/>
        <v>186.11111111111111</v>
      </c>
      <c r="Q108" t="str">
        <f t="shared" si="9"/>
        <v>film &amp; video</v>
      </c>
      <c r="R108" t="str">
        <f t="shared" si="6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7"/>
        <v>1.0246666666666666</v>
      </c>
      <c r="P109">
        <f t="shared" si="8"/>
        <v>111.37681159420291</v>
      </c>
      <c r="Q109" t="str">
        <f t="shared" si="9"/>
        <v>film &amp; video</v>
      </c>
      <c r="R109" t="str">
        <f t="shared" si="6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7"/>
        <v>2.4666666666666668</v>
      </c>
      <c r="P110">
        <f t="shared" si="8"/>
        <v>78.723404255319153</v>
      </c>
      <c r="Q110" t="str">
        <f t="shared" si="9"/>
        <v>film &amp; video</v>
      </c>
      <c r="R110" t="str">
        <f t="shared" si="6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7"/>
        <v>2.1949999999999998</v>
      </c>
      <c r="P111">
        <f t="shared" si="8"/>
        <v>46.702127659574465</v>
      </c>
      <c r="Q111" t="str">
        <f t="shared" si="9"/>
        <v>film &amp; video</v>
      </c>
      <c r="R111" t="str">
        <f t="shared" si="6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7"/>
        <v>1.3076923076923077</v>
      </c>
      <c r="P112">
        <f t="shared" si="8"/>
        <v>65.384615384615387</v>
      </c>
      <c r="Q112" t="str">
        <f t="shared" si="9"/>
        <v>film &amp; video</v>
      </c>
      <c r="R112" t="str">
        <f t="shared" si="6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7"/>
        <v>1.5457142857142858</v>
      </c>
      <c r="P113">
        <f t="shared" si="8"/>
        <v>102.0754716981132</v>
      </c>
      <c r="Q113" t="str">
        <f t="shared" si="9"/>
        <v>film &amp; video</v>
      </c>
      <c r="R113" t="str">
        <f t="shared" si="6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7"/>
        <v>1.04</v>
      </c>
      <c r="P114">
        <f t="shared" si="8"/>
        <v>64.197530864197532</v>
      </c>
      <c r="Q114" t="str">
        <f t="shared" si="9"/>
        <v>film &amp; video</v>
      </c>
      <c r="R114" t="str">
        <f t="shared" si="6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7"/>
        <v>1.41</v>
      </c>
      <c r="P115">
        <f t="shared" si="8"/>
        <v>90.384615384615387</v>
      </c>
      <c r="Q115" t="str">
        <f t="shared" si="9"/>
        <v>film &amp; video</v>
      </c>
      <c r="R115" t="str">
        <f t="shared" si="6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7"/>
        <v>1.0333333333333334</v>
      </c>
      <c r="P116">
        <f t="shared" si="8"/>
        <v>88.571428571428569</v>
      </c>
      <c r="Q116" t="str">
        <f t="shared" si="9"/>
        <v>film &amp; video</v>
      </c>
      <c r="R116" t="str">
        <f t="shared" si="6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7"/>
        <v>1.4044444444444444</v>
      </c>
      <c r="P117">
        <f t="shared" si="8"/>
        <v>28.727272727272727</v>
      </c>
      <c r="Q117" t="str">
        <f t="shared" si="9"/>
        <v>film &amp; video</v>
      </c>
      <c r="R117" t="str">
        <f t="shared" si="6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7"/>
        <v>1.1365714285714286</v>
      </c>
      <c r="P118">
        <f t="shared" si="8"/>
        <v>69.78947368421052</v>
      </c>
      <c r="Q118" t="str">
        <f t="shared" si="9"/>
        <v>film &amp; video</v>
      </c>
      <c r="R118" t="str">
        <f t="shared" si="6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7"/>
        <v>1.0049377777777779</v>
      </c>
      <c r="P119">
        <f t="shared" si="8"/>
        <v>167.48962962962963</v>
      </c>
      <c r="Q119" t="str">
        <f t="shared" si="9"/>
        <v>film &amp; video</v>
      </c>
      <c r="R119" t="str">
        <f t="shared" si="6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7"/>
        <v>1.1303159999999999</v>
      </c>
      <c r="P120">
        <f t="shared" si="8"/>
        <v>144.91230769230768</v>
      </c>
      <c r="Q120" t="str">
        <f t="shared" si="9"/>
        <v>film &amp; video</v>
      </c>
      <c r="R120" t="str">
        <f t="shared" si="6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7"/>
        <v>1.0455692307692308</v>
      </c>
      <c r="P121">
        <f t="shared" si="8"/>
        <v>91.840540540540545</v>
      </c>
      <c r="Q121" t="str">
        <f t="shared" si="9"/>
        <v>film &amp; video</v>
      </c>
      <c r="R121" t="str">
        <f t="shared" si="6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7"/>
        <v>1.4285714285714287E-4</v>
      </c>
      <c r="P122">
        <f t="shared" si="8"/>
        <v>10</v>
      </c>
      <c r="Q122" t="str">
        <f t="shared" si="9"/>
        <v>film &amp; video</v>
      </c>
      <c r="R122" t="str">
        <f t="shared" si="6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7"/>
        <v>3.3333333333333332E-4</v>
      </c>
      <c r="P123">
        <f t="shared" si="8"/>
        <v>1</v>
      </c>
      <c r="Q123" t="str">
        <f t="shared" si="9"/>
        <v>film &amp; video</v>
      </c>
      <c r="R123" t="str">
        <f t="shared" si="6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7"/>
        <v>0</v>
      </c>
      <c r="P124" t="e">
        <f t="shared" si="8"/>
        <v>#DIV/0!</v>
      </c>
      <c r="Q124" t="str">
        <f t="shared" si="9"/>
        <v>film &amp; video</v>
      </c>
      <c r="R124" t="str">
        <f t="shared" si="6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7"/>
        <v>2.7454545454545453E-3</v>
      </c>
      <c r="P125">
        <f t="shared" si="8"/>
        <v>25.166666666666668</v>
      </c>
      <c r="Q125" t="str">
        <f t="shared" si="9"/>
        <v>film &amp; video</v>
      </c>
      <c r="R125" t="str">
        <f t="shared" si="6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7"/>
        <v>0</v>
      </c>
      <c r="P126" t="e">
        <f t="shared" si="8"/>
        <v>#DIV/0!</v>
      </c>
      <c r="Q126" t="str">
        <f t="shared" si="9"/>
        <v>film &amp; video</v>
      </c>
      <c r="R126" t="str">
        <f t="shared" si="6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7"/>
        <v>0.14000000000000001</v>
      </c>
      <c r="P127">
        <f t="shared" si="8"/>
        <v>11.666666666666666</v>
      </c>
      <c r="Q127" t="str">
        <f t="shared" si="9"/>
        <v>film &amp; video</v>
      </c>
      <c r="R127" t="str">
        <f t="shared" si="6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7"/>
        <v>5.5480000000000002E-2</v>
      </c>
      <c r="P128">
        <f t="shared" si="8"/>
        <v>106.69230769230769</v>
      </c>
      <c r="Q128" t="str">
        <f t="shared" si="9"/>
        <v>film &amp; video</v>
      </c>
      <c r="R128" t="str">
        <f t="shared" si="6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7"/>
        <v>2.375E-2</v>
      </c>
      <c r="P129">
        <f t="shared" si="8"/>
        <v>47.5</v>
      </c>
      <c r="Q129" t="str">
        <f t="shared" si="9"/>
        <v>film &amp; video</v>
      </c>
      <c r="R129" t="str">
        <f t="shared" si="6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7"/>
        <v>1.8669999999999999E-2</v>
      </c>
      <c r="P130">
        <f t="shared" si="8"/>
        <v>311.16666666666669</v>
      </c>
      <c r="Q130" t="str">
        <f t="shared" si="9"/>
        <v>film &amp; video</v>
      </c>
      <c r="R130" t="str">
        <f t="shared" ref="R130:R193" si="12">RIGHT(N130,(LEN(N130)-SEARCH("/",N130)))</f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3">E131/D131</f>
        <v>0</v>
      </c>
      <c r="P131" t="e">
        <f t="shared" ref="P131:P194" si="14">E131/L131</f>
        <v>#DIV/0!</v>
      </c>
      <c r="Q131" t="str">
        <f t="shared" ref="Q131:Q194" si="15">LEFT(N131, SEARCH("/",N131,1)-1)</f>
        <v>film &amp; video</v>
      </c>
      <c r="R131" t="str">
        <f t="shared" si="12"/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3"/>
        <v>0</v>
      </c>
      <c r="P132" t="e">
        <f t="shared" si="14"/>
        <v>#DIV/0!</v>
      </c>
      <c r="Q132" t="str">
        <f t="shared" si="15"/>
        <v>film &amp; video</v>
      </c>
      <c r="R132" t="str">
        <f t="shared" si="12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3"/>
        <v>0</v>
      </c>
      <c r="P133" t="e">
        <f t="shared" si="14"/>
        <v>#DIV/0!</v>
      </c>
      <c r="Q133" t="str">
        <f t="shared" si="15"/>
        <v>film &amp; video</v>
      </c>
      <c r="R133" t="str">
        <f t="shared" si="12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3"/>
        <v>9.5687499999999995E-2</v>
      </c>
      <c r="P134">
        <f t="shared" si="14"/>
        <v>94.506172839506178</v>
      </c>
      <c r="Q134" t="str">
        <f t="shared" si="15"/>
        <v>film &amp; video</v>
      </c>
      <c r="R134" t="str">
        <f t="shared" si="12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3"/>
        <v>0</v>
      </c>
      <c r="P135" t="e">
        <f t="shared" si="14"/>
        <v>#DIV/0!</v>
      </c>
      <c r="Q135" t="str">
        <f t="shared" si="15"/>
        <v>film &amp; video</v>
      </c>
      <c r="R135" t="str">
        <f t="shared" si="12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3"/>
        <v>0</v>
      </c>
      <c r="P136" t="e">
        <f t="shared" si="14"/>
        <v>#DIV/0!</v>
      </c>
      <c r="Q136" t="str">
        <f t="shared" si="15"/>
        <v>film &amp; video</v>
      </c>
      <c r="R136" t="str">
        <f t="shared" si="12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3"/>
        <v>0.13433333333333333</v>
      </c>
      <c r="P137">
        <f t="shared" si="14"/>
        <v>80.599999999999994</v>
      </c>
      <c r="Q137" t="str">
        <f t="shared" si="15"/>
        <v>film &amp; video</v>
      </c>
      <c r="R137" t="str">
        <f t="shared" si="12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3"/>
        <v>0</v>
      </c>
      <c r="P138" t="e">
        <f t="shared" si="14"/>
        <v>#DIV/0!</v>
      </c>
      <c r="Q138" t="str">
        <f t="shared" si="15"/>
        <v>film &amp; video</v>
      </c>
      <c r="R138" t="str">
        <f t="shared" si="12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3"/>
        <v>0</v>
      </c>
      <c r="P139" t="e">
        <f t="shared" si="14"/>
        <v>#DIV/0!</v>
      </c>
      <c r="Q139" t="str">
        <f t="shared" si="15"/>
        <v>film &amp; video</v>
      </c>
      <c r="R139" t="str">
        <f t="shared" si="12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3"/>
        <v>3.1413333333333335E-2</v>
      </c>
      <c r="P140">
        <f t="shared" si="14"/>
        <v>81.241379310344826</v>
      </c>
      <c r="Q140" t="str">
        <f t="shared" si="15"/>
        <v>film &amp; video</v>
      </c>
      <c r="R140" t="str">
        <f t="shared" si="12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3"/>
        <v>1</v>
      </c>
      <c r="P141">
        <f t="shared" si="14"/>
        <v>500</v>
      </c>
      <c r="Q141" t="str">
        <f t="shared" si="15"/>
        <v>film &amp; video</v>
      </c>
      <c r="R141" t="str">
        <f t="shared" si="12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3"/>
        <v>0</v>
      </c>
      <c r="P142" t="e">
        <f t="shared" si="14"/>
        <v>#DIV/0!</v>
      </c>
      <c r="Q142" t="str">
        <f t="shared" si="15"/>
        <v>film &amp; video</v>
      </c>
      <c r="R142" t="str">
        <f t="shared" si="12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3"/>
        <v>0.10775</v>
      </c>
      <c r="P143">
        <f t="shared" si="14"/>
        <v>46.178571428571431</v>
      </c>
      <c r="Q143" t="str">
        <f t="shared" si="15"/>
        <v>film &amp; video</v>
      </c>
      <c r="R143" t="str">
        <f t="shared" si="12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3"/>
        <v>3.3333333333333335E-3</v>
      </c>
      <c r="P144">
        <f t="shared" si="14"/>
        <v>10</v>
      </c>
      <c r="Q144" t="str">
        <f t="shared" si="15"/>
        <v>film &amp; video</v>
      </c>
      <c r="R144" t="str">
        <f t="shared" si="12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3"/>
        <v>0</v>
      </c>
      <c r="P145" t="e">
        <f t="shared" si="14"/>
        <v>#DIV/0!</v>
      </c>
      <c r="Q145" t="str">
        <f t="shared" si="15"/>
        <v>film &amp; video</v>
      </c>
      <c r="R145" t="str">
        <f t="shared" si="12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3"/>
        <v>0.27600000000000002</v>
      </c>
      <c r="P146">
        <f t="shared" si="14"/>
        <v>55.945945945945944</v>
      </c>
      <c r="Q146" t="str">
        <f t="shared" si="15"/>
        <v>film &amp; video</v>
      </c>
      <c r="R146" t="str">
        <f t="shared" si="12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3"/>
        <v>7.5111111111111115E-2</v>
      </c>
      <c r="P147">
        <f t="shared" si="14"/>
        <v>37.555555555555557</v>
      </c>
      <c r="Q147" t="str">
        <f t="shared" si="15"/>
        <v>film &amp; video</v>
      </c>
      <c r="R147" t="str">
        <f t="shared" si="12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3"/>
        <v>5.7499999999999999E-3</v>
      </c>
      <c r="P148">
        <f t="shared" si="14"/>
        <v>38.333333333333336</v>
      </c>
      <c r="Q148" t="str">
        <f t="shared" si="15"/>
        <v>film &amp; video</v>
      </c>
      <c r="R148" t="str">
        <f t="shared" si="12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3"/>
        <v>0</v>
      </c>
      <c r="P149" t="e">
        <f t="shared" si="14"/>
        <v>#DIV/0!</v>
      </c>
      <c r="Q149" t="str">
        <f t="shared" si="15"/>
        <v>film &amp; video</v>
      </c>
      <c r="R149" t="str">
        <f t="shared" si="12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3"/>
        <v>8.0000000000000004E-4</v>
      </c>
      <c r="P150">
        <f t="shared" si="14"/>
        <v>20</v>
      </c>
      <c r="Q150" t="str">
        <f t="shared" si="15"/>
        <v>film &amp; video</v>
      </c>
      <c r="R150" t="str">
        <f t="shared" si="12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3"/>
        <v>9.1999999999999998E-3</v>
      </c>
      <c r="P151">
        <f t="shared" si="14"/>
        <v>15.333333333333334</v>
      </c>
      <c r="Q151" t="str">
        <f t="shared" si="15"/>
        <v>film &amp; video</v>
      </c>
      <c r="R151" t="str">
        <f t="shared" si="12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3"/>
        <v>0.23163076923076922</v>
      </c>
      <c r="P152">
        <f t="shared" si="14"/>
        <v>449.43283582089555</v>
      </c>
      <c r="Q152" t="str">
        <f t="shared" si="15"/>
        <v>film &amp; video</v>
      </c>
      <c r="R152" t="str">
        <f t="shared" si="12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3"/>
        <v>5.5999999999999995E-4</v>
      </c>
      <c r="P153">
        <f t="shared" si="14"/>
        <v>28</v>
      </c>
      <c r="Q153" t="str">
        <f t="shared" si="15"/>
        <v>film &amp; video</v>
      </c>
      <c r="R153" t="str">
        <f t="shared" si="12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3"/>
        <v>7.8947368421052633E-5</v>
      </c>
      <c r="P154">
        <f t="shared" si="14"/>
        <v>15</v>
      </c>
      <c r="Q154" t="str">
        <f t="shared" si="15"/>
        <v>film &amp; video</v>
      </c>
      <c r="R154" t="str">
        <f t="shared" si="12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3"/>
        <v>7.1799999999999998E-3</v>
      </c>
      <c r="P155">
        <f t="shared" si="14"/>
        <v>35.9</v>
      </c>
      <c r="Q155" t="str">
        <f t="shared" si="15"/>
        <v>film &amp; video</v>
      </c>
      <c r="R155" t="str">
        <f t="shared" si="12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3"/>
        <v>2.6666666666666668E-2</v>
      </c>
      <c r="P156">
        <f t="shared" si="14"/>
        <v>13.333333333333334</v>
      </c>
      <c r="Q156" t="str">
        <f t="shared" si="15"/>
        <v>film &amp; video</v>
      </c>
      <c r="R156" t="str">
        <f t="shared" si="12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3"/>
        <v>6.0000000000000002E-5</v>
      </c>
      <c r="P157">
        <f t="shared" si="14"/>
        <v>20.25</v>
      </c>
      <c r="Q157" t="str">
        <f t="shared" si="15"/>
        <v>film &amp; video</v>
      </c>
      <c r="R157" t="str">
        <f t="shared" si="12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3"/>
        <v>5.0999999999999997E-2</v>
      </c>
      <c r="P158">
        <f t="shared" si="14"/>
        <v>119</v>
      </c>
      <c r="Q158" t="str">
        <f t="shared" si="15"/>
        <v>film &amp; video</v>
      </c>
      <c r="R158" t="str">
        <f t="shared" si="12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3"/>
        <v>2.671118530884808E-3</v>
      </c>
      <c r="P159">
        <f t="shared" si="14"/>
        <v>4</v>
      </c>
      <c r="Q159" t="str">
        <f t="shared" si="15"/>
        <v>film &amp; video</v>
      </c>
      <c r="R159" t="str">
        <f t="shared" si="12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3"/>
        <v>0</v>
      </c>
      <c r="P160" t="e">
        <f t="shared" si="14"/>
        <v>#DIV/0!</v>
      </c>
      <c r="Q160" t="str">
        <f t="shared" si="15"/>
        <v>film &amp; video</v>
      </c>
      <c r="R160" t="str">
        <f t="shared" si="12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3"/>
        <v>2.0000000000000002E-5</v>
      </c>
      <c r="P161">
        <f t="shared" si="14"/>
        <v>10</v>
      </c>
      <c r="Q161" t="str">
        <f t="shared" si="15"/>
        <v>film &amp; video</v>
      </c>
      <c r="R161" t="str">
        <f t="shared" si="12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3"/>
        <v>0</v>
      </c>
      <c r="P162" t="e">
        <f t="shared" si="14"/>
        <v>#DIV/0!</v>
      </c>
      <c r="Q162" t="str">
        <f t="shared" si="15"/>
        <v>film &amp; video</v>
      </c>
      <c r="R162" t="str">
        <f t="shared" si="12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3"/>
        <v>1E-4</v>
      </c>
      <c r="P163">
        <f t="shared" si="14"/>
        <v>5</v>
      </c>
      <c r="Q163" t="str">
        <f t="shared" si="15"/>
        <v>film &amp; video</v>
      </c>
      <c r="R163" t="str">
        <f t="shared" si="12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3"/>
        <v>0.15535714285714286</v>
      </c>
      <c r="P164">
        <f t="shared" si="14"/>
        <v>43.5</v>
      </c>
      <c r="Q164" t="str">
        <f t="shared" si="15"/>
        <v>film &amp; video</v>
      </c>
      <c r="R164" t="str">
        <f t="shared" si="12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3"/>
        <v>0</v>
      </c>
      <c r="P165" t="e">
        <f t="shared" si="14"/>
        <v>#DIV/0!</v>
      </c>
      <c r="Q165" t="str">
        <f t="shared" si="15"/>
        <v>film &amp; video</v>
      </c>
      <c r="R165" t="str">
        <f t="shared" si="12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3"/>
        <v>5.3333333333333332E-3</v>
      </c>
      <c r="P166">
        <f t="shared" si="14"/>
        <v>91.428571428571431</v>
      </c>
      <c r="Q166" t="str">
        <f t="shared" si="15"/>
        <v>film &amp; video</v>
      </c>
      <c r="R166" t="str">
        <f t="shared" si="12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3"/>
        <v>0</v>
      </c>
      <c r="P167" t="e">
        <f t="shared" si="14"/>
        <v>#DIV/0!</v>
      </c>
      <c r="Q167" t="str">
        <f t="shared" si="15"/>
        <v>film &amp; video</v>
      </c>
      <c r="R167" t="str">
        <f t="shared" si="12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3"/>
        <v>0.6</v>
      </c>
      <c r="P168">
        <f t="shared" si="14"/>
        <v>3000</v>
      </c>
      <c r="Q168" t="str">
        <f t="shared" si="15"/>
        <v>film &amp; video</v>
      </c>
      <c r="R168" t="str">
        <f t="shared" si="12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3"/>
        <v>1E-4</v>
      </c>
      <c r="P169">
        <f t="shared" si="14"/>
        <v>5.5</v>
      </c>
      <c r="Q169" t="str">
        <f t="shared" si="15"/>
        <v>film &amp; video</v>
      </c>
      <c r="R169" t="str">
        <f t="shared" si="12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3"/>
        <v>4.0625000000000001E-2</v>
      </c>
      <c r="P170">
        <f t="shared" si="14"/>
        <v>108.33333333333333</v>
      </c>
      <c r="Q170" t="str">
        <f t="shared" si="15"/>
        <v>film &amp; video</v>
      </c>
      <c r="R170" t="str">
        <f t="shared" si="12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3"/>
        <v>0.224</v>
      </c>
      <c r="P171">
        <f t="shared" si="14"/>
        <v>56</v>
      </c>
      <c r="Q171" t="str">
        <f t="shared" si="15"/>
        <v>film &amp; video</v>
      </c>
      <c r="R171" t="str">
        <f t="shared" si="12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3"/>
        <v>3.2500000000000001E-2</v>
      </c>
      <c r="P172">
        <f t="shared" si="14"/>
        <v>32.5</v>
      </c>
      <c r="Q172" t="str">
        <f t="shared" si="15"/>
        <v>film &amp; video</v>
      </c>
      <c r="R172" t="str">
        <f t="shared" si="12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3"/>
        <v>2.0000000000000002E-5</v>
      </c>
      <c r="P173">
        <f t="shared" si="14"/>
        <v>1</v>
      </c>
      <c r="Q173" t="str">
        <f t="shared" si="15"/>
        <v>film &amp; video</v>
      </c>
      <c r="R173" t="str">
        <f t="shared" si="12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3"/>
        <v>0</v>
      </c>
      <c r="P174" t="e">
        <f t="shared" si="14"/>
        <v>#DIV/0!</v>
      </c>
      <c r="Q174" t="str">
        <f t="shared" si="15"/>
        <v>film &amp; video</v>
      </c>
      <c r="R174" t="str">
        <f t="shared" si="12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3"/>
        <v>0</v>
      </c>
      <c r="P175" t="e">
        <f t="shared" si="14"/>
        <v>#DIV/0!</v>
      </c>
      <c r="Q175" t="str">
        <f t="shared" si="15"/>
        <v>film &amp; video</v>
      </c>
      <c r="R175" t="str">
        <f t="shared" si="12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3"/>
        <v>0</v>
      </c>
      <c r="P176" t="e">
        <f t="shared" si="14"/>
        <v>#DIV/0!</v>
      </c>
      <c r="Q176" t="str">
        <f t="shared" si="15"/>
        <v>film &amp; video</v>
      </c>
      <c r="R176" t="str">
        <f t="shared" si="12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3"/>
        <v>6.4850000000000005E-2</v>
      </c>
      <c r="P177">
        <f t="shared" si="14"/>
        <v>49.884615384615387</v>
      </c>
      <c r="Q177" t="str">
        <f t="shared" si="15"/>
        <v>film &amp; video</v>
      </c>
      <c r="R177" t="str">
        <f t="shared" si="12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3"/>
        <v>0</v>
      </c>
      <c r="P178" t="e">
        <f t="shared" si="14"/>
        <v>#DIV/0!</v>
      </c>
      <c r="Q178" t="str">
        <f t="shared" si="15"/>
        <v>film &amp; video</v>
      </c>
      <c r="R178" t="str">
        <f t="shared" si="12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3"/>
        <v>0.4</v>
      </c>
      <c r="P179">
        <f t="shared" si="14"/>
        <v>25.714285714285715</v>
      </c>
      <c r="Q179" t="str">
        <f t="shared" si="15"/>
        <v>film &amp; video</v>
      </c>
      <c r="R179" t="str">
        <f t="shared" si="12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3"/>
        <v>0</v>
      </c>
      <c r="P180" t="e">
        <f t="shared" si="14"/>
        <v>#DIV/0!</v>
      </c>
      <c r="Q180" t="str">
        <f t="shared" si="15"/>
        <v>film &amp; video</v>
      </c>
      <c r="R180" t="str">
        <f t="shared" si="12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3"/>
        <v>0.2</v>
      </c>
      <c r="P181">
        <f t="shared" si="14"/>
        <v>100</v>
      </c>
      <c r="Q181" t="str">
        <f t="shared" si="15"/>
        <v>film &amp; video</v>
      </c>
      <c r="R181" t="str">
        <f t="shared" si="12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3"/>
        <v>0.33416666666666667</v>
      </c>
      <c r="P182">
        <f t="shared" si="14"/>
        <v>30.846153846153847</v>
      </c>
      <c r="Q182" t="str">
        <f t="shared" si="15"/>
        <v>film &amp; video</v>
      </c>
      <c r="R182" t="str">
        <f t="shared" si="12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3"/>
        <v>0.21092608822670172</v>
      </c>
      <c r="P183">
        <f t="shared" si="14"/>
        <v>180.5</v>
      </c>
      <c r="Q183" t="str">
        <f t="shared" si="15"/>
        <v>film &amp; video</v>
      </c>
      <c r="R183" t="str">
        <f t="shared" si="12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3"/>
        <v>0</v>
      </c>
      <c r="P184" t="e">
        <f t="shared" si="14"/>
        <v>#DIV/0!</v>
      </c>
      <c r="Q184" t="str">
        <f t="shared" si="15"/>
        <v>film &amp; video</v>
      </c>
      <c r="R184" t="str">
        <f t="shared" si="12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3"/>
        <v>0.35855999999999999</v>
      </c>
      <c r="P185">
        <f t="shared" si="14"/>
        <v>373.5</v>
      </c>
      <c r="Q185" t="str">
        <f t="shared" si="15"/>
        <v>film &amp; video</v>
      </c>
      <c r="R185" t="str">
        <f t="shared" si="12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3"/>
        <v>3.4000000000000002E-2</v>
      </c>
      <c r="P186">
        <f t="shared" si="14"/>
        <v>25.5</v>
      </c>
      <c r="Q186" t="str">
        <f t="shared" si="15"/>
        <v>film &amp; video</v>
      </c>
      <c r="R186" t="str">
        <f t="shared" si="12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3"/>
        <v>5.5E-2</v>
      </c>
      <c r="P187">
        <f t="shared" si="14"/>
        <v>220</v>
      </c>
      <c r="Q187" t="str">
        <f t="shared" si="15"/>
        <v>film &amp; video</v>
      </c>
      <c r="R187" t="str">
        <f t="shared" si="12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3"/>
        <v>0</v>
      </c>
      <c r="P188" t="e">
        <f t="shared" si="14"/>
        <v>#DIV/0!</v>
      </c>
      <c r="Q188" t="str">
        <f t="shared" si="15"/>
        <v>film &amp; video</v>
      </c>
      <c r="R188" t="str">
        <f t="shared" si="12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3"/>
        <v>0.16</v>
      </c>
      <c r="P189">
        <f t="shared" si="14"/>
        <v>160</v>
      </c>
      <c r="Q189" t="str">
        <f t="shared" si="15"/>
        <v>film &amp; video</v>
      </c>
      <c r="R189" t="str">
        <f t="shared" si="12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3"/>
        <v>0</v>
      </c>
      <c r="P190" t="e">
        <f t="shared" si="14"/>
        <v>#DIV/0!</v>
      </c>
      <c r="Q190" t="str">
        <f t="shared" si="15"/>
        <v>film &amp; video</v>
      </c>
      <c r="R190" t="str">
        <f t="shared" si="12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3"/>
        <v>6.8999999999999997E-4</v>
      </c>
      <c r="P191">
        <f t="shared" si="14"/>
        <v>69</v>
      </c>
      <c r="Q191" t="str">
        <f t="shared" si="15"/>
        <v>film &amp; video</v>
      </c>
      <c r="R191" t="str">
        <f t="shared" si="12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3"/>
        <v>4.1666666666666666E-3</v>
      </c>
      <c r="P192">
        <f t="shared" si="14"/>
        <v>50</v>
      </c>
      <c r="Q192" t="str">
        <f t="shared" si="15"/>
        <v>film &amp; video</v>
      </c>
      <c r="R192" t="str">
        <f t="shared" si="12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3"/>
        <v>0.05</v>
      </c>
      <c r="P193">
        <f t="shared" si="14"/>
        <v>83.333333333333329</v>
      </c>
      <c r="Q193" t="str">
        <f t="shared" si="15"/>
        <v>film &amp; video</v>
      </c>
      <c r="R193" t="str">
        <f t="shared" si="12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3"/>
        <v>1.7E-5</v>
      </c>
      <c r="P194">
        <f t="shared" si="14"/>
        <v>5.666666666666667</v>
      </c>
      <c r="Q194" t="str">
        <f t="shared" si="15"/>
        <v>film &amp; video</v>
      </c>
      <c r="R194" t="str">
        <f t="shared" ref="R194:R257" si="18">RIGHT(N194,(LEN(N194)-SEARCH("/",N194)))</f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9">E195/D195</f>
        <v>0</v>
      </c>
      <c r="P195" t="e">
        <f t="shared" ref="P195:P258" si="20">E195/L195</f>
        <v>#DIV/0!</v>
      </c>
      <c r="Q195" t="str">
        <f t="shared" ref="Q195:Q258" si="21">LEFT(N195, SEARCH("/",N195,1)-1)</f>
        <v>film &amp; video</v>
      </c>
      <c r="R195" t="str">
        <f t="shared" si="18"/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9"/>
        <v>1.1999999999999999E-3</v>
      </c>
      <c r="P196">
        <f t="shared" si="20"/>
        <v>1</v>
      </c>
      <c r="Q196" t="str">
        <f t="shared" si="21"/>
        <v>film &amp; video</v>
      </c>
      <c r="R196" t="str">
        <f t="shared" si="18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9"/>
        <v>0</v>
      </c>
      <c r="P197" t="e">
        <f t="shared" si="20"/>
        <v>#DIV/0!</v>
      </c>
      <c r="Q197" t="str">
        <f t="shared" si="21"/>
        <v>film &amp; video</v>
      </c>
      <c r="R197" t="str">
        <f t="shared" si="18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9"/>
        <v>0.41857142857142859</v>
      </c>
      <c r="P198">
        <f t="shared" si="20"/>
        <v>77.10526315789474</v>
      </c>
      <c r="Q198" t="str">
        <f t="shared" si="21"/>
        <v>film &amp; video</v>
      </c>
      <c r="R198" t="str">
        <f t="shared" si="18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9"/>
        <v>0.1048</v>
      </c>
      <c r="P199">
        <f t="shared" si="20"/>
        <v>32.75</v>
      </c>
      <c r="Q199" t="str">
        <f t="shared" si="21"/>
        <v>film &amp; video</v>
      </c>
      <c r="R199" t="str">
        <f t="shared" si="18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9"/>
        <v>1.116E-2</v>
      </c>
      <c r="P200">
        <f t="shared" si="20"/>
        <v>46.5</v>
      </c>
      <c r="Q200" t="str">
        <f t="shared" si="21"/>
        <v>film &amp; video</v>
      </c>
      <c r="R200" t="str">
        <f t="shared" si="18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9"/>
        <v>0</v>
      </c>
      <c r="P201" t="e">
        <f t="shared" si="20"/>
        <v>#DIV/0!</v>
      </c>
      <c r="Q201" t="str">
        <f t="shared" si="21"/>
        <v>film &amp; video</v>
      </c>
      <c r="R201" t="str">
        <f t="shared" si="18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9"/>
        <v>0.26192500000000002</v>
      </c>
      <c r="P202">
        <f t="shared" si="20"/>
        <v>87.308333333333337</v>
      </c>
      <c r="Q202" t="str">
        <f t="shared" si="21"/>
        <v>film &amp; video</v>
      </c>
      <c r="R202" t="str">
        <f t="shared" si="18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9"/>
        <v>0.58461538461538465</v>
      </c>
      <c r="P203">
        <f t="shared" si="20"/>
        <v>54.285714285714285</v>
      </c>
      <c r="Q203" t="str">
        <f t="shared" si="21"/>
        <v>film &amp; video</v>
      </c>
      <c r="R203" t="str">
        <f t="shared" si="18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9"/>
        <v>0</v>
      </c>
      <c r="P204" t="e">
        <f t="shared" si="20"/>
        <v>#DIV/0!</v>
      </c>
      <c r="Q204" t="str">
        <f t="shared" si="21"/>
        <v>film &amp; video</v>
      </c>
      <c r="R204" t="str">
        <f t="shared" si="18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9"/>
        <v>0.2984</v>
      </c>
      <c r="P205">
        <f t="shared" si="20"/>
        <v>93.25</v>
      </c>
      <c r="Q205" t="str">
        <f t="shared" si="21"/>
        <v>film &amp; video</v>
      </c>
      <c r="R205" t="str">
        <f t="shared" si="18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9"/>
        <v>0.50721666666666665</v>
      </c>
      <c r="P206">
        <f t="shared" si="20"/>
        <v>117.68368136117556</v>
      </c>
      <c r="Q206" t="str">
        <f t="shared" si="21"/>
        <v>film &amp; video</v>
      </c>
      <c r="R206" t="str">
        <f t="shared" si="18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9"/>
        <v>0.16250000000000001</v>
      </c>
      <c r="P207">
        <f t="shared" si="20"/>
        <v>76.470588235294116</v>
      </c>
      <c r="Q207" t="str">
        <f t="shared" si="21"/>
        <v>film &amp; video</v>
      </c>
      <c r="R207" t="str">
        <f t="shared" si="18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9"/>
        <v>0</v>
      </c>
      <c r="P208" t="e">
        <f t="shared" si="20"/>
        <v>#DIV/0!</v>
      </c>
      <c r="Q208" t="str">
        <f t="shared" si="21"/>
        <v>film &amp; video</v>
      </c>
      <c r="R208" t="str">
        <f t="shared" si="18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9"/>
        <v>0.15214285714285714</v>
      </c>
      <c r="P209">
        <f t="shared" si="20"/>
        <v>163.84615384615384</v>
      </c>
      <c r="Q209" t="str">
        <f t="shared" si="21"/>
        <v>film &amp; video</v>
      </c>
      <c r="R209" t="str">
        <f t="shared" si="18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9"/>
        <v>0</v>
      </c>
      <c r="P210" t="e">
        <f t="shared" si="20"/>
        <v>#DIV/0!</v>
      </c>
      <c r="Q210" t="str">
        <f t="shared" si="21"/>
        <v>film &amp; video</v>
      </c>
      <c r="R210" t="str">
        <f t="shared" si="18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9"/>
        <v>0</v>
      </c>
      <c r="P211" t="e">
        <f t="shared" si="20"/>
        <v>#DIV/0!</v>
      </c>
      <c r="Q211" t="str">
        <f t="shared" si="21"/>
        <v>film &amp; video</v>
      </c>
      <c r="R211" t="str">
        <f t="shared" si="18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9"/>
        <v>0.2525</v>
      </c>
      <c r="P212">
        <f t="shared" si="20"/>
        <v>91.818181818181813</v>
      </c>
      <c r="Q212" t="str">
        <f t="shared" si="21"/>
        <v>film &amp; video</v>
      </c>
      <c r="R212" t="str">
        <f t="shared" si="18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9"/>
        <v>0.44600000000000001</v>
      </c>
      <c r="P213">
        <f t="shared" si="20"/>
        <v>185.83333333333334</v>
      </c>
      <c r="Q213" t="str">
        <f t="shared" si="21"/>
        <v>film &amp; video</v>
      </c>
      <c r="R213" t="str">
        <f t="shared" si="18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9"/>
        <v>1.5873015873015873E-4</v>
      </c>
      <c r="P214">
        <f t="shared" si="20"/>
        <v>1</v>
      </c>
      <c r="Q214" t="str">
        <f t="shared" si="21"/>
        <v>film &amp; video</v>
      </c>
      <c r="R214" t="str">
        <f t="shared" si="18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9"/>
        <v>4.0000000000000002E-4</v>
      </c>
      <c r="P215">
        <f t="shared" si="20"/>
        <v>20</v>
      </c>
      <c r="Q215" t="str">
        <f t="shared" si="21"/>
        <v>film &amp; video</v>
      </c>
      <c r="R215" t="str">
        <f t="shared" si="18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9"/>
        <v>8.0000000000000007E-5</v>
      </c>
      <c r="P216">
        <f t="shared" si="20"/>
        <v>1</v>
      </c>
      <c r="Q216" t="str">
        <f t="shared" si="21"/>
        <v>film &amp; video</v>
      </c>
      <c r="R216" t="str">
        <f t="shared" si="18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9"/>
        <v>2.2727272727272726E-3</v>
      </c>
      <c r="P217">
        <f t="shared" si="20"/>
        <v>10</v>
      </c>
      <c r="Q217" t="str">
        <f t="shared" si="21"/>
        <v>film &amp; video</v>
      </c>
      <c r="R217" t="str">
        <f t="shared" si="18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9"/>
        <v>0.55698440000000005</v>
      </c>
      <c r="P218">
        <f t="shared" si="20"/>
        <v>331.53833333333336</v>
      </c>
      <c r="Q218" t="str">
        <f t="shared" si="21"/>
        <v>film &amp; video</v>
      </c>
      <c r="R218" t="str">
        <f t="shared" si="18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9"/>
        <v>0.11942999999999999</v>
      </c>
      <c r="P219">
        <f t="shared" si="20"/>
        <v>314.28947368421052</v>
      </c>
      <c r="Q219" t="str">
        <f t="shared" si="21"/>
        <v>film &amp; video</v>
      </c>
      <c r="R219" t="str">
        <f t="shared" si="18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9"/>
        <v>0.02</v>
      </c>
      <c r="P220">
        <f t="shared" si="20"/>
        <v>100</v>
      </c>
      <c r="Q220" t="str">
        <f t="shared" si="21"/>
        <v>film &amp; video</v>
      </c>
      <c r="R220" t="str">
        <f t="shared" si="18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9"/>
        <v>0.17630000000000001</v>
      </c>
      <c r="P221">
        <f t="shared" si="20"/>
        <v>115.98684210526316</v>
      </c>
      <c r="Q221" t="str">
        <f t="shared" si="21"/>
        <v>film &amp; video</v>
      </c>
      <c r="R221" t="str">
        <f t="shared" si="18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9"/>
        <v>7.1999999999999998E-3</v>
      </c>
      <c r="P222">
        <f t="shared" si="20"/>
        <v>120</v>
      </c>
      <c r="Q222" t="str">
        <f t="shared" si="21"/>
        <v>film &amp; video</v>
      </c>
      <c r="R222" t="str">
        <f t="shared" si="18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9"/>
        <v>0</v>
      </c>
      <c r="P223" t="e">
        <f t="shared" si="20"/>
        <v>#DIV/0!</v>
      </c>
      <c r="Q223" t="str">
        <f t="shared" si="21"/>
        <v>film &amp; video</v>
      </c>
      <c r="R223" t="str">
        <f t="shared" si="18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9"/>
        <v>0.13</v>
      </c>
      <c r="P224">
        <f t="shared" si="20"/>
        <v>65</v>
      </c>
      <c r="Q224" t="str">
        <f t="shared" si="21"/>
        <v>film &amp; video</v>
      </c>
      <c r="R224" t="str">
        <f t="shared" si="18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9"/>
        <v>0</v>
      </c>
      <c r="P225" t="e">
        <f t="shared" si="20"/>
        <v>#DIV/0!</v>
      </c>
      <c r="Q225" t="str">
        <f t="shared" si="21"/>
        <v>film &amp; video</v>
      </c>
      <c r="R225" t="str">
        <f t="shared" si="18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9"/>
        <v>0</v>
      </c>
      <c r="P226" t="e">
        <f t="shared" si="20"/>
        <v>#DIV/0!</v>
      </c>
      <c r="Q226" t="str">
        <f t="shared" si="21"/>
        <v>film &amp; video</v>
      </c>
      <c r="R226" t="str">
        <f t="shared" si="18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9"/>
        <v>0</v>
      </c>
      <c r="P227" t="e">
        <f t="shared" si="20"/>
        <v>#DIV/0!</v>
      </c>
      <c r="Q227" t="str">
        <f t="shared" si="21"/>
        <v>film &amp; video</v>
      </c>
      <c r="R227" t="str">
        <f t="shared" si="18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9"/>
        <v>8.6206896551724137E-3</v>
      </c>
      <c r="P228">
        <f t="shared" si="20"/>
        <v>125</v>
      </c>
      <c r="Q228" t="str">
        <f t="shared" si="21"/>
        <v>film &amp; video</v>
      </c>
      <c r="R228" t="str">
        <f t="shared" si="18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9"/>
        <v>0</v>
      </c>
      <c r="P229" t="e">
        <f t="shared" si="20"/>
        <v>#DIV/0!</v>
      </c>
      <c r="Q229" t="str">
        <f t="shared" si="21"/>
        <v>film &amp; video</v>
      </c>
      <c r="R229" t="str">
        <f t="shared" si="18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9"/>
        <v>0</v>
      </c>
      <c r="P230" t="e">
        <f t="shared" si="20"/>
        <v>#DIV/0!</v>
      </c>
      <c r="Q230" t="str">
        <f t="shared" si="21"/>
        <v>film &amp; video</v>
      </c>
      <c r="R230" t="str">
        <f t="shared" si="18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9"/>
        <v>0</v>
      </c>
      <c r="P231" t="e">
        <f t="shared" si="20"/>
        <v>#DIV/0!</v>
      </c>
      <c r="Q231" t="str">
        <f t="shared" si="21"/>
        <v>film &amp; video</v>
      </c>
      <c r="R231" t="str">
        <f t="shared" si="18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9"/>
        <v>4.0000000000000001E-3</v>
      </c>
      <c r="P232">
        <f t="shared" si="20"/>
        <v>30</v>
      </c>
      <c r="Q232" t="str">
        <f t="shared" si="21"/>
        <v>film &amp; video</v>
      </c>
      <c r="R232" t="str">
        <f t="shared" si="18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9"/>
        <v>0</v>
      </c>
      <c r="P233" t="e">
        <f t="shared" si="20"/>
        <v>#DIV/0!</v>
      </c>
      <c r="Q233" t="str">
        <f t="shared" si="21"/>
        <v>film &amp; video</v>
      </c>
      <c r="R233" t="str">
        <f t="shared" si="18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9"/>
        <v>2.75E-2</v>
      </c>
      <c r="P234">
        <f t="shared" si="20"/>
        <v>15.714285714285714</v>
      </c>
      <c r="Q234" t="str">
        <f t="shared" si="21"/>
        <v>film &amp; video</v>
      </c>
      <c r="R234" t="str">
        <f t="shared" si="18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9"/>
        <v>0</v>
      </c>
      <c r="P235" t="e">
        <f t="shared" si="20"/>
        <v>#DIV/0!</v>
      </c>
      <c r="Q235" t="str">
        <f t="shared" si="21"/>
        <v>film &amp; video</v>
      </c>
      <c r="R235" t="str">
        <f t="shared" si="18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9"/>
        <v>0.40100000000000002</v>
      </c>
      <c r="P236">
        <f t="shared" si="20"/>
        <v>80.2</v>
      </c>
      <c r="Q236" t="str">
        <f t="shared" si="21"/>
        <v>film &amp; video</v>
      </c>
      <c r="R236" t="str">
        <f t="shared" si="18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9"/>
        <v>0</v>
      </c>
      <c r="P237" t="e">
        <f t="shared" si="20"/>
        <v>#DIV/0!</v>
      </c>
      <c r="Q237" t="str">
        <f t="shared" si="21"/>
        <v>film &amp; video</v>
      </c>
      <c r="R237" t="str">
        <f t="shared" si="18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9"/>
        <v>0</v>
      </c>
      <c r="P238" t="e">
        <f t="shared" si="20"/>
        <v>#DIV/0!</v>
      </c>
      <c r="Q238" t="str">
        <f t="shared" si="21"/>
        <v>film &amp; video</v>
      </c>
      <c r="R238" t="str">
        <f t="shared" si="18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9"/>
        <v>3.3333333333333335E-3</v>
      </c>
      <c r="P239">
        <f t="shared" si="20"/>
        <v>50</v>
      </c>
      <c r="Q239" t="str">
        <f t="shared" si="21"/>
        <v>film &amp; video</v>
      </c>
      <c r="R239" t="str">
        <f t="shared" si="18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9"/>
        <v>0</v>
      </c>
      <c r="P240" t="e">
        <f t="shared" si="20"/>
        <v>#DIV/0!</v>
      </c>
      <c r="Q240" t="str">
        <f t="shared" si="21"/>
        <v>film &amp; video</v>
      </c>
      <c r="R240" t="str">
        <f t="shared" si="18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9"/>
        <v>0.25</v>
      </c>
      <c r="P241">
        <f t="shared" si="20"/>
        <v>50</v>
      </c>
      <c r="Q241" t="str">
        <f t="shared" si="21"/>
        <v>film &amp; video</v>
      </c>
      <c r="R241" t="str">
        <f t="shared" si="18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9"/>
        <v>1.0763413333333334</v>
      </c>
      <c r="P242">
        <f t="shared" si="20"/>
        <v>117.84759124087591</v>
      </c>
      <c r="Q242" t="str">
        <f t="shared" si="21"/>
        <v>film &amp; video</v>
      </c>
      <c r="R242" t="str">
        <f t="shared" si="18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9"/>
        <v>1.1263736263736264</v>
      </c>
      <c r="P243">
        <f t="shared" si="20"/>
        <v>109.04255319148936</v>
      </c>
      <c r="Q243" t="str">
        <f t="shared" si="21"/>
        <v>film &amp; video</v>
      </c>
      <c r="R243" t="str">
        <f t="shared" si="18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9"/>
        <v>1.1346153846153846</v>
      </c>
      <c r="P244">
        <f t="shared" si="20"/>
        <v>73.019801980198025</v>
      </c>
      <c r="Q244" t="str">
        <f t="shared" si="21"/>
        <v>film &amp; video</v>
      </c>
      <c r="R244" t="str">
        <f t="shared" si="18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9"/>
        <v>1.0259199999999999</v>
      </c>
      <c r="P245">
        <f t="shared" si="20"/>
        <v>78.195121951219505</v>
      </c>
      <c r="Q245" t="str">
        <f t="shared" si="21"/>
        <v>film &amp; video</v>
      </c>
      <c r="R245" t="str">
        <f t="shared" si="18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9"/>
        <v>1.1375714285714287</v>
      </c>
      <c r="P246">
        <f t="shared" si="20"/>
        <v>47.398809523809526</v>
      </c>
      <c r="Q246" t="str">
        <f t="shared" si="21"/>
        <v>film &amp; video</v>
      </c>
      <c r="R246" t="str">
        <f t="shared" si="18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9"/>
        <v>1.0371999999999999</v>
      </c>
      <c r="P247">
        <f t="shared" si="20"/>
        <v>54.020833333333336</v>
      </c>
      <c r="Q247" t="str">
        <f t="shared" si="21"/>
        <v>film &amp; video</v>
      </c>
      <c r="R247" t="str">
        <f t="shared" si="18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9"/>
        <v>3.0546000000000002</v>
      </c>
      <c r="P248">
        <f t="shared" si="20"/>
        <v>68.488789237668158</v>
      </c>
      <c r="Q248" t="str">
        <f t="shared" si="21"/>
        <v>film &amp; video</v>
      </c>
      <c r="R248" t="str">
        <f t="shared" si="18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9"/>
        <v>1.341</v>
      </c>
      <c r="P249">
        <f t="shared" si="20"/>
        <v>108.14516129032258</v>
      </c>
      <c r="Q249" t="str">
        <f t="shared" si="21"/>
        <v>film &amp; video</v>
      </c>
      <c r="R249" t="str">
        <f t="shared" si="18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9"/>
        <v>1.0133294117647058</v>
      </c>
      <c r="P250">
        <f t="shared" si="20"/>
        <v>589.95205479452056</v>
      </c>
      <c r="Q250" t="str">
        <f t="shared" si="21"/>
        <v>film &amp; video</v>
      </c>
      <c r="R250" t="str">
        <f t="shared" si="18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9"/>
        <v>1.1292</v>
      </c>
      <c r="P251">
        <f t="shared" si="20"/>
        <v>48.051063829787232</v>
      </c>
      <c r="Q251" t="str">
        <f t="shared" si="21"/>
        <v>film &amp; video</v>
      </c>
      <c r="R251" t="str">
        <f t="shared" si="18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9"/>
        <v>1.0558333333333334</v>
      </c>
      <c r="P252">
        <f t="shared" si="20"/>
        <v>72.482837528604122</v>
      </c>
      <c r="Q252" t="str">
        <f t="shared" si="21"/>
        <v>film &amp; video</v>
      </c>
      <c r="R252" t="str">
        <f t="shared" si="18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9"/>
        <v>1.2557142857142858</v>
      </c>
      <c r="P253">
        <f t="shared" si="20"/>
        <v>57.077922077922075</v>
      </c>
      <c r="Q253" t="str">
        <f t="shared" si="21"/>
        <v>film &amp; video</v>
      </c>
      <c r="R253" t="str">
        <f t="shared" si="18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9"/>
        <v>1.8455999999999999</v>
      </c>
      <c r="P254">
        <f t="shared" si="20"/>
        <v>85.444444444444443</v>
      </c>
      <c r="Q254" t="str">
        <f t="shared" si="21"/>
        <v>film &amp; video</v>
      </c>
      <c r="R254" t="str">
        <f t="shared" si="18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9"/>
        <v>1.0073333333333334</v>
      </c>
      <c r="P255">
        <f t="shared" si="20"/>
        <v>215.85714285714286</v>
      </c>
      <c r="Q255" t="str">
        <f t="shared" si="21"/>
        <v>film &amp; video</v>
      </c>
      <c r="R255" t="str">
        <f t="shared" si="18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9"/>
        <v>1.1694724999999999</v>
      </c>
      <c r="P256">
        <f t="shared" si="20"/>
        <v>89.38643312101911</v>
      </c>
      <c r="Q256" t="str">
        <f t="shared" si="21"/>
        <v>film &amp; video</v>
      </c>
      <c r="R256" t="str">
        <f t="shared" si="18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9"/>
        <v>1.0673325</v>
      </c>
      <c r="P257">
        <f t="shared" si="20"/>
        <v>45.418404255319146</v>
      </c>
      <c r="Q257" t="str">
        <f t="shared" si="21"/>
        <v>film &amp; video</v>
      </c>
      <c r="R257" t="str">
        <f t="shared" si="18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9"/>
        <v>1.391</v>
      </c>
      <c r="P258">
        <f t="shared" si="20"/>
        <v>65.756363636363631</v>
      </c>
      <c r="Q258" t="str">
        <f t="shared" si="21"/>
        <v>film &amp; video</v>
      </c>
      <c r="R258" t="str">
        <f t="shared" ref="R258:R321" si="24">RIGHT(N258,(LEN(N258)-SEARCH("/",N258)))</f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5">E259/D259</f>
        <v>1.0672648571428571</v>
      </c>
      <c r="P259">
        <f t="shared" ref="P259:P322" si="26">E259/L259</f>
        <v>66.70405357142856</v>
      </c>
      <c r="Q259" t="str">
        <f t="shared" ref="Q259:Q322" si="27">LEFT(N259, SEARCH("/",N259,1)-1)</f>
        <v>film &amp; video</v>
      </c>
      <c r="R259" t="str">
        <f t="shared" si="24"/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5"/>
        <v>1.9114</v>
      </c>
      <c r="P260">
        <f t="shared" si="26"/>
        <v>83.345930232558146</v>
      </c>
      <c r="Q260" t="str">
        <f t="shared" si="27"/>
        <v>film &amp; video</v>
      </c>
      <c r="R260" t="str">
        <f t="shared" si="24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5"/>
        <v>1.3193789333333332</v>
      </c>
      <c r="P261">
        <f t="shared" si="26"/>
        <v>105.04609341825902</v>
      </c>
      <c r="Q261" t="str">
        <f t="shared" si="27"/>
        <v>film &amp; video</v>
      </c>
      <c r="R261" t="str">
        <f t="shared" si="24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5"/>
        <v>1.0640000000000001</v>
      </c>
      <c r="P262">
        <f t="shared" si="26"/>
        <v>120.90909090909091</v>
      </c>
      <c r="Q262" t="str">
        <f t="shared" si="27"/>
        <v>film &amp; video</v>
      </c>
      <c r="R262" t="str">
        <f t="shared" si="24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5"/>
        <v>1.0740000000000001</v>
      </c>
      <c r="P263">
        <f t="shared" si="26"/>
        <v>97.63636363636364</v>
      </c>
      <c r="Q263" t="str">
        <f t="shared" si="27"/>
        <v>film &amp; video</v>
      </c>
      <c r="R263" t="str">
        <f t="shared" si="24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5"/>
        <v>2.4</v>
      </c>
      <c r="P264">
        <f t="shared" si="26"/>
        <v>41.379310344827587</v>
      </c>
      <c r="Q264" t="str">
        <f t="shared" si="27"/>
        <v>film &amp; video</v>
      </c>
      <c r="R264" t="str">
        <f t="shared" si="24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5"/>
        <v>1.1808107999999999</v>
      </c>
      <c r="P265">
        <f t="shared" si="26"/>
        <v>30.654485981308412</v>
      </c>
      <c r="Q265" t="str">
        <f t="shared" si="27"/>
        <v>film &amp; video</v>
      </c>
      <c r="R265" t="str">
        <f t="shared" si="24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5"/>
        <v>1.1819999999999999</v>
      </c>
      <c r="P266">
        <f t="shared" si="26"/>
        <v>64.945054945054949</v>
      </c>
      <c r="Q266" t="str">
        <f t="shared" si="27"/>
        <v>film &amp; video</v>
      </c>
      <c r="R266" t="str">
        <f t="shared" si="24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5"/>
        <v>1.111</v>
      </c>
      <c r="P267">
        <f t="shared" si="26"/>
        <v>95.775862068965523</v>
      </c>
      <c r="Q267" t="str">
        <f t="shared" si="27"/>
        <v>film &amp; video</v>
      </c>
      <c r="R267" t="str">
        <f t="shared" si="24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5"/>
        <v>1.4550000000000001</v>
      </c>
      <c r="P268">
        <f t="shared" si="26"/>
        <v>40.416666666666664</v>
      </c>
      <c r="Q268" t="str">
        <f t="shared" si="27"/>
        <v>film &amp; video</v>
      </c>
      <c r="R268" t="str">
        <f t="shared" si="24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5"/>
        <v>1.3162883248730965</v>
      </c>
      <c r="P269">
        <f t="shared" si="26"/>
        <v>78.578424242424248</v>
      </c>
      <c r="Q269" t="str">
        <f t="shared" si="27"/>
        <v>film &amp; video</v>
      </c>
      <c r="R269" t="str">
        <f t="shared" si="24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5"/>
        <v>1.1140000000000001</v>
      </c>
      <c r="P270">
        <f t="shared" si="26"/>
        <v>50.18018018018018</v>
      </c>
      <c r="Q270" t="str">
        <f t="shared" si="27"/>
        <v>film &amp; video</v>
      </c>
      <c r="R270" t="str">
        <f t="shared" si="24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5"/>
        <v>1.4723377</v>
      </c>
      <c r="P271">
        <f t="shared" si="26"/>
        <v>92.251735588972423</v>
      </c>
      <c r="Q271" t="str">
        <f t="shared" si="27"/>
        <v>film &amp; video</v>
      </c>
      <c r="R271" t="str">
        <f t="shared" si="24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5"/>
        <v>1.5260869565217392</v>
      </c>
      <c r="P272">
        <f t="shared" si="26"/>
        <v>57.540983606557376</v>
      </c>
      <c r="Q272" t="str">
        <f t="shared" si="27"/>
        <v>film &amp; video</v>
      </c>
      <c r="R272" t="str">
        <f t="shared" si="24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5"/>
        <v>1.0468</v>
      </c>
      <c r="P273">
        <f t="shared" si="26"/>
        <v>109.42160278745645</v>
      </c>
      <c r="Q273" t="str">
        <f t="shared" si="27"/>
        <v>film &amp; video</v>
      </c>
      <c r="R273" t="str">
        <f t="shared" si="24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5"/>
        <v>1.7743366666666667</v>
      </c>
      <c r="P274">
        <f t="shared" si="26"/>
        <v>81.892461538461546</v>
      </c>
      <c r="Q274" t="str">
        <f t="shared" si="27"/>
        <v>film &amp; video</v>
      </c>
      <c r="R274" t="str">
        <f t="shared" si="24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5"/>
        <v>1.077758</v>
      </c>
      <c r="P275">
        <f t="shared" si="26"/>
        <v>45.667711864406776</v>
      </c>
      <c r="Q275" t="str">
        <f t="shared" si="27"/>
        <v>film &amp; video</v>
      </c>
      <c r="R275" t="str">
        <f t="shared" si="24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5"/>
        <v>1.56</v>
      </c>
      <c r="P276">
        <f t="shared" si="26"/>
        <v>55.221238938053098</v>
      </c>
      <c r="Q276" t="str">
        <f t="shared" si="27"/>
        <v>film &amp; video</v>
      </c>
      <c r="R276" t="str">
        <f t="shared" si="24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5"/>
        <v>1.08395</v>
      </c>
      <c r="P277">
        <f t="shared" si="26"/>
        <v>65.298192771084331</v>
      </c>
      <c r="Q277" t="str">
        <f t="shared" si="27"/>
        <v>film &amp; video</v>
      </c>
      <c r="R277" t="str">
        <f t="shared" si="24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5"/>
        <v>1.476</v>
      </c>
      <c r="P278">
        <f t="shared" si="26"/>
        <v>95.225806451612897</v>
      </c>
      <c r="Q278" t="str">
        <f t="shared" si="27"/>
        <v>film &amp; video</v>
      </c>
      <c r="R278" t="str">
        <f t="shared" si="24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5"/>
        <v>1.1038153846153846</v>
      </c>
      <c r="P279">
        <f t="shared" si="26"/>
        <v>75.444794952681391</v>
      </c>
      <c r="Q279" t="str">
        <f t="shared" si="27"/>
        <v>film &amp; video</v>
      </c>
      <c r="R279" t="str">
        <f t="shared" si="24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5"/>
        <v>1.5034814814814814</v>
      </c>
      <c r="P280">
        <f t="shared" si="26"/>
        <v>97.816867469879512</v>
      </c>
      <c r="Q280" t="str">
        <f t="shared" si="27"/>
        <v>film &amp; video</v>
      </c>
      <c r="R280" t="str">
        <f t="shared" si="24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5"/>
        <v>1.5731829411764706</v>
      </c>
      <c r="P281">
        <f t="shared" si="26"/>
        <v>87.685606557377056</v>
      </c>
      <c r="Q281" t="str">
        <f t="shared" si="27"/>
        <v>film &amp; video</v>
      </c>
      <c r="R281" t="str">
        <f t="shared" si="24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5"/>
        <v>1.5614399999999999</v>
      </c>
      <c r="P282">
        <f t="shared" si="26"/>
        <v>54.748948106591868</v>
      </c>
      <c r="Q282" t="str">
        <f t="shared" si="27"/>
        <v>film &amp; video</v>
      </c>
      <c r="R282" t="str">
        <f t="shared" si="24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5"/>
        <v>1.2058763636363636</v>
      </c>
      <c r="P283">
        <f t="shared" si="26"/>
        <v>83.953417721518989</v>
      </c>
      <c r="Q283" t="str">
        <f t="shared" si="27"/>
        <v>film &amp; video</v>
      </c>
      <c r="R283" t="str">
        <f t="shared" si="24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5"/>
        <v>1.0118888888888888</v>
      </c>
      <c r="P284">
        <f t="shared" si="26"/>
        <v>254.38547486033519</v>
      </c>
      <c r="Q284" t="str">
        <f t="shared" si="27"/>
        <v>film &amp; video</v>
      </c>
      <c r="R284" t="str">
        <f t="shared" si="24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5"/>
        <v>1.142725</v>
      </c>
      <c r="P285">
        <f t="shared" si="26"/>
        <v>101.8269801980198</v>
      </c>
      <c r="Q285" t="str">
        <f t="shared" si="27"/>
        <v>film &amp; video</v>
      </c>
      <c r="R285" t="str">
        <f t="shared" si="24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5"/>
        <v>1.0462615</v>
      </c>
      <c r="P286">
        <f t="shared" si="26"/>
        <v>55.066394736842106</v>
      </c>
      <c r="Q286" t="str">
        <f t="shared" si="27"/>
        <v>film &amp; video</v>
      </c>
      <c r="R286" t="str">
        <f t="shared" si="24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5"/>
        <v>2.2882507142857142</v>
      </c>
      <c r="P287">
        <f t="shared" si="26"/>
        <v>56.901438721136763</v>
      </c>
      <c r="Q287" t="str">
        <f t="shared" si="27"/>
        <v>film &amp; video</v>
      </c>
      <c r="R287" t="str">
        <f t="shared" si="24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5"/>
        <v>1.0915333333333332</v>
      </c>
      <c r="P288">
        <f t="shared" si="26"/>
        <v>121.28148148148148</v>
      </c>
      <c r="Q288" t="str">
        <f t="shared" si="27"/>
        <v>film &amp; video</v>
      </c>
      <c r="R288" t="str">
        <f t="shared" si="24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5"/>
        <v>1.7629999999999999</v>
      </c>
      <c r="P289">
        <f t="shared" si="26"/>
        <v>91.189655172413794</v>
      </c>
      <c r="Q289" t="str">
        <f t="shared" si="27"/>
        <v>film &amp; video</v>
      </c>
      <c r="R289" t="str">
        <f t="shared" si="24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5"/>
        <v>1.0321061999999999</v>
      </c>
      <c r="P290">
        <f t="shared" si="26"/>
        <v>115.44812080536913</v>
      </c>
      <c r="Q290" t="str">
        <f t="shared" si="27"/>
        <v>film &amp; video</v>
      </c>
      <c r="R290" t="str">
        <f t="shared" si="24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5"/>
        <v>1.0482</v>
      </c>
      <c r="P291">
        <f t="shared" si="26"/>
        <v>67.771551724137936</v>
      </c>
      <c r="Q291" t="str">
        <f t="shared" si="27"/>
        <v>film &amp; video</v>
      </c>
      <c r="R291" t="str">
        <f t="shared" si="24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5"/>
        <v>1.0668444444444445</v>
      </c>
      <c r="P292">
        <f t="shared" si="26"/>
        <v>28.576190476190476</v>
      </c>
      <c r="Q292" t="str">
        <f t="shared" si="27"/>
        <v>film &amp; video</v>
      </c>
      <c r="R292" t="str">
        <f t="shared" si="24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5"/>
        <v>1.2001999999999999</v>
      </c>
      <c r="P293">
        <f t="shared" si="26"/>
        <v>46.8828125</v>
      </c>
      <c r="Q293" t="str">
        <f t="shared" si="27"/>
        <v>film &amp; video</v>
      </c>
      <c r="R293" t="str">
        <f t="shared" si="24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5"/>
        <v>1.0150693333333334</v>
      </c>
      <c r="P294">
        <f t="shared" si="26"/>
        <v>154.42231237322514</v>
      </c>
      <c r="Q294" t="str">
        <f t="shared" si="27"/>
        <v>film &amp; video</v>
      </c>
      <c r="R294" t="str">
        <f t="shared" si="24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5"/>
        <v>1.0138461538461538</v>
      </c>
      <c r="P295">
        <f t="shared" si="26"/>
        <v>201.22137404580153</v>
      </c>
      <c r="Q295" t="str">
        <f t="shared" si="27"/>
        <v>film &amp; video</v>
      </c>
      <c r="R295" t="str">
        <f t="shared" si="24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5"/>
        <v>1</v>
      </c>
      <c r="P296">
        <f t="shared" si="26"/>
        <v>100</v>
      </c>
      <c r="Q296" t="str">
        <f t="shared" si="27"/>
        <v>film &amp; video</v>
      </c>
      <c r="R296" t="str">
        <f t="shared" si="24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5"/>
        <v>1.3310911999999999</v>
      </c>
      <c r="P297">
        <f t="shared" si="26"/>
        <v>100.08204511278196</v>
      </c>
      <c r="Q297" t="str">
        <f t="shared" si="27"/>
        <v>film &amp; video</v>
      </c>
      <c r="R297" t="str">
        <f t="shared" si="24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5"/>
        <v>1.187262</v>
      </c>
      <c r="P298">
        <f t="shared" si="26"/>
        <v>230.08953488372092</v>
      </c>
      <c r="Q298" t="str">
        <f t="shared" si="27"/>
        <v>film &amp; video</v>
      </c>
      <c r="R298" t="str">
        <f t="shared" si="24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5"/>
        <v>1.0064</v>
      </c>
      <c r="P299">
        <f t="shared" si="26"/>
        <v>141.74647887323943</v>
      </c>
      <c r="Q299" t="str">
        <f t="shared" si="27"/>
        <v>film &amp; video</v>
      </c>
      <c r="R299" t="str">
        <f t="shared" si="24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5"/>
        <v>1.089324126984127</v>
      </c>
      <c r="P300">
        <f t="shared" si="26"/>
        <v>56.344351395730705</v>
      </c>
      <c r="Q300" t="str">
        <f t="shared" si="27"/>
        <v>film &amp; video</v>
      </c>
      <c r="R300" t="str">
        <f t="shared" si="24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5"/>
        <v>1.789525</v>
      </c>
      <c r="P301">
        <f t="shared" si="26"/>
        <v>73.341188524590166</v>
      </c>
      <c r="Q301" t="str">
        <f t="shared" si="27"/>
        <v>film &amp; video</v>
      </c>
      <c r="R301" t="str">
        <f t="shared" si="24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5"/>
        <v>1.0172264</v>
      </c>
      <c r="P302">
        <f t="shared" si="26"/>
        <v>85.337785234899329</v>
      </c>
      <c r="Q302" t="str">
        <f t="shared" si="27"/>
        <v>film &amp; video</v>
      </c>
      <c r="R302" t="str">
        <f t="shared" si="24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5"/>
        <v>1.1873499999999999</v>
      </c>
      <c r="P303">
        <f t="shared" si="26"/>
        <v>61.496215139442228</v>
      </c>
      <c r="Q303" t="str">
        <f t="shared" si="27"/>
        <v>film &amp; video</v>
      </c>
      <c r="R303" t="str">
        <f t="shared" si="24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5"/>
        <v>1.0045999999999999</v>
      </c>
      <c r="P304">
        <f t="shared" si="26"/>
        <v>93.018518518518519</v>
      </c>
      <c r="Q304" t="str">
        <f t="shared" si="27"/>
        <v>film &amp; video</v>
      </c>
      <c r="R304" t="str">
        <f t="shared" si="24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5"/>
        <v>1.3746666666666667</v>
      </c>
      <c r="P305">
        <f t="shared" si="26"/>
        <v>50.292682926829265</v>
      </c>
      <c r="Q305" t="str">
        <f t="shared" si="27"/>
        <v>film &amp; video</v>
      </c>
      <c r="R305" t="str">
        <f t="shared" si="24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5"/>
        <v>2.3164705882352941</v>
      </c>
      <c r="P306">
        <f t="shared" si="26"/>
        <v>106.43243243243244</v>
      </c>
      <c r="Q306" t="str">
        <f t="shared" si="27"/>
        <v>film &amp; video</v>
      </c>
      <c r="R306" t="str">
        <f t="shared" si="24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5"/>
        <v>1.3033333333333332</v>
      </c>
      <c r="P307">
        <f t="shared" si="26"/>
        <v>51.719576719576722</v>
      </c>
      <c r="Q307" t="str">
        <f t="shared" si="27"/>
        <v>film &amp; video</v>
      </c>
      <c r="R307" t="str">
        <f t="shared" si="24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5"/>
        <v>2.9289999999999998</v>
      </c>
      <c r="P308">
        <f t="shared" si="26"/>
        <v>36.612499999999997</v>
      </c>
      <c r="Q308" t="str">
        <f t="shared" si="27"/>
        <v>film &amp; video</v>
      </c>
      <c r="R308" t="str">
        <f t="shared" si="24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5"/>
        <v>1.1131818181818183</v>
      </c>
      <c r="P309">
        <f t="shared" si="26"/>
        <v>42.517361111111114</v>
      </c>
      <c r="Q309" t="str">
        <f t="shared" si="27"/>
        <v>film &amp; video</v>
      </c>
      <c r="R309" t="str">
        <f t="shared" si="24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5"/>
        <v>1.0556666666666668</v>
      </c>
      <c r="P310">
        <f t="shared" si="26"/>
        <v>62.712871287128714</v>
      </c>
      <c r="Q310" t="str">
        <f t="shared" si="27"/>
        <v>film &amp; video</v>
      </c>
      <c r="R310" t="str">
        <f t="shared" si="24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5"/>
        <v>1.1894444444444445</v>
      </c>
      <c r="P311">
        <f t="shared" si="26"/>
        <v>89.957983193277315</v>
      </c>
      <c r="Q311" t="str">
        <f t="shared" si="27"/>
        <v>film &amp; video</v>
      </c>
      <c r="R311" t="str">
        <f t="shared" si="24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5"/>
        <v>1.04129</v>
      </c>
      <c r="P312">
        <f t="shared" si="26"/>
        <v>28.924722222222222</v>
      </c>
      <c r="Q312" t="str">
        <f t="shared" si="27"/>
        <v>film &amp; video</v>
      </c>
      <c r="R312" t="str">
        <f t="shared" si="24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5"/>
        <v>1.0410165</v>
      </c>
      <c r="P313">
        <f t="shared" si="26"/>
        <v>138.8022</v>
      </c>
      <c r="Q313" t="str">
        <f t="shared" si="27"/>
        <v>film &amp; video</v>
      </c>
      <c r="R313" t="str">
        <f t="shared" si="24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5"/>
        <v>1.1187499999999999</v>
      </c>
      <c r="P314">
        <f t="shared" si="26"/>
        <v>61.301369863013697</v>
      </c>
      <c r="Q314" t="str">
        <f t="shared" si="27"/>
        <v>film &amp; video</v>
      </c>
      <c r="R314" t="str">
        <f t="shared" si="24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5"/>
        <v>1.0473529411764706</v>
      </c>
      <c r="P315">
        <f t="shared" si="26"/>
        <v>80.202702702702709</v>
      </c>
      <c r="Q315" t="str">
        <f t="shared" si="27"/>
        <v>film &amp; video</v>
      </c>
      <c r="R315" t="str">
        <f t="shared" si="24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5"/>
        <v>3.8515000000000001</v>
      </c>
      <c r="P316">
        <f t="shared" si="26"/>
        <v>32.095833333333331</v>
      </c>
      <c r="Q316" t="str">
        <f t="shared" si="27"/>
        <v>film &amp; video</v>
      </c>
      <c r="R316" t="str">
        <f t="shared" si="24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5"/>
        <v>1.01248</v>
      </c>
      <c r="P317">
        <f t="shared" si="26"/>
        <v>200.88888888888889</v>
      </c>
      <c r="Q317" t="str">
        <f t="shared" si="27"/>
        <v>film &amp; video</v>
      </c>
      <c r="R317" t="str">
        <f t="shared" si="24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5"/>
        <v>1.1377333333333333</v>
      </c>
      <c r="P318">
        <f t="shared" si="26"/>
        <v>108.01265822784811</v>
      </c>
      <c r="Q318" t="str">
        <f t="shared" si="27"/>
        <v>film &amp; video</v>
      </c>
      <c r="R318" t="str">
        <f t="shared" si="24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5"/>
        <v>1.0080333333333333</v>
      </c>
      <c r="P319">
        <f t="shared" si="26"/>
        <v>95.699367088607602</v>
      </c>
      <c r="Q319" t="str">
        <f t="shared" si="27"/>
        <v>film &amp; video</v>
      </c>
      <c r="R319" t="str">
        <f t="shared" si="24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5"/>
        <v>2.8332000000000002</v>
      </c>
      <c r="P320">
        <f t="shared" si="26"/>
        <v>49.880281690140848</v>
      </c>
      <c r="Q320" t="str">
        <f t="shared" si="27"/>
        <v>film &amp; video</v>
      </c>
      <c r="R320" t="str">
        <f t="shared" si="24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5"/>
        <v>1.1268</v>
      </c>
      <c r="P321">
        <f t="shared" si="26"/>
        <v>110.47058823529412</v>
      </c>
      <c r="Q321" t="str">
        <f t="shared" si="27"/>
        <v>film &amp; video</v>
      </c>
      <c r="R321" t="str">
        <f t="shared" si="24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5"/>
        <v>1.0658000000000001</v>
      </c>
      <c r="P322">
        <f t="shared" si="26"/>
        <v>134.91139240506328</v>
      </c>
      <c r="Q322" t="str">
        <f t="shared" si="27"/>
        <v>film &amp; video</v>
      </c>
      <c r="R322" t="str">
        <f t="shared" ref="R322:R385" si="30">RIGHT(N322,(LEN(N322)-SEARCH("/",N322)))</f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1">E323/D323</f>
        <v>1.0266285714285714</v>
      </c>
      <c r="P323">
        <f t="shared" ref="P323:P386" si="32">E323/L323</f>
        <v>106.62314540059347</v>
      </c>
      <c r="Q323" t="str">
        <f t="shared" ref="Q323:Q386" si="33">LEFT(N323, SEARCH("/",N323,1)-1)</f>
        <v>film &amp; video</v>
      </c>
      <c r="R323" t="str">
        <f t="shared" si="30"/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1"/>
        <v>1.0791200000000001</v>
      </c>
      <c r="P324">
        <f t="shared" si="32"/>
        <v>145.04301075268816</v>
      </c>
      <c r="Q324" t="str">
        <f t="shared" si="33"/>
        <v>film &amp; video</v>
      </c>
      <c r="R324" t="str">
        <f t="shared" si="30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1"/>
        <v>1.2307407407407407</v>
      </c>
      <c r="P325">
        <f t="shared" si="32"/>
        <v>114.58620689655173</v>
      </c>
      <c r="Q325" t="str">
        <f t="shared" si="33"/>
        <v>film &amp; video</v>
      </c>
      <c r="R325" t="str">
        <f t="shared" si="30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1"/>
        <v>1.016</v>
      </c>
      <c r="P326">
        <f t="shared" si="32"/>
        <v>105.3170731707317</v>
      </c>
      <c r="Q326" t="str">
        <f t="shared" si="33"/>
        <v>film &amp; video</v>
      </c>
      <c r="R326" t="str">
        <f t="shared" si="30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1"/>
        <v>1.04396</v>
      </c>
      <c r="P327">
        <f t="shared" si="32"/>
        <v>70.921195652173907</v>
      </c>
      <c r="Q327" t="str">
        <f t="shared" si="33"/>
        <v>film &amp; video</v>
      </c>
      <c r="R327" t="str">
        <f t="shared" si="30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1"/>
        <v>1.1292973333333334</v>
      </c>
      <c r="P328">
        <f t="shared" si="32"/>
        <v>147.17167680278018</v>
      </c>
      <c r="Q328" t="str">
        <f t="shared" si="33"/>
        <v>film &amp; video</v>
      </c>
      <c r="R328" t="str">
        <f t="shared" si="30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1"/>
        <v>1.3640000000000001</v>
      </c>
      <c r="P329">
        <f t="shared" si="32"/>
        <v>160.47058823529412</v>
      </c>
      <c r="Q329" t="str">
        <f t="shared" si="33"/>
        <v>film &amp; video</v>
      </c>
      <c r="R329" t="str">
        <f t="shared" si="30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1"/>
        <v>1.036144</v>
      </c>
      <c r="P330">
        <f t="shared" si="32"/>
        <v>156.04578313253012</v>
      </c>
      <c r="Q330" t="str">
        <f t="shared" si="33"/>
        <v>film &amp; video</v>
      </c>
      <c r="R330" t="str">
        <f t="shared" si="30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1"/>
        <v>1.0549999999999999</v>
      </c>
      <c r="P331">
        <f t="shared" si="32"/>
        <v>63.17365269461078</v>
      </c>
      <c r="Q331" t="str">
        <f t="shared" si="33"/>
        <v>film &amp; video</v>
      </c>
      <c r="R331" t="str">
        <f t="shared" si="30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1"/>
        <v>1.0182857142857142</v>
      </c>
      <c r="P332">
        <f t="shared" si="32"/>
        <v>104.82352941176471</v>
      </c>
      <c r="Q332" t="str">
        <f t="shared" si="33"/>
        <v>film &amp; video</v>
      </c>
      <c r="R332" t="str">
        <f t="shared" si="30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1"/>
        <v>1.0660499999999999</v>
      </c>
      <c r="P333">
        <f t="shared" si="32"/>
        <v>97.356164383561648</v>
      </c>
      <c r="Q333" t="str">
        <f t="shared" si="33"/>
        <v>film &amp; video</v>
      </c>
      <c r="R333" t="str">
        <f t="shared" si="30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1"/>
        <v>1.13015</v>
      </c>
      <c r="P334">
        <f t="shared" si="32"/>
        <v>203.63063063063063</v>
      </c>
      <c r="Q334" t="str">
        <f t="shared" si="33"/>
        <v>film &amp; video</v>
      </c>
      <c r="R334" t="str">
        <f t="shared" si="30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1"/>
        <v>1.252275</v>
      </c>
      <c r="P335">
        <f t="shared" si="32"/>
        <v>188.31203007518798</v>
      </c>
      <c r="Q335" t="str">
        <f t="shared" si="33"/>
        <v>film &amp; video</v>
      </c>
      <c r="R335" t="str">
        <f t="shared" si="30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1"/>
        <v>1.0119</v>
      </c>
      <c r="P336">
        <f t="shared" si="32"/>
        <v>146.65217391304347</v>
      </c>
      <c r="Q336" t="str">
        <f t="shared" si="33"/>
        <v>film &amp; video</v>
      </c>
      <c r="R336" t="str">
        <f t="shared" si="30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1"/>
        <v>1.0276470588235294</v>
      </c>
      <c r="P337">
        <f t="shared" si="32"/>
        <v>109.1875</v>
      </c>
      <c r="Q337" t="str">
        <f t="shared" si="33"/>
        <v>film &amp; video</v>
      </c>
      <c r="R337" t="str">
        <f t="shared" si="30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1"/>
        <v>1.1683911999999999</v>
      </c>
      <c r="P338">
        <f t="shared" si="32"/>
        <v>59.249046653144013</v>
      </c>
      <c r="Q338" t="str">
        <f t="shared" si="33"/>
        <v>film &amp; video</v>
      </c>
      <c r="R338" t="str">
        <f t="shared" si="30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1"/>
        <v>1.0116833333333335</v>
      </c>
      <c r="P339">
        <f t="shared" si="32"/>
        <v>97.904838709677421</v>
      </c>
      <c r="Q339" t="str">
        <f t="shared" si="33"/>
        <v>film &amp; video</v>
      </c>
      <c r="R339" t="str">
        <f t="shared" si="30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1"/>
        <v>1.1013360000000001</v>
      </c>
      <c r="P340">
        <f t="shared" si="32"/>
        <v>70.000169491525426</v>
      </c>
      <c r="Q340" t="str">
        <f t="shared" si="33"/>
        <v>film &amp; video</v>
      </c>
      <c r="R340" t="str">
        <f t="shared" si="30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1"/>
        <v>1.0808333333333333</v>
      </c>
      <c r="P341">
        <f t="shared" si="32"/>
        <v>72.865168539325836</v>
      </c>
      <c r="Q341" t="str">
        <f t="shared" si="33"/>
        <v>film &amp; video</v>
      </c>
      <c r="R341" t="str">
        <f t="shared" si="30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1"/>
        <v>1.2502285714285715</v>
      </c>
      <c r="P342">
        <f t="shared" si="32"/>
        <v>146.34782608695653</v>
      </c>
      <c r="Q342" t="str">
        <f t="shared" si="33"/>
        <v>film &amp; video</v>
      </c>
      <c r="R342" t="str">
        <f t="shared" si="30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1"/>
        <v>1.0671428571428572</v>
      </c>
      <c r="P343">
        <f t="shared" si="32"/>
        <v>67.909090909090907</v>
      </c>
      <c r="Q343" t="str">
        <f t="shared" si="33"/>
        <v>film &amp; video</v>
      </c>
      <c r="R343" t="str">
        <f t="shared" si="30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1"/>
        <v>1.0036639999999999</v>
      </c>
      <c r="P344">
        <f t="shared" si="32"/>
        <v>169.85083076923075</v>
      </c>
      <c r="Q344" t="str">
        <f t="shared" si="33"/>
        <v>film &amp; video</v>
      </c>
      <c r="R344" t="str">
        <f t="shared" si="30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1"/>
        <v>1.0202863333333334</v>
      </c>
      <c r="P345">
        <f t="shared" si="32"/>
        <v>58.413339694656486</v>
      </c>
      <c r="Q345" t="str">
        <f t="shared" si="33"/>
        <v>film &amp; video</v>
      </c>
      <c r="R345" t="str">
        <f t="shared" si="30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1"/>
        <v>1.0208358208955224</v>
      </c>
      <c r="P346">
        <f t="shared" si="32"/>
        <v>119.99298245614035</v>
      </c>
      <c r="Q346" t="str">
        <f t="shared" si="33"/>
        <v>film &amp; video</v>
      </c>
      <c r="R346" t="str">
        <f t="shared" si="30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1"/>
        <v>1.2327586206896552</v>
      </c>
      <c r="P347">
        <f t="shared" si="32"/>
        <v>99.860335195530723</v>
      </c>
      <c r="Q347" t="str">
        <f t="shared" si="33"/>
        <v>film &amp; video</v>
      </c>
      <c r="R347" t="str">
        <f t="shared" si="30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1"/>
        <v>1.7028880000000002</v>
      </c>
      <c r="P348">
        <f t="shared" si="32"/>
        <v>90.579148936170213</v>
      </c>
      <c r="Q348" t="str">
        <f t="shared" si="33"/>
        <v>film &amp; video</v>
      </c>
      <c r="R348" t="str">
        <f t="shared" si="30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1"/>
        <v>1.1159049999999999</v>
      </c>
      <c r="P349">
        <f t="shared" si="32"/>
        <v>117.77361477572559</v>
      </c>
      <c r="Q349" t="str">
        <f t="shared" si="33"/>
        <v>film &amp; video</v>
      </c>
      <c r="R349" t="str">
        <f t="shared" si="30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1"/>
        <v>1.03</v>
      </c>
      <c r="P350">
        <f t="shared" si="32"/>
        <v>86.554621848739501</v>
      </c>
      <c r="Q350" t="str">
        <f t="shared" si="33"/>
        <v>film &amp; video</v>
      </c>
      <c r="R350" t="str">
        <f t="shared" si="30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1"/>
        <v>1.0663570159857905</v>
      </c>
      <c r="P351">
        <f t="shared" si="32"/>
        <v>71.899281437125751</v>
      </c>
      <c r="Q351" t="str">
        <f t="shared" si="33"/>
        <v>film &amp; video</v>
      </c>
      <c r="R351" t="str">
        <f t="shared" si="30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1"/>
        <v>1.1476</v>
      </c>
      <c r="P352">
        <f t="shared" si="32"/>
        <v>129.81900452488688</v>
      </c>
      <c r="Q352" t="str">
        <f t="shared" si="33"/>
        <v>film &amp; video</v>
      </c>
      <c r="R352" t="str">
        <f t="shared" si="30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1"/>
        <v>1.2734117647058822</v>
      </c>
      <c r="P353">
        <f t="shared" si="32"/>
        <v>44.912863070539416</v>
      </c>
      <c r="Q353" t="str">
        <f t="shared" si="33"/>
        <v>film &amp; video</v>
      </c>
      <c r="R353" t="str">
        <f t="shared" si="30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1"/>
        <v>1.1656</v>
      </c>
      <c r="P354">
        <f t="shared" si="32"/>
        <v>40.755244755244753</v>
      </c>
      <c r="Q354" t="str">
        <f t="shared" si="33"/>
        <v>film &amp; video</v>
      </c>
      <c r="R354" t="str">
        <f t="shared" si="30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1"/>
        <v>1.0861819426615318</v>
      </c>
      <c r="P355">
        <f t="shared" si="32"/>
        <v>103.52394779771615</v>
      </c>
      <c r="Q355" t="str">
        <f t="shared" si="33"/>
        <v>film &amp; video</v>
      </c>
      <c r="R355" t="str">
        <f t="shared" si="30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1"/>
        <v>1.0394285714285714</v>
      </c>
      <c r="P356">
        <f t="shared" si="32"/>
        <v>125.44827586206897</v>
      </c>
      <c r="Q356" t="str">
        <f t="shared" si="33"/>
        <v>film &amp; video</v>
      </c>
      <c r="R356" t="str">
        <f t="shared" si="30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1"/>
        <v>1.1625714285714286</v>
      </c>
      <c r="P357">
        <f t="shared" si="32"/>
        <v>246.60606060606059</v>
      </c>
      <c r="Q357" t="str">
        <f t="shared" si="33"/>
        <v>film &amp; video</v>
      </c>
      <c r="R357" t="str">
        <f t="shared" si="30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1"/>
        <v>1.0269239999999999</v>
      </c>
      <c r="P358">
        <f t="shared" si="32"/>
        <v>79.401340206185566</v>
      </c>
      <c r="Q358" t="str">
        <f t="shared" si="33"/>
        <v>film &amp; video</v>
      </c>
      <c r="R358" t="str">
        <f t="shared" si="30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1"/>
        <v>1.74</v>
      </c>
      <c r="P359">
        <f t="shared" si="32"/>
        <v>86.138613861386133</v>
      </c>
      <c r="Q359" t="str">
        <f t="shared" si="33"/>
        <v>film &amp; video</v>
      </c>
      <c r="R359" t="str">
        <f t="shared" si="30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1"/>
        <v>1.03088</v>
      </c>
      <c r="P360">
        <f t="shared" si="32"/>
        <v>193.04868913857678</v>
      </c>
      <c r="Q360" t="str">
        <f t="shared" si="33"/>
        <v>film &amp; video</v>
      </c>
      <c r="R360" t="str">
        <f t="shared" si="30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1"/>
        <v>1.0485537190082646</v>
      </c>
      <c r="P361">
        <f t="shared" si="32"/>
        <v>84.023178807947019</v>
      </c>
      <c r="Q361" t="str">
        <f t="shared" si="33"/>
        <v>film &amp; video</v>
      </c>
      <c r="R361" t="str">
        <f t="shared" si="30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1"/>
        <v>1.0137499999999999</v>
      </c>
      <c r="P362">
        <f t="shared" si="32"/>
        <v>139.82758620689654</v>
      </c>
      <c r="Q362" t="str">
        <f t="shared" si="33"/>
        <v>film &amp; video</v>
      </c>
      <c r="R362" t="str">
        <f t="shared" si="30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1"/>
        <v>1.1107699999999998</v>
      </c>
      <c r="P363">
        <f t="shared" si="32"/>
        <v>109.82189265536722</v>
      </c>
      <c r="Q363" t="str">
        <f t="shared" si="33"/>
        <v>film &amp; video</v>
      </c>
      <c r="R363" t="str">
        <f t="shared" si="30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1"/>
        <v>1.2415933781686497</v>
      </c>
      <c r="P364">
        <f t="shared" si="32"/>
        <v>139.53488372093022</v>
      </c>
      <c r="Q364" t="str">
        <f t="shared" si="33"/>
        <v>film &amp; video</v>
      </c>
      <c r="R364" t="str">
        <f t="shared" si="30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1"/>
        <v>1.0133333333333334</v>
      </c>
      <c r="P365">
        <f t="shared" si="32"/>
        <v>347.84615384615387</v>
      </c>
      <c r="Q365" t="str">
        <f t="shared" si="33"/>
        <v>film &amp; video</v>
      </c>
      <c r="R365" t="str">
        <f t="shared" si="30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1"/>
        <v>1.1016142857142857</v>
      </c>
      <c r="P366">
        <f t="shared" si="32"/>
        <v>68.24159292035398</v>
      </c>
      <c r="Q366" t="str">
        <f t="shared" si="33"/>
        <v>film &amp; video</v>
      </c>
      <c r="R366" t="str">
        <f t="shared" si="30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1"/>
        <v>1.0397333333333334</v>
      </c>
      <c r="P367">
        <f t="shared" si="32"/>
        <v>239.93846153846152</v>
      </c>
      <c r="Q367" t="str">
        <f t="shared" si="33"/>
        <v>film &amp; video</v>
      </c>
      <c r="R367" t="str">
        <f t="shared" si="30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1"/>
        <v>1.013157894736842</v>
      </c>
      <c r="P368">
        <f t="shared" si="32"/>
        <v>287.31343283582089</v>
      </c>
      <c r="Q368" t="str">
        <f t="shared" si="33"/>
        <v>film &amp; video</v>
      </c>
      <c r="R368" t="str">
        <f t="shared" si="30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1"/>
        <v>1.033501</v>
      </c>
      <c r="P369">
        <f t="shared" si="32"/>
        <v>86.84882352941176</v>
      </c>
      <c r="Q369" t="str">
        <f t="shared" si="33"/>
        <v>film &amp; video</v>
      </c>
      <c r="R369" t="str">
        <f t="shared" si="30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1"/>
        <v>1.04112</v>
      </c>
      <c r="P370">
        <f t="shared" si="32"/>
        <v>81.84905660377359</v>
      </c>
      <c r="Q370" t="str">
        <f t="shared" si="33"/>
        <v>film &amp; video</v>
      </c>
      <c r="R370" t="str">
        <f t="shared" si="30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1"/>
        <v>1.1015569230769231</v>
      </c>
      <c r="P371">
        <f t="shared" si="32"/>
        <v>42.874970059880241</v>
      </c>
      <c r="Q371" t="str">
        <f t="shared" si="33"/>
        <v>film &amp; video</v>
      </c>
      <c r="R371" t="str">
        <f t="shared" si="30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1"/>
        <v>1.2202</v>
      </c>
      <c r="P372">
        <f t="shared" si="32"/>
        <v>709.41860465116281</v>
      </c>
      <c r="Q372" t="str">
        <f t="shared" si="33"/>
        <v>film &amp; video</v>
      </c>
      <c r="R372" t="str">
        <f t="shared" si="30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1"/>
        <v>1.1416866666666667</v>
      </c>
      <c r="P373">
        <f t="shared" si="32"/>
        <v>161.25517890772127</v>
      </c>
      <c r="Q373" t="str">
        <f t="shared" si="33"/>
        <v>film &amp; video</v>
      </c>
      <c r="R373" t="str">
        <f t="shared" si="30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1"/>
        <v>1.2533333333333334</v>
      </c>
      <c r="P374">
        <f t="shared" si="32"/>
        <v>41.777777777777779</v>
      </c>
      <c r="Q374" t="str">
        <f t="shared" si="33"/>
        <v>film &amp; video</v>
      </c>
      <c r="R374" t="str">
        <f t="shared" si="30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1"/>
        <v>1.0666666666666667</v>
      </c>
      <c r="P375">
        <f t="shared" si="32"/>
        <v>89.887640449438209</v>
      </c>
      <c r="Q375" t="str">
        <f t="shared" si="33"/>
        <v>film &amp; video</v>
      </c>
      <c r="R375" t="str">
        <f t="shared" si="30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1"/>
        <v>1.3065</v>
      </c>
      <c r="P376">
        <f t="shared" si="32"/>
        <v>45.051724137931032</v>
      </c>
      <c r="Q376" t="str">
        <f t="shared" si="33"/>
        <v>film &amp; video</v>
      </c>
      <c r="R376" t="str">
        <f t="shared" si="30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1"/>
        <v>1.2</v>
      </c>
      <c r="P377">
        <f t="shared" si="32"/>
        <v>42.857142857142854</v>
      </c>
      <c r="Q377" t="str">
        <f t="shared" si="33"/>
        <v>film &amp; video</v>
      </c>
      <c r="R377" t="str">
        <f t="shared" si="30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1"/>
        <v>1.0595918367346939</v>
      </c>
      <c r="P378">
        <f t="shared" si="32"/>
        <v>54.083333333333336</v>
      </c>
      <c r="Q378" t="str">
        <f t="shared" si="33"/>
        <v>film &amp; video</v>
      </c>
      <c r="R378" t="str">
        <f t="shared" si="30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1"/>
        <v>1.1439999999999999</v>
      </c>
      <c r="P379">
        <f t="shared" si="32"/>
        <v>103.21804511278195</v>
      </c>
      <c r="Q379" t="str">
        <f t="shared" si="33"/>
        <v>film &amp; video</v>
      </c>
      <c r="R379" t="str">
        <f t="shared" si="30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1"/>
        <v>1.1176666666666666</v>
      </c>
      <c r="P380">
        <f t="shared" si="32"/>
        <v>40.397590361445786</v>
      </c>
      <c r="Q380" t="str">
        <f t="shared" si="33"/>
        <v>film &amp; video</v>
      </c>
      <c r="R380" t="str">
        <f t="shared" si="30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1"/>
        <v>1.1608000000000001</v>
      </c>
      <c r="P381">
        <f t="shared" si="32"/>
        <v>116.85906040268456</v>
      </c>
      <c r="Q381" t="str">
        <f t="shared" si="33"/>
        <v>film &amp; video</v>
      </c>
      <c r="R381" t="str">
        <f t="shared" si="30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1"/>
        <v>1.415</v>
      </c>
      <c r="P382">
        <f t="shared" si="32"/>
        <v>115.51020408163265</v>
      </c>
      <c r="Q382" t="str">
        <f t="shared" si="33"/>
        <v>film &amp; video</v>
      </c>
      <c r="R382" t="str">
        <f t="shared" si="30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1"/>
        <v>1.0472999999999999</v>
      </c>
      <c r="P383">
        <f t="shared" si="32"/>
        <v>104.31274900398407</v>
      </c>
      <c r="Q383" t="str">
        <f t="shared" si="33"/>
        <v>film &amp; video</v>
      </c>
      <c r="R383" t="str">
        <f t="shared" si="30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1"/>
        <v>2.5583333333333331</v>
      </c>
      <c r="P384">
        <f t="shared" si="32"/>
        <v>69.772727272727266</v>
      </c>
      <c r="Q384" t="str">
        <f t="shared" si="33"/>
        <v>film &amp; video</v>
      </c>
      <c r="R384" t="str">
        <f t="shared" si="30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1"/>
        <v>2.0670670670670672</v>
      </c>
      <c r="P385">
        <f t="shared" si="32"/>
        <v>43.020833333333336</v>
      </c>
      <c r="Q385" t="str">
        <f t="shared" si="33"/>
        <v>film &amp; video</v>
      </c>
      <c r="R385" t="str">
        <f t="shared" si="30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1"/>
        <v>1.1210500000000001</v>
      </c>
      <c r="P386">
        <f t="shared" si="32"/>
        <v>58.540469973890339</v>
      </c>
      <c r="Q386" t="str">
        <f t="shared" si="33"/>
        <v>film &amp; video</v>
      </c>
      <c r="R386" t="str">
        <f t="shared" ref="R386:R449" si="36">RIGHT(N386,(LEN(N386)-SEARCH("/",N386)))</f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7">E387/D387</f>
        <v>1.05982</v>
      </c>
      <c r="P387">
        <f t="shared" ref="P387:P450" si="38">E387/L387</f>
        <v>111.79535864978902</v>
      </c>
      <c r="Q387" t="str">
        <f t="shared" ref="Q387:Q450" si="39">LEFT(N387, SEARCH("/",N387,1)-1)</f>
        <v>film &amp; video</v>
      </c>
      <c r="R387" t="str">
        <f t="shared" si="36"/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7"/>
        <v>1.0016666666666667</v>
      </c>
      <c r="P388">
        <f t="shared" si="38"/>
        <v>46.230769230769234</v>
      </c>
      <c r="Q388" t="str">
        <f t="shared" si="39"/>
        <v>film &amp; video</v>
      </c>
      <c r="R388" t="str">
        <f t="shared" si="36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7"/>
        <v>2.1398947368421051</v>
      </c>
      <c r="P389">
        <f t="shared" si="38"/>
        <v>144.69039145907473</v>
      </c>
      <c r="Q389" t="str">
        <f t="shared" si="39"/>
        <v>film &amp; video</v>
      </c>
      <c r="R389" t="str">
        <f t="shared" si="36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7"/>
        <v>1.2616000000000001</v>
      </c>
      <c r="P390">
        <f t="shared" si="38"/>
        <v>88.845070422535215</v>
      </c>
      <c r="Q390" t="str">
        <f t="shared" si="39"/>
        <v>film &amp; video</v>
      </c>
      <c r="R390" t="str">
        <f t="shared" si="36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7"/>
        <v>1.8153547058823529</v>
      </c>
      <c r="P391">
        <f t="shared" si="38"/>
        <v>81.75107284768211</v>
      </c>
      <c r="Q391" t="str">
        <f t="shared" si="39"/>
        <v>film &amp; video</v>
      </c>
      <c r="R391" t="str">
        <f t="shared" si="36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7"/>
        <v>1</v>
      </c>
      <c r="P392">
        <f t="shared" si="38"/>
        <v>71.428571428571431</v>
      </c>
      <c r="Q392" t="str">
        <f t="shared" si="39"/>
        <v>film &amp; video</v>
      </c>
      <c r="R392" t="str">
        <f t="shared" si="36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7"/>
        <v>1.0061</v>
      </c>
      <c r="P393">
        <f t="shared" si="38"/>
        <v>104.25906735751295</v>
      </c>
      <c r="Q393" t="str">
        <f t="shared" si="39"/>
        <v>film &amp; video</v>
      </c>
      <c r="R393" t="str">
        <f t="shared" si="36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7"/>
        <v>1.009027027027027</v>
      </c>
      <c r="P394">
        <f t="shared" si="38"/>
        <v>90.616504854368927</v>
      </c>
      <c r="Q394" t="str">
        <f t="shared" si="39"/>
        <v>film &amp; video</v>
      </c>
      <c r="R394" t="str">
        <f t="shared" si="36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7"/>
        <v>1.10446</v>
      </c>
      <c r="P395">
        <f t="shared" si="38"/>
        <v>157.33048433048432</v>
      </c>
      <c r="Q395" t="str">
        <f t="shared" si="39"/>
        <v>film &amp; video</v>
      </c>
      <c r="R395" t="str">
        <f t="shared" si="36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7"/>
        <v>1.118936170212766</v>
      </c>
      <c r="P396">
        <f t="shared" si="38"/>
        <v>105.18</v>
      </c>
      <c r="Q396" t="str">
        <f t="shared" si="39"/>
        <v>film &amp; video</v>
      </c>
      <c r="R396" t="str">
        <f t="shared" si="36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7"/>
        <v>1.0804450000000001</v>
      </c>
      <c r="P397">
        <f t="shared" si="38"/>
        <v>58.719836956521746</v>
      </c>
      <c r="Q397" t="str">
        <f t="shared" si="39"/>
        <v>film &amp; video</v>
      </c>
      <c r="R397" t="str">
        <f t="shared" si="36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7"/>
        <v>1.0666666666666667</v>
      </c>
      <c r="P398">
        <f t="shared" si="38"/>
        <v>81.632653061224488</v>
      </c>
      <c r="Q398" t="str">
        <f t="shared" si="39"/>
        <v>film &amp; video</v>
      </c>
      <c r="R398" t="str">
        <f t="shared" si="36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7"/>
        <v>1.0390027322404372</v>
      </c>
      <c r="P399">
        <f t="shared" si="38"/>
        <v>56.460043668122275</v>
      </c>
      <c r="Q399" t="str">
        <f t="shared" si="39"/>
        <v>film &amp; video</v>
      </c>
      <c r="R399" t="str">
        <f t="shared" si="36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7"/>
        <v>1.2516</v>
      </c>
      <c r="P400">
        <f t="shared" si="38"/>
        <v>140.1044776119403</v>
      </c>
      <c r="Q400" t="str">
        <f t="shared" si="39"/>
        <v>film &amp; video</v>
      </c>
      <c r="R400" t="str">
        <f t="shared" si="36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7"/>
        <v>1.0680499999999999</v>
      </c>
      <c r="P401">
        <f t="shared" si="38"/>
        <v>224.85263157894738</v>
      </c>
      <c r="Q401" t="str">
        <f t="shared" si="39"/>
        <v>film &amp; video</v>
      </c>
      <c r="R401" t="str">
        <f t="shared" si="36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7"/>
        <v>1.1230249999999999</v>
      </c>
      <c r="P402">
        <f t="shared" si="38"/>
        <v>181.13306451612902</v>
      </c>
      <c r="Q402" t="str">
        <f t="shared" si="39"/>
        <v>film &amp; video</v>
      </c>
      <c r="R402" t="str">
        <f t="shared" si="36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7"/>
        <v>1.0381199999999999</v>
      </c>
      <c r="P403">
        <f t="shared" si="38"/>
        <v>711.04109589041093</v>
      </c>
      <c r="Q403" t="str">
        <f t="shared" si="39"/>
        <v>film &amp; video</v>
      </c>
      <c r="R403" t="str">
        <f t="shared" si="36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7"/>
        <v>1.4165000000000001</v>
      </c>
      <c r="P404">
        <f t="shared" si="38"/>
        <v>65.883720930232556</v>
      </c>
      <c r="Q404" t="str">
        <f t="shared" si="39"/>
        <v>film &amp; video</v>
      </c>
      <c r="R404" t="str">
        <f t="shared" si="36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7"/>
        <v>1.0526</v>
      </c>
      <c r="P405">
        <f t="shared" si="38"/>
        <v>75.185714285714283</v>
      </c>
      <c r="Q405" t="str">
        <f t="shared" si="39"/>
        <v>film &amp; video</v>
      </c>
      <c r="R405" t="str">
        <f t="shared" si="36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7"/>
        <v>1.0309142857142857</v>
      </c>
      <c r="P406">
        <f t="shared" si="38"/>
        <v>133.14391143911439</v>
      </c>
      <c r="Q406" t="str">
        <f t="shared" si="39"/>
        <v>film &amp; video</v>
      </c>
      <c r="R406" t="str">
        <f t="shared" si="36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7"/>
        <v>1.0765957446808512</v>
      </c>
      <c r="P407">
        <f t="shared" si="38"/>
        <v>55.2</v>
      </c>
      <c r="Q407" t="str">
        <f t="shared" si="39"/>
        <v>film &amp; video</v>
      </c>
      <c r="R407" t="str">
        <f t="shared" si="36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7"/>
        <v>1.0770464285714285</v>
      </c>
      <c r="P408">
        <f t="shared" si="38"/>
        <v>86.163714285714292</v>
      </c>
      <c r="Q408" t="str">
        <f t="shared" si="39"/>
        <v>film &amp; video</v>
      </c>
      <c r="R408" t="str">
        <f t="shared" si="36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7"/>
        <v>1.0155000000000001</v>
      </c>
      <c r="P409">
        <f t="shared" si="38"/>
        <v>92.318181818181813</v>
      </c>
      <c r="Q409" t="str">
        <f t="shared" si="39"/>
        <v>film &amp; video</v>
      </c>
      <c r="R409" t="str">
        <f t="shared" si="36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7"/>
        <v>1.0143766666666667</v>
      </c>
      <c r="P410">
        <f t="shared" si="38"/>
        <v>160.16473684210527</v>
      </c>
      <c r="Q410" t="str">
        <f t="shared" si="39"/>
        <v>film &amp; video</v>
      </c>
      <c r="R410" t="str">
        <f t="shared" si="36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7"/>
        <v>1.3680000000000001</v>
      </c>
      <c r="P411">
        <f t="shared" si="38"/>
        <v>45.6</v>
      </c>
      <c r="Q411" t="str">
        <f t="shared" si="39"/>
        <v>film &amp; video</v>
      </c>
      <c r="R411" t="str">
        <f t="shared" si="36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7"/>
        <v>1.2829999999999999</v>
      </c>
      <c r="P412">
        <f t="shared" si="38"/>
        <v>183.28571428571428</v>
      </c>
      <c r="Q412" t="str">
        <f t="shared" si="39"/>
        <v>film &amp; video</v>
      </c>
      <c r="R412" t="str">
        <f t="shared" si="36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7"/>
        <v>1.0105</v>
      </c>
      <c r="P413">
        <f t="shared" si="38"/>
        <v>125.78838174273859</v>
      </c>
      <c r="Q413" t="str">
        <f t="shared" si="39"/>
        <v>film &amp; video</v>
      </c>
      <c r="R413" t="str">
        <f t="shared" si="36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7"/>
        <v>1.2684</v>
      </c>
      <c r="P414">
        <f t="shared" si="38"/>
        <v>57.654545454545456</v>
      </c>
      <c r="Q414" t="str">
        <f t="shared" si="39"/>
        <v>film &amp; video</v>
      </c>
      <c r="R414" t="str">
        <f t="shared" si="36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7"/>
        <v>1.0508593749999999</v>
      </c>
      <c r="P415">
        <f t="shared" si="38"/>
        <v>78.660818713450297</v>
      </c>
      <c r="Q415" t="str">
        <f t="shared" si="39"/>
        <v>film &amp; video</v>
      </c>
      <c r="R415" t="str">
        <f t="shared" si="36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7"/>
        <v>1.0285405405405406</v>
      </c>
      <c r="P416">
        <f t="shared" si="38"/>
        <v>91.480769230769226</v>
      </c>
      <c r="Q416" t="str">
        <f t="shared" si="39"/>
        <v>film &amp; video</v>
      </c>
      <c r="R416" t="str">
        <f t="shared" si="36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7"/>
        <v>1.0214714285714286</v>
      </c>
      <c r="P417">
        <f t="shared" si="38"/>
        <v>68.09809523809524</v>
      </c>
      <c r="Q417" t="str">
        <f t="shared" si="39"/>
        <v>film &amp; video</v>
      </c>
      <c r="R417" t="str">
        <f t="shared" si="36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7"/>
        <v>1.2021700000000002</v>
      </c>
      <c r="P418">
        <f t="shared" si="38"/>
        <v>48.086800000000004</v>
      </c>
      <c r="Q418" t="str">
        <f t="shared" si="39"/>
        <v>film &amp; video</v>
      </c>
      <c r="R418" t="str">
        <f t="shared" si="36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7"/>
        <v>1.0024761904761905</v>
      </c>
      <c r="P419">
        <f t="shared" si="38"/>
        <v>202.42307692307693</v>
      </c>
      <c r="Q419" t="str">
        <f t="shared" si="39"/>
        <v>film &amp; video</v>
      </c>
      <c r="R419" t="str">
        <f t="shared" si="36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7"/>
        <v>1.0063392857142857</v>
      </c>
      <c r="P420">
        <f t="shared" si="38"/>
        <v>216.75</v>
      </c>
      <c r="Q420" t="str">
        <f t="shared" si="39"/>
        <v>film &amp; video</v>
      </c>
      <c r="R420" t="str">
        <f t="shared" si="36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7"/>
        <v>1.004375</v>
      </c>
      <c r="P421">
        <f t="shared" si="38"/>
        <v>110.06849315068493</v>
      </c>
      <c r="Q421" t="str">
        <f t="shared" si="39"/>
        <v>film &amp; video</v>
      </c>
      <c r="R421" t="str">
        <f t="shared" si="36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7"/>
        <v>4.3939393939393936E-3</v>
      </c>
      <c r="P422">
        <f t="shared" si="38"/>
        <v>4.833333333333333</v>
      </c>
      <c r="Q422" t="str">
        <f t="shared" si="39"/>
        <v>film &amp; video</v>
      </c>
      <c r="R422" t="str">
        <f t="shared" si="36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7"/>
        <v>2.0066666666666667E-2</v>
      </c>
      <c r="P423">
        <f t="shared" si="38"/>
        <v>50.166666666666664</v>
      </c>
      <c r="Q423" t="str">
        <f t="shared" si="39"/>
        <v>film &amp; video</v>
      </c>
      <c r="R423" t="str">
        <f t="shared" si="36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7"/>
        <v>1.0749999999999999E-2</v>
      </c>
      <c r="P424">
        <f t="shared" si="38"/>
        <v>35.833333333333336</v>
      </c>
      <c r="Q424" t="str">
        <f t="shared" si="39"/>
        <v>film &amp; video</v>
      </c>
      <c r="R424" t="str">
        <f t="shared" si="36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7"/>
        <v>7.6499999999999997E-3</v>
      </c>
      <c r="P425">
        <f t="shared" si="38"/>
        <v>11.76923076923077</v>
      </c>
      <c r="Q425" t="str">
        <f t="shared" si="39"/>
        <v>film &amp; video</v>
      </c>
      <c r="R425" t="str">
        <f t="shared" si="36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7"/>
        <v>6.7966666666666675E-2</v>
      </c>
      <c r="P426">
        <f t="shared" si="38"/>
        <v>40.78</v>
      </c>
      <c r="Q426" t="str">
        <f t="shared" si="39"/>
        <v>film &amp; video</v>
      </c>
      <c r="R426" t="str">
        <f t="shared" si="36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7"/>
        <v>1.2E-4</v>
      </c>
      <c r="P427">
        <f t="shared" si="38"/>
        <v>3</v>
      </c>
      <c r="Q427" t="str">
        <f t="shared" si="39"/>
        <v>film &amp; video</v>
      </c>
      <c r="R427" t="str">
        <f t="shared" si="36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7"/>
        <v>1.3299999999999999E-2</v>
      </c>
      <c r="P428">
        <f t="shared" si="38"/>
        <v>16.625</v>
      </c>
      <c r="Q428" t="str">
        <f t="shared" si="39"/>
        <v>film &amp; video</v>
      </c>
      <c r="R428" t="str">
        <f t="shared" si="36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7"/>
        <v>0</v>
      </c>
      <c r="P429" t="e">
        <f t="shared" si="38"/>
        <v>#DIV/0!</v>
      </c>
      <c r="Q429" t="str">
        <f t="shared" si="39"/>
        <v>film &amp; video</v>
      </c>
      <c r="R429" t="str">
        <f t="shared" si="36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7"/>
        <v>5.6333333333333332E-2</v>
      </c>
      <c r="P430">
        <f t="shared" si="38"/>
        <v>52</v>
      </c>
      <c r="Q430" t="str">
        <f t="shared" si="39"/>
        <v>film &amp; video</v>
      </c>
      <c r="R430" t="str">
        <f t="shared" si="36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7"/>
        <v>0</v>
      </c>
      <c r="P431" t="e">
        <f t="shared" si="38"/>
        <v>#DIV/0!</v>
      </c>
      <c r="Q431" t="str">
        <f t="shared" si="39"/>
        <v>film &amp; video</v>
      </c>
      <c r="R431" t="str">
        <f t="shared" si="36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7"/>
        <v>2.4E-2</v>
      </c>
      <c r="P432">
        <f t="shared" si="38"/>
        <v>4.8</v>
      </c>
      <c r="Q432" t="str">
        <f t="shared" si="39"/>
        <v>film &amp; video</v>
      </c>
      <c r="R432" t="str">
        <f t="shared" si="36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7"/>
        <v>0.13833333333333334</v>
      </c>
      <c r="P433">
        <f t="shared" si="38"/>
        <v>51.875</v>
      </c>
      <c r="Q433" t="str">
        <f t="shared" si="39"/>
        <v>film &amp; video</v>
      </c>
      <c r="R433" t="str">
        <f t="shared" si="36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7"/>
        <v>9.5000000000000001E-2</v>
      </c>
      <c r="P434">
        <f t="shared" si="38"/>
        <v>71.25</v>
      </c>
      <c r="Q434" t="str">
        <f t="shared" si="39"/>
        <v>film &amp; video</v>
      </c>
      <c r="R434" t="str">
        <f t="shared" si="36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7"/>
        <v>0</v>
      </c>
      <c r="P435" t="e">
        <f t="shared" si="38"/>
        <v>#DIV/0!</v>
      </c>
      <c r="Q435" t="str">
        <f t="shared" si="39"/>
        <v>film &amp; video</v>
      </c>
      <c r="R435" t="str">
        <f t="shared" si="36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7"/>
        <v>0.05</v>
      </c>
      <c r="P436">
        <f t="shared" si="38"/>
        <v>62.5</v>
      </c>
      <c r="Q436" t="str">
        <f t="shared" si="39"/>
        <v>film &amp; video</v>
      </c>
      <c r="R436" t="str">
        <f t="shared" si="36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7"/>
        <v>2.7272727272727273E-5</v>
      </c>
      <c r="P437">
        <f t="shared" si="38"/>
        <v>1</v>
      </c>
      <c r="Q437" t="str">
        <f t="shared" si="39"/>
        <v>film &amp; video</v>
      </c>
      <c r="R437" t="str">
        <f t="shared" si="36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7"/>
        <v>0</v>
      </c>
      <c r="P438" t="e">
        <f t="shared" si="38"/>
        <v>#DIV/0!</v>
      </c>
      <c r="Q438" t="str">
        <f t="shared" si="39"/>
        <v>film &amp; video</v>
      </c>
      <c r="R438" t="str">
        <f t="shared" si="36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7"/>
        <v>0</v>
      </c>
      <c r="P439" t="e">
        <f t="shared" si="38"/>
        <v>#DIV/0!</v>
      </c>
      <c r="Q439" t="str">
        <f t="shared" si="39"/>
        <v>film &amp; video</v>
      </c>
      <c r="R439" t="str">
        <f t="shared" si="36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7"/>
        <v>9.3799999999999994E-2</v>
      </c>
      <c r="P440">
        <f t="shared" si="38"/>
        <v>170.54545454545453</v>
      </c>
      <c r="Q440" t="str">
        <f t="shared" si="39"/>
        <v>film &amp; video</v>
      </c>
      <c r="R440" t="str">
        <f t="shared" si="36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7"/>
        <v>0</v>
      </c>
      <c r="P441" t="e">
        <f t="shared" si="38"/>
        <v>#DIV/0!</v>
      </c>
      <c r="Q441" t="str">
        <f t="shared" si="39"/>
        <v>film &amp; video</v>
      </c>
      <c r="R441" t="str">
        <f t="shared" si="36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7"/>
        <v>1E-3</v>
      </c>
      <c r="P442">
        <f t="shared" si="38"/>
        <v>5</v>
      </c>
      <c r="Q442" t="str">
        <f t="shared" si="39"/>
        <v>film &amp; video</v>
      </c>
      <c r="R442" t="str">
        <f t="shared" si="36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7"/>
        <v>0</v>
      </c>
      <c r="P443" t="e">
        <f t="shared" si="38"/>
        <v>#DIV/0!</v>
      </c>
      <c r="Q443" t="str">
        <f t="shared" si="39"/>
        <v>film &amp; video</v>
      </c>
      <c r="R443" t="str">
        <f t="shared" si="36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7"/>
        <v>0.39358823529411763</v>
      </c>
      <c r="P444">
        <f t="shared" si="38"/>
        <v>393.58823529411762</v>
      </c>
      <c r="Q444" t="str">
        <f t="shared" si="39"/>
        <v>film &amp; video</v>
      </c>
      <c r="R444" t="str">
        <f t="shared" si="36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7"/>
        <v>1E-3</v>
      </c>
      <c r="P445">
        <f t="shared" si="38"/>
        <v>5</v>
      </c>
      <c r="Q445" t="str">
        <f t="shared" si="39"/>
        <v>film &amp; video</v>
      </c>
      <c r="R445" t="str">
        <f t="shared" si="36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7"/>
        <v>0.05</v>
      </c>
      <c r="P446">
        <f t="shared" si="38"/>
        <v>50</v>
      </c>
      <c r="Q446" t="str">
        <f t="shared" si="39"/>
        <v>film &amp; video</v>
      </c>
      <c r="R446" t="str">
        <f t="shared" si="36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7"/>
        <v>3.3333333333333335E-5</v>
      </c>
      <c r="P447">
        <f t="shared" si="38"/>
        <v>1</v>
      </c>
      <c r="Q447" t="str">
        <f t="shared" si="39"/>
        <v>film &amp; video</v>
      </c>
      <c r="R447" t="str">
        <f t="shared" si="36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7"/>
        <v>7.2952380952380949E-2</v>
      </c>
      <c r="P448">
        <f t="shared" si="38"/>
        <v>47.875</v>
      </c>
      <c r="Q448" t="str">
        <f t="shared" si="39"/>
        <v>film &amp; video</v>
      </c>
      <c r="R448" t="str">
        <f t="shared" si="36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7"/>
        <v>1.6666666666666666E-4</v>
      </c>
      <c r="P449">
        <f t="shared" si="38"/>
        <v>5</v>
      </c>
      <c r="Q449" t="str">
        <f t="shared" si="39"/>
        <v>film &amp; video</v>
      </c>
      <c r="R449" t="str">
        <f t="shared" si="36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7"/>
        <v>3.2804E-2</v>
      </c>
      <c r="P450">
        <f t="shared" si="38"/>
        <v>20.502500000000001</v>
      </c>
      <c r="Q450" t="str">
        <f t="shared" si="39"/>
        <v>film &amp; video</v>
      </c>
      <c r="R450" t="str">
        <f t="shared" ref="R450:R513" si="42">RIGHT(N450,(LEN(N450)-SEARCH("/",N450)))</f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3">E451/D451</f>
        <v>2.2499999999999999E-2</v>
      </c>
      <c r="P451">
        <f t="shared" ref="P451:P514" si="44">E451/L451</f>
        <v>9</v>
      </c>
      <c r="Q451" t="str">
        <f t="shared" ref="Q451:Q514" si="45">LEFT(N451, SEARCH("/",N451,1)-1)</f>
        <v>film &amp; video</v>
      </c>
      <c r="R451" t="str">
        <f t="shared" si="42"/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3"/>
        <v>7.92E-3</v>
      </c>
      <c r="P452">
        <f t="shared" si="44"/>
        <v>56.571428571428569</v>
      </c>
      <c r="Q452" t="str">
        <f t="shared" si="45"/>
        <v>film &amp; video</v>
      </c>
      <c r="R452" t="str">
        <f t="shared" si="42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3"/>
        <v>0</v>
      </c>
      <c r="P453" t="e">
        <f t="shared" si="44"/>
        <v>#DIV/0!</v>
      </c>
      <c r="Q453" t="str">
        <f t="shared" si="45"/>
        <v>film &amp; video</v>
      </c>
      <c r="R453" t="str">
        <f t="shared" si="42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3"/>
        <v>0.64</v>
      </c>
      <c r="P454">
        <f t="shared" si="44"/>
        <v>40</v>
      </c>
      <c r="Q454" t="str">
        <f t="shared" si="45"/>
        <v>film &amp; video</v>
      </c>
      <c r="R454" t="str">
        <f t="shared" si="42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3"/>
        <v>2.740447957839262E-4</v>
      </c>
      <c r="P455">
        <f t="shared" si="44"/>
        <v>13</v>
      </c>
      <c r="Q455" t="str">
        <f t="shared" si="45"/>
        <v>film &amp; video</v>
      </c>
      <c r="R455" t="str">
        <f t="shared" si="42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3"/>
        <v>8.2000000000000007E-3</v>
      </c>
      <c r="P456">
        <f t="shared" si="44"/>
        <v>16.399999999999999</v>
      </c>
      <c r="Q456" t="str">
        <f t="shared" si="45"/>
        <v>film &amp; video</v>
      </c>
      <c r="R456" t="str">
        <f t="shared" si="42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3"/>
        <v>6.9230769230769226E-4</v>
      </c>
      <c r="P457">
        <f t="shared" si="44"/>
        <v>22.5</v>
      </c>
      <c r="Q457" t="str">
        <f t="shared" si="45"/>
        <v>film &amp; video</v>
      </c>
      <c r="R457" t="str">
        <f t="shared" si="42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3"/>
        <v>6.8631863186318634E-3</v>
      </c>
      <c r="P458">
        <f t="shared" si="44"/>
        <v>20.333333333333332</v>
      </c>
      <c r="Q458" t="str">
        <f t="shared" si="45"/>
        <v>film &amp; video</v>
      </c>
      <c r="R458" t="str">
        <f t="shared" si="42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3"/>
        <v>0</v>
      </c>
      <c r="P459" t="e">
        <f t="shared" si="44"/>
        <v>#DIV/0!</v>
      </c>
      <c r="Q459" t="str">
        <f t="shared" si="45"/>
        <v>film &amp; video</v>
      </c>
      <c r="R459" t="str">
        <f t="shared" si="42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3"/>
        <v>8.2100000000000006E-2</v>
      </c>
      <c r="P460">
        <f t="shared" si="44"/>
        <v>16.755102040816325</v>
      </c>
      <c r="Q460" t="str">
        <f t="shared" si="45"/>
        <v>film &amp; video</v>
      </c>
      <c r="R460" t="str">
        <f t="shared" si="42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3"/>
        <v>6.4102564102564103E-4</v>
      </c>
      <c r="P461">
        <f t="shared" si="44"/>
        <v>25</v>
      </c>
      <c r="Q461" t="str">
        <f t="shared" si="45"/>
        <v>film &amp; video</v>
      </c>
      <c r="R461" t="str">
        <f t="shared" si="42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3"/>
        <v>2.9411764705882353E-3</v>
      </c>
      <c r="P462">
        <f t="shared" si="44"/>
        <v>12.5</v>
      </c>
      <c r="Q462" t="str">
        <f t="shared" si="45"/>
        <v>film &amp; video</v>
      </c>
      <c r="R462" t="str">
        <f t="shared" si="42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3"/>
        <v>0</v>
      </c>
      <c r="P463" t="e">
        <f t="shared" si="44"/>
        <v>#DIV/0!</v>
      </c>
      <c r="Q463" t="str">
        <f t="shared" si="45"/>
        <v>film &amp; video</v>
      </c>
      <c r="R463" t="str">
        <f t="shared" si="42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3"/>
        <v>0</v>
      </c>
      <c r="P464" t="e">
        <f t="shared" si="44"/>
        <v>#DIV/0!</v>
      </c>
      <c r="Q464" t="str">
        <f t="shared" si="45"/>
        <v>film &amp; video</v>
      </c>
      <c r="R464" t="str">
        <f t="shared" si="42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3"/>
        <v>2.2727272727272728E-2</v>
      </c>
      <c r="P465">
        <f t="shared" si="44"/>
        <v>113.63636363636364</v>
      </c>
      <c r="Q465" t="str">
        <f t="shared" si="45"/>
        <v>film &amp; video</v>
      </c>
      <c r="R465" t="str">
        <f t="shared" si="42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3"/>
        <v>9.9009900990099011E-4</v>
      </c>
      <c r="P466">
        <f t="shared" si="44"/>
        <v>1</v>
      </c>
      <c r="Q466" t="str">
        <f t="shared" si="45"/>
        <v>film &amp; video</v>
      </c>
      <c r="R466" t="str">
        <f t="shared" si="42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3"/>
        <v>0.26953125</v>
      </c>
      <c r="P467">
        <f t="shared" si="44"/>
        <v>17.25</v>
      </c>
      <c r="Q467" t="str">
        <f t="shared" si="45"/>
        <v>film &amp; video</v>
      </c>
      <c r="R467" t="str">
        <f t="shared" si="42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3"/>
        <v>7.6E-3</v>
      </c>
      <c r="P468">
        <f t="shared" si="44"/>
        <v>15.2</v>
      </c>
      <c r="Q468" t="str">
        <f t="shared" si="45"/>
        <v>film &amp; video</v>
      </c>
      <c r="R468" t="str">
        <f t="shared" si="42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3"/>
        <v>0.21575</v>
      </c>
      <c r="P469">
        <f t="shared" si="44"/>
        <v>110.64102564102564</v>
      </c>
      <c r="Q469" t="str">
        <f t="shared" si="45"/>
        <v>film &amp; video</v>
      </c>
      <c r="R469" t="str">
        <f t="shared" si="42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3"/>
        <v>0</v>
      </c>
      <c r="P470" t="e">
        <f t="shared" si="44"/>
        <v>#DIV/0!</v>
      </c>
      <c r="Q470" t="str">
        <f t="shared" si="45"/>
        <v>film &amp; video</v>
      </c>
      <c r="R470" t="str">
        <f t="shared" si="42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3"/>
        <v>0</v>
      </c>
      <c r="P471" t="e">
        <f t="shared" si="44"/>
        <v>#DIV/0!</v>
      </c>
      <c r="Q471" t="str">
        <f t="shared" si="45"/>
        <v>film &amp; video</v>
      </c>
      <c r="R471" t="str">
        <f t="shared" si="42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3"/>
        <v>1.0200000000000001E-2</v>
      </c>
      <c r="P472">
        <f t="shared" si="44"/>
        <v>25.5</v>
      </c>
      <c r="Q472" t="str">
        <f t="shared" si="45"/>
        <v>film &amp; video</v>
      </c>
      <c r="R472" t="str">
        <f t="shared" si="42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3"/>
        <v>0.11892727272727273</v>
      </c>
      <c r="P473">
        <f t="shared" si="44"/>
        <v>38.476470588235294</v>
      </c>
      <c r="Q473" t="str">
        <f t="shared" si="45"/>
        <v>film &amp; video</v>
      </c>
      <c r="R473" t="str">
        <f t="shared" si="42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3"/>
        <v>0.17624999999999999</v>
      </c>
      <c r="P474">
        <f t="shared" si="44"/>
        <v>28.2</v>
      </c>
      <c r="Q474" t="str">
        <f t="shared" si="45"/>
        <v>film &amp; video</v>
      </c>
      <c r="R474" t="str">
        <f t="shared" si="42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3"/>
        <v>2.87E-2</v>
      </c>
      <c r="P475">
        <f t="shared" si="44"/>
        <v>61.5</v>
      </c>
      <c r="Q475" t="str">
        <f t="shared" si="45"/>
        <v>film &amp; video</v>
      </c>
      <c r="R475" t="str">
        <f t="shared" si="42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3"/>
        <v>3.0303030303030303E-4</v>
      </c>
      <c r="P476">
        <f t="shared" si="44"/>
        <v>1</v>
      </c>
      <c r="Q476" t="str">
        <f t="shared" si="45"/>
        <v>film &amp; video</v>
      </c>
      <c r="R476" t="str">
        <f t="shared" si="42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3"/>
        <v>0</v>
      </c>
      <c r="P477" t="e">
        <f t="shared" si="44"/>
        <v>#DIV/0!</v>
      </c>
      <c r="Q477" t="str">
        <f t="shared" si="45"/>
        <v>film &amp; video</v>
      </c>
      <c r="R477" t="str">
        <f t="shared" si="42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3"/>
        <v>2.2302681818181819E-2</v>
      </c>
      <c r="P478">
        <f t="shared" si="44"/>
        <v>39.569274193548388</v>
      </c>
      <c r="Q478" t="str">
        <f t="shared" si="45"/>
        <v>film &amp; video</v>
      </c>
      <c r="R478" t="str">
        <f t="shared" si="42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3"/>
        <v>0</v>
      </c>
      <c r="P479" t="e">
        <f t="shared" si="44"/>
        <v>#DIV/0!</v>
      </c>
      <c r="Q479" t="str">
        <f t="shared" si="45"/>
        <v>film &amp; video</v>
      </c>
      <c r="R479" t="str">
        <f t="shared" si="42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3"/>
        <v>0</v>
      </c>
      <c r="P480" t="e">
        <f t="shared" si="44"/>
        <v>#DIV/0!</v>
      </c>
      <c r="Q480" t="str">
        <f t="shared" si="45"/>
        <v>film &amp; video</v>
      </c>
      <c r="R480" t="str">
        <f t="shared" si="42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3"/>
        <v>0.3256</v>
      </c>
      <c r="P481">
        <f t="shared" si="44"/>
        <v>88.8</v>
      </c>
      <c r="Q481" t="str">
        <f t="shared" si="45"/>
        <v>film &amp; video</v>
      </c>
      <c r="R481" t="str">
        <f t="shared" si="42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3"/>
        <v>0.19409999999999999</v>
      </c>
      <c r="P482">
        <f t="shared" si="44"/>
        <v>55.457142857142856</v>
      </c>
      <c r="Q482" t="str">
        <f t="shared" si="45"/>
        <v>film &amp; video</v>
      </c>
      <c r="R482" t="str">
        <f t="shared" si="42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3"/>
        <v>6.0999999999999999E-2</v>
      </c>
      <c r="P483">
        <f t="shared" si="44"/>
        <v>87.142857142857139</v>
      </c>
      <c r="Q483" t="str">
        <f t="shared" si="45"/>
        <v>film &amp; video</v>
      </c>
      <c r="R483" t="str">
        <f t="shared" si="42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3"/>
        <v>1E-3</v>
      </c>
      <c r="P484">
        <f t="shared" si="44"/>
        <v>10</v>
      </c>
      <c r="Q484" t="str">
        <f t="shared" si="45"/>
        <v>film &amp; video</v>
      </c>
      <c r="R484" t="str">
        <f t="shared" si="42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3"/>
        <v>0.502</v>
      </c>
      <c r="P485">
        <f t="shared" si="44"/>
        <v>51.224489795918366</v>
      </c>
      <c r="Q485" t="str">
        <f t="shared" si="45"/>
        <v>film &amp; video</v>
      </c>
      <c r="R485" t="str">
        <f t="shared" si="42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3"/>
        <v>1.8625E-3</v>
      </c>
      <c r="P486">
        <f t="shared" si="44"/>
        <v>13.545454545454545</v>
      </c>
      <c r="Q486" t="str">
        <f t="shared" si="45"/>
        <v>film &amp; video</v>
      </c>
      <c r="R486" t="str">
        <f t="shared" si="42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3"/>
        <v>0.21906971229845085</v>
      </c>
      <c r="P487">
        <f t="shared" si="44"/>
        <v>66.520080000000007</v>
      </c>
      <c r="Q487" t="str">
        <f t="shared" si="45"/>
        <v>film &amp; video</v>
      </c>
      <c r="R487" t="str">
        <f t="shared" si="42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3"/>
        <v>9.0909090909090904E-5</v>
      </c>
      <c r="P488">
        <f t="shared" si="44"/>
        <v>50</v>
      </c>
      <c r="Q488" t="str">
        <f t="shared" si="45"/>
        <v>film &amp; video</v>
      </c>
      <c r="R488" t="str">
        <f t="shared" si="42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3"/>
        <v>0</v>
      </c>
      <c r="P489" t="e">
        <f t="shared" si="44"/>
        <v>#DIV/0!</v>
      </c>
      <c r="Q489" t="str">
        <f t="shared" si="45"/>
        <v>film &amp; video</v>
      </c>
      <c r="R489" t="str">
        <f t="shared" si="42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3"/>
        <v>0</v>
      </c>
      <c r="P490" t="e">
        <f t="shared" si="44"/>
        <v>#DIV/0!</v>
      </c>
      <c r="Q490" t="str">
        <f t="shared" si="45"/>
        <v>film &amp; video</v>
      </c>
      <c r="R490" t="str">
        <f t="shared" si="42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3"/>
        <v>2.8667813379201833E-3</v>
      </c>
      <c r="P491">
        <f t="shared" si="44"/>
        <v>71.666666666666671</v>
      </c>
      <c r="Q491" t="str">
        <f t="shared" si="45"/>
        <v>film &amp; video</v>
      </c>
      <c r="R491" t="str">
        <f t="shared" si="42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3"/>
        <v>0</v>
      </c>
      <c r="P492" t="e">
        <f t="shared" si="44"/>
        <v>#DIV/0!</v>
      </c>
      <c r="Q492" t="str">
        <f t="shared" si="45"/>
        <v>film &amp; video</v>
      </c>
      <c r="R492" t="str">
        <f t="shared" si="42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3"/>
        <v>0</v>
      </c>
      <c r="P493" t="e">
        <f t="shared" si="44"/>
        <v>#DIV/0!</v>
      </c>
      <c r="Q493" t="str">
        <f t="shared" si="45"/>
        <v>film &amp; video</v>
      </c>
      <c r="R493" t="str">
        <f t="shared" si="42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3"/>
        <v>0</v>
      </c>
      <c r="P494" t="e">
        <f t="shared" si="44"/>
        <v>#DIV/0!</v>
      </c>
      <c r="Q494" t="str">
        <f t="shared" si="45"/>
        <v>film &amp; video</v>
      </c>
      <c r="R494" t="str">
        <f t="shared" si="42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3"/>
        <v>0</v>
      </c>
      <c r="P495" t="e">
        <f t="shared" si="44"/>
        <v>#DIV/0!</v>
      </c>
      <c r="Q495" t="str">
        <f t="shared" si="45"/>
        <v>film &amp; video</v>
      </c>
      <c r="R495" t="str">
        <f t="shared" si="42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3"/>
        <v>1.5499999999999999E-3</v>
      </c>
      <c r="P496">
        <f t="shared" si="44"/>
        <v>10.333333333333334</v>
      </c>
      <c r="Q496" t="str">
        <f t="shared" si="45"/>
        <v>film &amp; video</v>
      </c>
      <c r="R496" t="str">
        <f t="shared" si="42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3"/>
        <v>0</v>
      </c>
      <c r="P497" t="e">
        <f t="shared" si="44"/>
        <v>#DIV/0!</v>
      </c>
      <c r="Q497" t="str">
        <f t="shared" si="45"/>
        <v>film &amp; video</v>
      </c>
      <c r="R497" t="str">
        <f t="shared" si="42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3"/>
        <v>1.6666666666666667E-5</v>
      </c>
      <c r="P498">
        <f t="shared" si="44"/>
        <v>1</v>
      </c>
      <c r="Q498" t="str">
        <f t="shared" si="45"/>
        <v>film &amp; video</v>
      </c>
      <c r="R498" t="str">
        <f t="shared" si="42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3"/>
        <v>6.6964285714285711E-3</v>
      </c>
      <c r="P499">
        <f t="shared" si="44"/>
        <v>10</v>
      </c>
      <c r="Q499" t="str">
        <f t="shared" si="45"/>
        <v>film &amp; video</v>
      </c>
      <c r="R499" t="str">
        <f t="shared" si="42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3"/>
        <v>4.5985132395404561E-2</v>
      </c>
      <c r="P500">
        <f t="shared" si="44"/>
        <v>136.09090909090909</v>
      </c>
      <c r="Q500" t="str">
        <f t="shared" si="45"/>
        <v>film &amp; video</v>
      </c>
      <c r="R500" t="str">
        <f t="shared" si="42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3"/>
        <v>9.5500000000000002E-2</v>
      </c>
      <c r="P501">
        <f t="shared" si="44"/>
        <v>73.461538461538467</v>
      </c>
      <c r="Q501" t="str">
        <f t="shared" si="45"/>
        <v>film &amp; video</v>
      </c>
      <c r="R501" t="str">
        <f t="shared" si="42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3"/>
        <v>3.307692307692308E-2</v>
      </c>
      <c r="P502">
        <f t="shared" si="44"/>
        <v>53.75</v>
      </c>
      <c r="Q502" t="str">
        <f t="shared" si="45"/>
        <v>film &amp; video</v>
      </c>
      <c r="R502" t="str">
        <f t="shared" si="42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3"/>
        <v>0</v>
      </c>
      <c r="P503" t="e">
        <f t="shared" si="44"/>
        <v>#DIV/0!</v>
      </c>
      <c r="Q503" t="str">
        <f t="shared" si="45"/>
        <v>film &amp; video</v>
      </c>
      <c r="R503" t="str">
        <f t="shared" si="42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3"/>
        <v>1.15E-2</v>
      </c>
      <c r="P504">
        <f t="shared" si="44"/>
        <v>57.5</v>
      </c>
      <c r="Q504" t="str">
        <f t="shared" si="45"/>
        <v>film &amp; video</v>
      </c>
      <c r="R504" t="str">
        <f t="shared" si="42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3"/>
        <v>1.7538461538461537E-2</v>
      </c>
      <c r="P505">
        <f t="shared" si="44"/>
        <v>12.666666666666666</v>
      </c>
      <c r="Q505" t="str">
        <f t="shared" si="45"/>
        <v>film &amp; video</v>
      </c>
      <c r="R505" t="str">
        <f t="shared" si="42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3"/>
        <v>1.3673469387755101E-2</v>
      </c>
      <c r="P506">
        <f t="shared" si="44"/>
        <v>67</v>
      </c>
      <c r="Q506" t="str">
        <f t="shared" si="45"/>
        <v>film &amp; video</v>
      </c>
      <c r="R506" t="str">
        <f t="shared" si="42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3"/>
        <v>4.3333333333333331E-3</v>
      </c>
      <c r="P507">
        <f t="shared" si="44"/>
        <v>3.7142857142857144</v>
      </c>
      <c r="Q507" t="str">
        <f t="shared" si="45"/>
        <v>film &amp; video</v>
      </c>
      <c r="R507" t="str">
        <f t="shared" si="42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3"/>
        <v>1.25E-3</v>
      </c>
      <c r="P508">
        <f t="shared" si="44"/>
        <v>250</v>
      </c>
      <c r="Q508" t="str">
        <f t="shared" si="45"/>
        <v>film &amp; video</v>
      </c>
      <c r="R508" t="str">
        <f t="shared" si="42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3"/>
        <v>3.2000000000000001E-2</v>
      </c>
      <c r="P509">
        <f t="shared" si="44"/>
        <v>64</v>
      </c>
      <c r="Q509" t="str">
        <f t="shared" si="45"/>
        <v>film &amp; video</v>
      </c>
      <c r="R509" t="str">
        <f t="shared" si="42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3"/>
        <v>8.0000000000000002E-3</v>
      </c>
      <c r="P510">
        <f t="shared" si="44"/>
        <v>133.33333333333334</v>
      </c>
      <c r="Q510" t="str">
        <f t="shared" si="45"/>
        <v>film &amp; video</v>
      </c>
      <c r="R510" t="str">
        <f t="shared" si="42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3"/>
        <v>2E-3</v>
      </c>
      <c r="P511">
        <f t="shared" si="44"/>
        <v>10</v>
      </c>
      <c r="Q511" t="str">
        <f t="shared" si="45"/>
        <v>film &amp; video</v>
      </c>
      <c r="R511" t="str">
        <f t="shared" si="42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3"/>
        <v>0</v>
      </c>
      <c r="P512" t="e">
        <f t="shared" si="44"/>
        <v>#DIV/0!</v>
      </c>
      <c r="Q512" t="str">
        <f t="shared" si="45"/>
        <v>film &amp; video</v>
      </c>
      <c r="R512" t="str">
        <f t="shared" si="42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3"/>
        <v>0.03</v>
      </c>
      <c r="P513">
        <f t="shared" si="44"/>
        <v>30</v>
      </c>
      <c r="Q513" t="str">
        <f t="shared" si="45"/>
        <v>film &amp; video</v>
      </c>
      <c r="R513" t="str">
        <f t="shared" si="42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3"/>
        <v>1.3749999999999999E-3</v>
      </c>
      <c r="P514">
        <f t="shared" si="44"/>
        <v>5.5</v>
      </c>
      <c r="Q514" t="str">
        <f t="shared" si="45"/>
        <v>film &amp; video</v>
      </c>
      <c r="R514" t="str">
        <f t="shared" ref="R514:R577" si="48">RIGHT(N514,(LEN(N514)-SEARCH("/",N514)))</f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9">E515/D515</f>
        <v>0.13924</v>
      </c>
      <c r="P515">
        <f t="shared" ref="P515:P578" si="50">E515/L515</f>
        <v>102.38235294117646</v>
      </c>
      <c r="Q515" t="str">
        <f t="shared" ref="Q515:Q578" si="51">LEFT(N515, SEARCH("/",N515,1)-1)</f>
        <v>film &amp; video</v>
      </c>
      <c r="R515" t="str">
        <f t="shared" si="48"/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9"/>
        <v>3.3333333333333333E-2</v>
      </c>
      <c r="P516">
        <f t="shared" si="50"/>
        <v>16.666666666666668</v>
      </c>
      <c r="Q516" t="str">
        <f t="shared" si="51"/>
        <v>film &amp; video</v>
      </c>
      <c r="R516" t="str">
        <f t="shared" si="48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9"/>
        <v>0.25413402061855672</v>
      </c>
      <c r="P517">
        <f t="shared" si="50"/>
        <v>725.02941176470586</v>
      </c>
      <c r="Q517" t="str">
        <f t="shared" si="51"/>
        <v>film &amp; video</v>
      </c>
      <c r="R517" t="str">
        <f t="shared" si="48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9"/>
        <v>0</v>
      </c>
      <c r="P518" t="e">
        <f t="shared" si="50"/>
        <v>#DIV/0!</v>
      </c>
      <c r="Q518" t="str">
        <f t="shared" si="51"/>
        <v>film &amp; video</v>
      </c>
      <c r="R518" t="str">
        <f t="shared" si="48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9"/>
        <v>1.3666666666666667E-2</v>
      </c>
      <c r="P519">
        <f t="shared" si="50"/>
        <v>68.333333333333329</v>
      </c>
      <c r="Q519" t="str">
        <f t="shared" si="51"/>
        <v>film &amp; video</v>
      </c>
      <c r="R519" t="str">
        <f t="shared" si="48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9"/>
        <v>0</v>
      </c>
      <c r="P520" t="e">
        <f t="shared" si="50"/>
        <v>#DIV/0!</v>
      </c>
      <c r="Q520" t="str">
        <f t="shared" si="51"/>
        <v>film &amp; video</v>
      </c>
      <c r="R520" t="str">
        <f t="shared" si="48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9"/>
        <v>0.22881426547787684</v>
      </c>
      <c r="P521">
        <f t="shared" si="50"/>
        <v>39.228571428571428</v>
      </c>
      <c r="Q521" t="str">
        <f t="shared" si="51"/>
        <v>film &amp; video</v>
      </c>
      <c r="R521" t="str">
        <f t="shared" si="48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9"/>
        <v>1.0209999999999999</v>
      </c>
      <c r="P522">
        <f t="shared" si="50"/>
        <v>150.14705882352942</v>
      </c>
      <c r="Q522" t="str">
        <f t="shared" si="51"/>
        <v>theater</v>
      </c>
      <c r="R522" t="str">
        <f t="shared" si="48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9"/>
        <v>1.0464</v>
      </c>
      <c r="P523">
        <f t="shared" si="50"/>
        <v>93.428571428571431</v>
      </c>
      <c r="Q523" t="str">
        <f t="shared" si="51"/>
        <v>theater</v>
      </c>
      <c r="R523" t="str">
        <f t="shared" si="48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9"/>
        <v>1.1466666666666667</v>
      </c>
      <c r="P524">
        <f t="shared" si="50"/>
        <v>110.96774193548387</v>
      </c>
      <c r="Q524" t="str">
        <f t="shared" si="51"/>
        <v>theater</v>
      </c>
      <c r="R524" t="str">
        <f t="shared" si="48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9"/>
        <v>1.206</v>
      </c>
      <c r="P525">
        <f t="shared" si="50"/>
        <v>71.785714285714292</v>
      </c>
      <c r="Q525" t="str">
        <f t="shared" si="51"/>
        <v>theater</v>
      </c>
      <c r="R525" t="str">
        <f t="shared" si="48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9"/>
        <v>1.0867285714285715</v>
      </c>
      <c r="P526">
        <f t="shared" si="50"/>
        <v>29.258076923076924</v>
      </c>
      <c r="Q526" t="str">
        <f t="shared" si="51"/>
        <v>theater</v>
      </c>
      <c r="R526" t="str">
        <f t="shared" si="48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9"/>
        <v>1</v>
      </c>
      <c r="P527">
        <f t="shared" si="50"/>
        <v>1000</v>
      </c>
      <c r="Q527" t="str">
        <f t="shared" si="51"/>
        <v>theater</v>
      </c>
      <c r="R527" t="str">
        <f t="shared" si="48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9"/>
        <v>1.1399999999999999</v>
      </c>
      <c r="P528">
        <f t="shared" si="50"/>
        <v>74.347826086956516</v>
      </c>
      <c r="Q528" t="str">
        <f t="shared" si="51"/>
        <v>theater</v>
      </c>
      <c r="R528" t="str">
        <f t="shared" si="48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9"/>
        <v>1.0085</v>
      </c>
      <c r="P529">
        <f t="shared" si="50"/>
        <v>63.829113924050631</v>
      </c>
      <c r="Q529" t="str">
        <f t="shared" si="51"/>
        <v>theater</v>
      </c>
      <c r="R529" t="str">
        <f t="shared" si="48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9"/>
        <v>1.1565217391304348</v>
      </c>
      <c r="P530">
        <f t="shared" si="50"/>
        <v>44.333333333333336</v>
      </c>
      <c r="Q530" t="str">
        <f t="shared" si="51"/>
        <v>theater</v>
      </c>
      <c r="R530" t="str">
        <f t="shared" si="48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9"/>
        <v>1.3041666666666667</v>
      </c>
      <c r="P531">
        <f t="shared" si="50"/>
        <v>86.944444444444443</v>
      </c>
      <c r="Q531" t="str">
        <f t="shared" si="51"/>
        <v>theater</v>
      </c>
      <c r="R531" t="str">
        <f t="shared" si="48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9"/>
        <v>1.0778267254038179</v>
      </c>
      <c r="P532">
        <f t="shared" si="50"/>
        <v>126.55172413793103</v>
      </c>
      <c r="Q532" t="str">
        <f t="shared" si="51"/>
        <v>theater</v>
      </c>
      <c r="R532" t="str">
        <f t="shared" si="48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9"/>
        <v>1</v>
      </c>
      <c r="P533">
        <f t="shared" si="50"/>
        <v>129.03225806451613</v>
      </c>
      <c r="Q533" t="str">
        <f t="shared" si="51"/>
        <v>theater</v>
      </c>
      <c r="R533" t="str">
        <f t="shared" si="48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9"/>
        <v>1.2324999999999999</v>
      </c>
      <c r="P534">
        <f t="shared" si="50"/>
        <v>71.242774566473983</v>
      </c>
      <c r="Q534" t="str">
        <f t="shared" si="51"/>
        <v>theater</v>
      </c>
      <c r="R534" t="str">
        <f t="shared" si="48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9"/>
        <v>1.002</v>
      </c>
      <c r="P535">
        <f t="shared" si="50"/>
        <v>117.88235294117646</v>
      </c>
      <c r="Q535" t="str">
        <f t="shared" si="51"/>
        <v>theater</v>
      </c>
      <c r="R535" t="str">
        <f t="shared" si="48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9"/>
        <v>1.0466666666666666</v>
      </c>
      <c r="P536">
        <f t="shared" si="50"/>
        <v>327.08333333333331</v>
      </c>
      <c r="Q536" t="str">
        <f t="shared" si="51"/>
        <v>theater</v>
      </c>
      <c r="R536" t="str">
        <f t="shared" si="48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9"/>
        <v>1.0249999999999999</v>
      </c>
      <c r="P537">
        <f t="shared" si="50"/>
        <v>34.745762711864408</v>
      </c>
      <c r="Q537" t="str">
        <f t="shared" si="51"/>
        <v>theater</v>
      </c>
      <c r="R537" t="str">
        <f t="shared" si="48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9"/>
        <v>1.1825757575757576</v>
      </c>
      <c r="P538">
        <f t="shared" si="50"/>
        <v>100.06410256410257</v>
      </c>
      <c r="Q538" t="str">
        <f t="shared" si="51"/>
        <v>theater</v>
      </c>
      <c r="R538" t="str">
        <f t="shared" si="48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9"/>
        <v>1.2050000000000001</v>
      </c>
      <c r="P539">
        <f t="shared" si="50"/>
        <v>40.847457627118644</v>
      </c>
      <c r="Q539" t="str">
        <f t="shared" si="51"/>
        <v>theater</v>
      </c>
      <c r="R539" t="str">
        <f t="shared" si="48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9"/>
        <v>3.0242</v>
      </c>
      <c r="P540">
        <f t="shared" si="50"/>
        <v>252.01666666666668</v>
      </c>
      <c r="Q540" t="str">
        <f t="shared" si="51"/>
        <v>theater</v>
      </c>
      <c r="R540" t="str">
        <f t="shared" si="48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9"/>
        <v>1.00644</v>
      </c>
      <c r="P541">
        <f t="shared" si="50"/>
        <v>25.161000000000001</v>
      </c>
      <c r="Q541" t="str">
        <f t="shared" si="51"/>
        <v>theater</v>
      </c>
      <c r="R541" t="str">
        <f t="shared" si="48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9"/>
        <v>6.666666666666667E-5</v>
      </c>
      <c r="P542">
        <f t="shared" si="50"/>
        <v>1</v>
      </c>
      <c r="Q542" t="str">
        <f t="shared" si="51"/>
        <v>technology</v>
      </c>
      <c r="R542" t="str">
        <f t="shared" si="48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9"/>
        <v>5.5555555555555558E-3</v>
      </c>
      <c r="P543">
        <f t="shared" si="50"/>
        <v>25</v>
      </c>
      <c r="Q543" t="str">
        <f t="shared" si="51"/>
        <v>technology</v>
      </c>
      <c r="R543" t="str">
        <f t="shared" si="48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9"/>
        <v>3.9999999999999998E-6</v>
      </c>
      <c r="P544">
        <f t="shared" si="50"/>
        <v>1</v>
      </c>
      <c r="Q544" t="str">
        <f t="shared" si="51"/>
        <v>technology</v>
      </c>
      <c r="R544" t="str">
        <f t="shared" si="48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9"/>
        <v>3.1818181818181819E-3</v>
      </c>
      <c r="P545">
        <f t="shared" si="50"/>
        <v>35</v>
      </c>
      <c r="Q545" t="str">
        <f t="shared" si="51"/>
        <v>technology</v>
      </c>
      <c r="R545" t="str">
        <f t="shared" si="48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9"/>
        <v>1.2E-2</v>
      </c>
      <c r="P546">
        <f t="shared" si="50"/>
        <v>3</v>
      </c>
      <c r="Q546" t="str">
        <f t="shared" si="51"/>
        <v>technology</v>
      </c>
      <c r="R546" t="str">
        <f t="shared" si="48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9"/>
        <v>0.27383999999999997</v>
      </c>
      <c r="P547">
        <f t="shared" si="50"/>
        <v>402.70588235294116</v>
      </c>
      <c r="Q547" t="str">
        <f t="shared" si="51"/>
        <v>technology</v>
      </c>
      <c r="R547" t="str">
        <f t="shared" si="48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9"/>
        <v>8.6666666666666663E-4</v>
      </c>
      <c r="P548">
        <f t="shared" si="50"/>
        <v>26</v>
      </c>
      <c r="Q548" t="str">
        <f t="shared" si="51"/>
        <v>technology</v>
      </c>
      <c r="R548" t="str">
        <f t="shared" si="48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9"/>
        <v>0</v>
      </c>
      <c r="P549" t="e">
        <f t="shared" si="50"/>
        <v>#DIV/0!</v>
      </c>
      <c r="Q549" t="str">
        <f t="shared" si="51"/>
        <v>technology</v>
      </c>
      <c r="R549" t="str">
        <f t="shared" si="48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9"/>
        <v>8.9999999999999998E-4</v>
      </c>
      <c r="P550">
        <f t="shared" si="50"/>
        <v>9</v>
      </c>
      <c r="Q550" t="str">
        <f t="shared" si="51"/>
        <v>technology</v>
      </c>
      <c r="R550" t="str">
        <f t="shared" si="48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9"/>
        <v>2.7199999999999998E-2</v>
      </c>
      <c r="P551">
        <f t="shared" si="50"/>
        <v>8.5</v>
      </c>
      <c r="Q551" t="str">
        <f t="shared" si="51"/>
        <v>technology</v>
      </c>
      <c r="R551" t="str">
        <f t="shared" si="48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9"/>
        <v>7.0000000000000001E-3</v>
      </c>
      <c r="P552">
        <f t="shared" si="50"/>
        <v>8.75</v>
      </c>
      <c r="Q552" t="str">
        <f t="shared" si="51"/>
        <v>technology</v>
      </c>
      <c r="R552" t="str">
        <f t="shared" si="48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9"/>
        <v>5.0413333333333331E-2</v>
      </c>
      <c r="P553">
        <f t="shared" si="50"/>
        <v>135.03571428571428</v>
      </c>
      <c r="Q553" t="str">
        <f t="shared" si="51"/>
        <v>technology</v>
      </c>
      <c r="R553" t="str">
        <f t="shared" si="48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9"/>
        <v>0</v>
      </c>
      <c r="P554" t="e">
        <f t="shared" si="50"/>
        <v>#DIV/0!</v>
      </c>
      <c r="Q554" t="str">
        <f t="shared" si="51"/>
        <v>technology</v>
      </c>
      <c r="R554" t="str">
        <f t="shared" si="48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9"/>
        <v>4.9199999999999999E-3</v>
      </c>
      <c r="P555">
        <f t="shared" si="50"/>
        <v>20.5</v>
      </c>
      <c r="Q555" t="str">
        <f t="shared" si="51"/>
        <v>technology</v>
      </c>
      <c r="R555" t="str">
        <f t="shared" si="48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9"/>
        <v>0.36589147286821705</v>
      </c>
      <c r="P556">
        <f t="shared" si="50"/>
        <v>64.36363636363636</v>
      </c>
      <c r="Q556" t="str">
        <f t="shared" si="51"/>
        <v>technology</v>
      </c>
      <c r="R556" t="str">
        <f t="shared" si="48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9"/>
        <v>0</v>
      </c>
      <c r="P557" t="e">
        <f t="shared" si="50"/>
        <v>#DIV/0!</v>
      </c>
      <c r="Q557" t="str">
        <f t="shared" si="51"/>
        <v>technology</v>
      </c>
      <c r="R557" t="str">
        <f t="shared" si="48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9"/>
        <v>2.5000000000000001E-2</v>
      </c>
      <c r="P558">
        <f t="shared" si="50"/>
        <v>200</v>
      </c>
      <c r="Q558" t="str">
        <f t="shared" si="51"/>
        <v>technology</v>
      </c>
      <c r="R558" t="str">
        <f t="shared" si="48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9"/>
        <v>9.1066666666666674E-3</v>
      </c>
      <c r="P559">
        <f t="shared" si="50"/>
        <v>68.3</v>
      </c>
      <c r="Q559" t="str">
        <f t="shared" si="51"/>
        <v>technology</v>
      </c>
      <c r="R559" t="str">
        <f t="shared" si="48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9"/>
        <v>0</v>
      </c>
      <c r="P560" t="e">
        <f t="shared" si="50"/>
        <v>#DIV/0!</v>
      </c>
      <c r="Q560" t="str">
        <f t="shared" si="51"/>
        <v>technology</v>
      </c>
      <c r="R560" t="str">
        <f t="shared" si="48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9"/>
        <v>2.0833333333333335E-4</v>
      </c>
      <c r="P561">
        <f t="shared" si="50"/>
        <v>50</v>
      </c>
      <c r="Q561" t="str">
        <f t="shared" si="51"/>
        <v>technology</v>
      </c>
      <c r="R561" t="str">
        <f t="shared" si="48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9"/>
        <v>1.2E-4</v>
      </c>
      <c r="P562">
        <f t="shared" si="50"/>
        <v>4</v>
      </c>
      <c r="Q562" t="str">
        <f t="shared" si="51"/>
        <v>technology</v>
      </c>
      <c r="R562" t="str">
        <f t="shared" si="48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9"/>
        <v>3.6666666666666666E-3</v>
      </c>
      <c r="P563">
        <f t="shared" si="50"/>
        <v>27.5</v>
      </c>
      <c r="Q563" t="str">
        <f t="shared" si="51"/>
        <v>technology</v>
      </c>
      <c r="R563" t="str">
        <f t="shared" si="48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9"/>
        <v>0</v>
      </c>
      <c r="P564" t="e">
        <f t="shared" si="50"/>
        <v>#DIV/0!</v>
      </c>
      <c r="Q564" t="str">
        <f t="shared" si="51"/>
        <v>technology</v>
      </c>
      <c r="R564" t="str">
        <f t="shared" si="48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9"/>
        <v>9.0666666666666662E-4</v>
      </c>
      <c r="P565">
        <f t="shared" si="50"/>
        <v>34</v>
      </c>
      <c r="Q565" t="str">
        <f t="shared" si="51"/>
        <v>technology</v>
      </c>
      <c r="R565" t="str">
        <f t="shared" si="48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9"/>
        <v>5.5555555555555558E-5</v>
      </c>
      <c r="P566">
        <f t="shared" si="50"/>
        <v>1</v>
      </c>
      <c r="Q566" t="str">
        <f t="shared" si="51"/>
        <v>technology</v>
      </c>
      <c r="R566" t="str">
        <f t="shared" si="48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9"/>
        <v>0</v>
      </c>
      <c r="P567" t="e">
        <f t="shared" si="50"/>
        <v>#DIV/0!</v>
      </c>
      <c r="Q567" t="str">
        <f t="shared" si="51"/>
        <v>technology</v>
      </c>
      <c r="R567" t="str">
        <f t="shared" si="48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9"/>
        <v>2.0000000000000001E-4</v>
      </c>
      <c r="P568">
        <f t="shared" si="50"/>
        <v>1</v>
      </c>
      <c r="Q568" t="str">
        <f t="shared" si="51"/>
        <v>technology</v>
      </c>
      <c r="R568" t="str">
        <f t="shared" si="48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9"/>
        <v>0</v>
      </c>
      <c r="P569" t="e">
        <f t="shared" si="50"/>
        <v>#DIV/0!</v>
      </c>
      <c r="Q569" t="str">
        <f t="shared" si="51"/>
        <v>technology</v>
      </c>
      <c r="R569" t="str">
        <f t="shared" si="48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9"/>
        <v>0.01</v>
      </c>
      <c r="P570">
        <f t="shared" si="50"/>
        <v>49</v>
      </c>
      <c r="Q570" t="str">
        <f t="shared" si="51"/>
        <v>technology</v>
      </c>
      <c r="R570" t="str">
        <f t="shared" si="48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9"/>
        <v>8.0000000000000002E-3</v>
      </c>
      <c r="P571">
        <f t="shared" si="50"/>
        <v>20</v>
      </c>
      <c r="Q571" t="str">
        <f t="shared" si="51"/>
        <v>technology</v>
      </c>
      <c r="R571" t="str">
        <f t="shared" si="48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9"/>
        <v>1.6705882352941177E-3</v>
      </c>
      <c r="P572">
        <f t="shared" si="50"/>
        <v>142</v>
      </c>
      <c r="Q572" t="str">
        <f t="shared" si="51"/>
        <v>technology</v>
      </c>
      <c r="R572" t="str">
        <f t="shared" si="48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9"/>
        <v>4.2399999999999998E-3</v>
      </c>
      <c r="P573">
        <f t="shared" si="50"/>
        <v>53</v>
      </c>
      <c r="Q573" t="str">
        <f t="shared" si="51"/>
        <v>technology</v>
      </c>
      <c r="R573" t="str">
        <f t="shared" si="48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9"/>
        <v>0</v>
      </c>
      <c r="P574" t="e">
        <f t="shared" si="50"/>
        <v>#DIV/0!</v>
      </c>
      <c r="Q574" t="str">
        <f t="shared" si="51"/>
        <v>technology</v>
      </c>
      <c r="R574" t="str">
        <f t="shared" si="48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9"/>
        <v>3.892538925389254E-3</v>
      </c>
      <c r="P575">
        <f t="shared" si="50"/>
        <v>38.444444444444443</v>
      </c>
      <c r="Q575" t="str">
        <f t="shared" si="51"/>
        <v>technology</v>
      </c>
      <c r="R575" t="str">
        <f t="shared" si="48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9"/>
        <v>7.1556350626118068E-3</v>
      </c>
      <c r="P576">
        <f t="shared" si="50"/>
        <v>20</v>
      </c>
      <c r="Q576" t="str">
        <f t="shared" si="51"/>
        <v>technology</v>
      </c>
      <c r="R576" t="str">
        <f t="shared" si="48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9"/>
        <v>4.3166666666666666E-3</v>
      </c>
      <c r="P577">
        <f t="shared" si="50"/>
        <v>64.75</v>
      </c>
      <c r="Q577" t="str">
        <f t="shared" si="51"/>
        <v>technology</v>
      </c>
      <c r="R577" t="str">
        <f t="shared" si="48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9"/>
        <v>1.2500000000000001E-5</v>
      </c>
      <c r="P578">
        <f t="shared" si="50"/>
        <v>1</v>
      </c>
      <c r="Q578" t="str">
        <f t="shared" si="51"/>
        <v>technology</v>
      </c>
      <c r="R578" t="str">
        <f t="shared" ref="R578:R641" si="54">RIGHT(N578,(LEN(N578)-SEARCH("/",N578)))</f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5">E579/D579</f>
        <v>2E-3</v>
      </c>
      <c r="P579">
        <f t="shared" ref="P579:P642" si="56">E579/L579</f>
        <v>10</v>
      </c>
      <c r="Q579" t="str">
        <f t="shared" ref="Q579:Q642" si="57">LEFT(N579, SEARCH("/",N579,1)-1)</f>
        <v>technology</v>
      </c>
      <c r="R579" t="str">
        <f t="shared" si="54"/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5"/>
        <v>1.12E-4</v>
      </c>
      <c r="P580">
        <f t="shared" si="56"/>
        <v>2</v>
      </c>
      <c r="Q580" t="str">
        <f t="shared" si="57"/>
        <v>technology</v>
      </c>
      <c r="R580" t="str">
        <f t="shared" si="54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5"/>
        <v>1.4583333333333334E-2</v>
      </c>
      <c r="P581">
        <f t="shared" si="56"/>
        <v>35</v>
      </c>
      <c r="Q581" t="str">
        <f t="shared" si="57"/>
        <v>technology</v>
      </c>
      <c r="R581" t="str">
        <f t="shared" si="54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5"/>
        <v>3.3333333333333332E-4</v>
      </c>
      <c r="P582">
        <f t="shared" si="56"/>
        <v>1</v>
      </c>
      <c r="Q582" t="str">
        <f t="shared" si="57"/>
        <v>technology</v>
      </c>
      <c r="R582" t="str">
        <f t="shared" si="54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5"/>
        <v>0</v>
      </c>
      <c r="P583" t="e">
        <f t="shared" si="56"/>
        <v>#DIV/0!</v>
      </c>
      <c r="Q583" t="str">
        <f t="shared" si="57"/>
        <v>technology</v>
      </c>
      <c r="R583" t="str">
        <f t="shared" si="54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5"/>
        <v>0</v>
      </c>
      <c r="P584" t="e">
        <f t="shared" si="56"/>
        <v>#DIV/0!</v>
      </c>
      <c r="Q584" t="str">
        <f t="shared" si="57"/>
        <v>technology</v>
      </c>
      <c r="R584" t="str">
        <f t="shared" si="54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5"/>
        <v>1.1111111111111112E-4</v>
      </c>
      <c r="P585">
        <f t="shared" si="56"/>
        <v>1</v>
      </c>
      <c r="Q585" t="str">
        <f t="shared" si="57"/>
        <v>technology</v>
      </c>
      <c r="R585" t="str">
        <f t="shared" si="54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5"/>
        <v>0.01</v>
      </c>
      <c r="P586">
        <f t="shared" si="56"/>
        <v>5</v>
      </c>
      <c r="Q586" t="str">
        <f t="shared" si="57"/>
        <v>technology</v>
      </c>
      <c r="R586" t="str">
        <f t="shared" si="54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5"/>
        <v>0</v>
      </c>
      <c r="P587" t="e">
        <f t="shared" si="56"/>
        <v>#DIV/0!</v>
      </c>
      <c r="Q587" t="str">
        <f t="shared" si="57"/>
        <v>technology</v>
      </c>
      <c r="R587" t="str">
        <f t="shared" si="54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5"/>
        <v>5.5999999999999999E-3</v>
      </c>
      <c r="P588">
        <f t="shared" si="56"/>
        <v>14</v>
      </c>
      <c r="Q588" t="str">
        <f t="shared" si="57"/>
        <v>technology</v>
      </c>
      <c r="R588" t="str">
        <f t="shared" si="54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5"/>
        <v>9.0833333333333335E-2</v>
      </c>
      <c r="P589">
        <f t="shared" si="56"/>
        <v>389.28571428571428</v>
      </c>
      <c r="Q589" t="str">
        <f t="shared" si="57"/>
        <v>technology</v>
      </c>
      <c r="R589" t="str">
        <f t="shared" si="54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5"/>
        <v>3.3444444444444443E-2</v>
      </c>
      <c r="P590">
        <f t="shared" si="56"/>
        <v>150.5</v>
      </c>
      <c r="Q590" t="str">
        <f t="shared" si="57"/>
        <v>technology</v>
      </c>
      <c r="R590" t="str">
        <f t="shared" si="54"/>
        <v>web</v>
      </c>
      <c r="S590" s="9">
        <f t="shared" si="58"/>
        <v>42631.769513888896</v>
      </c>
      <c r="T590" s="9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5"/>
        <v>1.3333333333333334E-4</v>
      </c>
      <c r="P591">
        <f t="shared" si="56"/>
        <v>1</v>
      </c>
      <c r="Q591" t="str">
        <f t="shared" si="57"/>
        <v>technology</v>
      </c>
      <c r="R591" t="str">
        <f t="shared" si="54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5"/>
        <v>4.4600000000000001E-2</v>
      </c>
      <c r="P592">
        <f t="shared" si="56"/>
        <v>24.777777777777779</v>
      </c>
      <c r="Q592" t="str">
        <f t="shared" si="57"/>
        <v>technology</v>
      </c>
      <c r="R592" t="str">
        <f t="shared" si="54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5"/>
        <v>6.0999999999999997E-4</v>
      </c>
      <c r="P593">
        <f t="shared" si="56"/>
        <v>30.5</v>
      </c>
      <c r="Q593" t="str">
        <f t="shared" si="57"/>
        <v>technology</v>
      </c>
      <c r="R593" t="str">
        <f t="shared" si="54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5"/>
        <v>3.3333333333333333E-2</v>
      </c>
      <c r="P594">
        <f t="shared" si="56"/>
        <v>250</v>
      </c>
      <c r="Q594" t="str">
        <f t="shared" si="57"/>
        <v>technology</v>
      </c>
      <c r="R594" t="str">
        <f t="shared" si="54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5"/>
        <v>0.23</v>
      </c>
      <c r="P595">
        <f t="shared" si="56"/>
        <v>16.428571428571427</v>
      </c>
      <c r="Q595" t="str">
        <f t="shared" si="57"/>
        <v>technology</v>
      </c>
      <c r="R595" t="str">
        <f t="shared" si="54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5"/>
        <v>1.0399999999999999E-3</v>
      </c>
      <c r="P596">
        <f t="shared" si="56"/>
        <v>13</v>
      </c>
      <c r="Q596" t="str">
        <f t="shared" si="57"/>
        <v>technology</v>
      </c>
      <c r="R596" t="str">
        <f t="shared" si="54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5"/>
        <v>4.2599999999999999E-3</v>
      </c>
      <c r="P597">
        <f t="shared" si="56"/>
        <v>53.25</v>
      </c>
      <c r="Q597" t="str">
        <f t="shared" si="57"/>
        <v>technology</v>
      </c>
      <c r="R597" t="str">
        <f t="shared" si="54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5"/>
        <v>2.9999999999999997E-4</v>
      </c>
      <c r="P598">
        <f t="shared" si="56"/>
        <v>3</v>
      </c>
      <c r="Q598" t="str">
        <f t="shared" si="57"/>
        <v>technology</v>
      </c>
      <c r="R598" t="str">
        <f t="shared" si="54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5"/>
        <v>2.6666666666666666E-3</v>
      </c>
      <c r="P599">
        <f t="shared" si="56"/>
        <v>10</v>
      </c>
      <c r="Q599" t="str">
        <f t="shared" si="57"/>
        <v>technology</v>
      </c>
      <c r="R599" t="str">
        <f t="shared" si="54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5"/>
        <v>0.34</v>
      </c>
      <c r="P600">
        <f t="shared" si="56"/>
        <v>121.42857142857143</v>
      </c>
      <c r="Q600" t="str">
        <f t="shared" si="57"/>
        <v>technology</v>
      </c>
      <c r="R600" t="str">
        <f t="shared" si="54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5"/>
        <v>6.2E-4</v>
      </c>
      <c r="P601">
        <f t="shared" si="56"/>
        <v>15.5</v>
      </c>
      <c r="Q601" t="str">
        <f t="shared" si="57"/>
        <v>technology</v>
      </c>
      <c r="R601" t="str">
        <f t="shared" si="54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5"/>
        <v>0.02</v>
      </c>
      <c r="P602">
        <f t="shared" si="56"/>
        <v>100</v>
      </c>
      <c r="Q602" t="str">
        <f t="shared" si="57"/>
        <v>technology</v>
      </c>
      <c r="R602" t="str">
        <f t="shared" si="54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5"/>
        <v>1.4E-2</v>
      </c>
      <c r="P603">
        <f t="shared" si="56"/>
        <v>23.333333333333332</v>
      </c>
      <c r="Q603" t="str">
        <f t="shared" si="57"/>
        <v>technology</v>
      </c>
      <c r="R603" t="str">
        <f t="shared" si="54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5"/>
        <v>0</v>
      </c>
      <c r="P604" t="e">
        <f t="shared" si="56"/>
        <v>#DIV/0!</v>
      </c>
      <c r="Q604" t="str">
        <f t="shared" si="57"/>
        <v>technology</v>
      </c>
      <c r="R604" t="str">
        <f t="shared" si="54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5"/>
        <v>3.9334666666666664E-2</v>
      </c>
      <c r="P605">
        <f t="shared" si="56"/>
        <v>45.386153846153846</v>
      </c>
      <c r="Q605" t="str">
        <f t="shared" si="57"/>
        <v>technology</v>
      </c>
      <c r="R605" t="str">
        <f t="shared" si="54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5"/>
        <v>0</v>
      </c>
      <c r="P606" t="e">
        <f t="shared" si="56"/>
        <v>#DIV/0!</v>
      </c>
      <c r="Q606" t="str">
        <f t="shared" si="57"/>
        <v>technology</v>
      </c>
      <c r="R606" t="str">
        <f t="shared" si="54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5"/>
        <v>2.6200000000000001E-2</v>
      </c>
      <c r="P607">
        <f t="shared" si="56"/>
        <v>16.375</v>
      </c>
      <c r="Q607" t="str">
        <f t="shared" si="57"/>
        <v>technology</v>
      </c>
      <c r="R607" t="str">
        <f t="shared" si="54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5"/>
        <v>2E-3</v>
      </c>
      <c r="P608">
        <f t="shared" si="56"/>
        <v>10</v>
      </c>
      <c r="Q608" t="str">
        <f t="shared" si="57"/>
        <v>technology</v>
      </c>
      <c r="R608" t="str">
        <f t="shared" si="54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5"/>
        <v>0</v>
      </c>
      <c r="P609" t="e">
        <f t="shared" si="56"/>
        <v>#DIV/0!</v>
      </c>
      <c r="Q609" t="str">
        <f t="shared" si="57"/>
        <v>technology</v>
      </c>
      <c r="R609" t="str">
        <f t="shared" si="54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5"/>
        <v>9.7400000000000004E-3</v>
      </c>
      <c r="P610">
        <f t="shared" si="56"/>
        <v>292.2</v>
      </c>
      <c r="Q610" t="str">
        <f t="shared" si="57"/>
        <v>technology</v>
      </c>
      <c r="R610" t="str">
        <f t="shared" si="54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5"/>
        <v>6.41025641025641E-3</v>
      </c>
      <c r="P611">
        <f t="shared" si="56"/>
        <v>5</v>
      </c>
      <c r="Q611" t="str">
        <f t="shared" si="57"/>
        <v>technology</v>
      </c>
      <c r="R611" t="str">
        <f t="shared" si="54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5"/>
        <v>0</v>
      </c>
      <c r="P612" t="e">
        <f t="shared" si="56"/>
        <v>#DIV/0!</v>
      </c>
      <c r="Q612" t="str">
        <f t="shared" si="57"/>
        <v>technology</v>
      </c>
      <c r="R612" t="str">
        <f t="shared" si="54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5"/>
        <v>0</v>
      </c>
      <c r="P613" t="e">
        <f t="shared" si="56"/>
        <v>#DIV/0!</v>
      </c>
      <c r="Q613" t="str">
        <f t="shared" si="57"/>
        <v>technology</v>
      </c>
      <c r="R613" t="str">
        <f t="shared" si="54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5"/>
        <v>0</v>
      </c>
      <c r="P614" t="e">
        <f t="shared" si="56"/>
        <v>#DIV/0!</v>
      </c>
      <c r="Q614" t="str">
        <f t="shared" si="57"/>
        <v>technology</v>
      </c>
      <c r="R614" t="str">
        <f t="shared" si="54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5"/>
        <v>0.21363333333333334</v>
      </c>
      <c r="P615">
        <f t="shared" si="56"/>
        <v>105.93388429752066</v>
      </c>
      <c r="Q615" t="str">
        <f t="shared" si="57"/>
        <v>technology</v>
      </c>
      <c r="R615" t="str">
        <f t="shared" si="54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5"/>
        <v>0</v>
      </c>
      <c r="P616" t="e">
        <f t="shared" si="56"/>
        <v>#DIV/0!</v>
      </c>
      <c r="Q616" t="str">
        <f t="shared" si="57"/>
        <v>technology</v>
      </c>
      <c r="R616" t="str">
        <f t="shared" si="54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5"/>
        <v>0</v>
      </c>
      <c r="P617" t="e">
        <f t="shared" si="56"/>
        <v>#DIV/0!</v>
      </c>
      <c r="Q617" t="str">
        <f t="shared" si="57"/>
        <v>technology</v>
      </c>
      <c r="R617" t="str">
        <f t="shared" si="54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5"/>
        <v>0</v>
      </c>
      <c r="P618" t="e">
        <f t="shared" si="56"/>
        <v>#DIV/0!</v>
      </c>
      <c r="Q618" t="str">
        <f t="shared" si="57"/>
        <v>technology</v>
      </c>
      <c r="R618" t="str">
        <f t="shared" si="54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5"/>
        <v>0.03</v>
      </c>
      <c r="P619">
        <f t="shared" si="56"/>
        <v>20</v>
      </c>
      <c r="Q619" t="str">
        <f t="shared" si="57"/>
        <v>technology</v>
      </c>
      <c r="R619" t="str">
        <f t="shared" si="54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5"/>
        <v>0</v>
      </c>
      <c r="P620" t="e">
        <f t="shared" si="56"/>
        <v>#DIV/0!</v>
      </c>
      <c r="Q620" t="str">
        <f t="shared" si="57"/>
        <v>technology</v>
      </c>
      <c r="R620" t="str">
        <f t="shared" si="54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5"/>
        <v>3.9999999999999998E-7</v>
      </c>
      <c r="P621">
        <f t="shared" si="56"/>
        <v>1</v>
      </c>
      <c r="Q621" t="str">
        <f t="shared" si="57"/>
        <v>technology</v>
      </c>
      <c r="R621" t="str">
        <f t="shared" si="54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5"/>
        <v>0.01</v>
      </c>
      <c r="P622">
        <f t="shared" si="56"/>
        <v>300</v>
      </c>
      <c r="Q622" t="str">
        <f t="shared" si="57"/>
        <v>technology</v>
      </c>
      <c r="R622" t="str">
        <f t="shared" si="54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5"/>
        <v>1.044E-2</v>
      </c>
      <c r="P623">
        <f t="shared" si="56"/>
        <v>87</v>
      </c>
      <c r="Q623" t="str">
        <f t="shared" si="57"/>
        <v>technology</v>
      </c>
      <c r="R623" t="str">
        <f t="shared" si="54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5"/>
        <v>5.6833333333333333E-2</v>
      </c>
      <c r="P624">
        <f t="shared" si="56"/>
        <v>37.888888888888886</v>
      </c>
      <c r="Q624" t="str">
        <f t="shared" si="57"/>
        <v>technology</v>
      </c>
      <c r="R624" t="str">
        <f t="shared" si="54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5"/>
        <v>0</v>
      </c>
      <c r="P625" t="e">
        <f t="shared" si="56"/>
        <v>#DIV/0!</v>
      </c>
      <c r="Q625" t="str">
        <f t="shared" si="57"/>
        <v>technology</v>
      </c>
      <c r="R625" t="str">
        <f t="shared" si="54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5"/>
        <v>0</v>
      </c>
      <c r="P626" t="e">
        <f t="shared" si="56"/>
        <v>#DIV/0!</v>
      </c>
      <c r="Q626" t="str">
        <f t="shared" si="57"/>
        <v>technology</v>
      </c>
      <c r="R626" t="str">
        <f t="shared" si="54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5"/>
        <v>0</v>
      </c>
      <c r="P627" t="e">
        <f t="shared" si="56"/>
        <v>#DIV/0!</v>
      </c>
      <c r="Q627" t="str">
        <f t="shared" si="57"/>
        <v>technology</v>
      </c>
      <c r="R627" t="str">
        <f t="shared" si="54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5"/>
        <v>0.17380000000000001</v>
      </c>
      <c r="P628">
        <f t="shared" si="56"/>
        <v>111.41025641025641</v>
      </c>
      <c r="Q628" t="str">
        <f t="shared" si="57"/>
        <v>technology</v>
      </c>
      <c r="R628" t="str">
        <f t="shared" si="54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5"/>
        <v>2.0000000000000001E-4</v>
      </c>
      <c r="P629">
        <f t="shared" si="56"/>
        <v>90</v>
      </c>
      <c r="Q629" t="str">
        <f t="shared" si="57"/>
        <v>technology</v>
      </c>
      <c r="R629" t="str">
        <f t="shared" si="54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5"/>
        <v>0</v>
      </c>
      <c r="P630" t="e">
        <f t="shared" si="56"/>
        <v>#DIV/0!</v>
      </c>
      <c r="Q630" t="str">
        <f t="shared" si="57"/>
        <v>technology</v>
      </c>
      <c r="R630" t="str">
        <f t="shared" si="54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5"/>
        <v>1.75E-3</v>
      </c>
      <c r="P631">
        <f t="shared" si="56"/>
        <v>116.66666666666667</v>
      </c>
      <c r="Q631" t="str">
        <f t="shared" si="57"/>
        <v>technology</v>
      </c>
      <c r="R631" t="str">
        <f t="shared" si="54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5"/>
        <v>8.3340278356529708E-4</v>
      </c>
      <c r="P632">
        <f t="shared" si="56"/>
        <v>10</v>
      </c>
      <c r="Q632" t="str">
        <f t="shared" si="57"/>
        <v>technology</v>
      </c>
      <c r="R632" t="str">
        <f t="shared" si="54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5"/>
        <v>1.38E-2</v>
      </c>
      <c r="P633">
        <f t="shared" si="56"/>
        <v>76.666666666666671</v>
      </c>
      <c r="Q633" t="str">
        <f t="shared" si="57"/>
        <v>technology</v>
      </c>
      <c r="R633" t="str">
        <f t="shared" si="54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5"/>
        <v>0</v>
      </c>
      <c r="P634" t="e">
        <f t="shared" si="56"/>
        <v>#DIV/0!</v>
      </c>
      <c r="Q634" t="str">
        <f t="shared" si="57"/>
        <v>technology</v>
      </c>
      <c r="R634" t="str">
        <f t="shared" si="54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5"/>
        <v>0.1245</v>
      </c>
      <c r="P635">
        <f t="shared" si="56"/>
        <v>49.8</v>
      </c>
      <c r="Q635" t="str">
        <f t="shared" si="57"/>
        <v>technology</v>
      </c>
      <c r="R635" t="str">
        <f t="shared" si="54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5"/>
        <v>2.0000000000000001E-4</v>
      </c>
      <c r="P636">
        <f t="shared" si="56"/>
        <v>1</v>
      </c>
      <c r="Q636" t="str">
        <f t="shared" si="57"/>
        <v>technology</v>
      </c>
      <c r="R636" t="str">
        <f t="shared" si="54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5"/>
        <v>8.0000000000000007E-5</v>
      </c>
      <c r="P637">
        <f t="shared" si="56"/>
        <v>2</v>
      </c>
      <c r="Q637" t="str">
        <f t="shared" si="57"/>
        <v>technology</v>
      </c>
      <c r="R637" t="str">
        <f t="shared" si="54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5"/>
        <v>2E-3</v>
      </c>
      <c r="P638">
        <f t="shared" si="56"/>
        <v>4</v>
      </c>
      <c r="Q638" t="str">
        <f t="shared" si="57"/>
        <v>technology</v>
      </c>
      <c r="R638" t="str">
        <f t="shared" si="54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5"/>
        <v>0</v>
      </c>
      <c r="P639" t="e">
        <f t="shared" si="56"/>
        <v>#DIV/0!</v>
      </c>
      <c r="Q639" t="str">
        <f t="shared" si="57"/>
        <v>technology</v>
      </c>
      <c r="R639" t="str">
        <f t="shared" si="54"/>
        <v>web</v>
      </c>
      <c r="S639" s="9">
        <f t="shared" si="58"/>
        <v>42762.962013888886</v>
      </c>
      <c r="T639" s="9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5"/>
        <v>9.0000000000000006E-5</v>
      </c>
      <c r="P640">
        <f t="shared" si="56"/>
        <v>3</v>
      </c>
      <c r="Q640" t="str">
        <f t="shared" si="57"/>
        <v>technology</v>
      </c>
      <c r="R640" t="str">
        <f t="shared" si="54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5"/>
        <v>9.9999999999999995E-7</v>
      </c>
      <c r="P641">
        <f t="shared" si="56"/>
        <v>1</v>
      </c>
      <c r="Q641" t="str">
        <f t="shared" si="57"/>
        <v>technology</v>
      </c>
      <c r="R641" t="str">
        <f t="shared" si="54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5"/>
        <v>1.4428571428571428</v>
      </c>
      <c r="P642">
        <f t="shared" si="56"/>
        <v>50.5</v>
      </c>
      <c r="Q642" t="str">
        <f t="shared" si="57"/>
        <v>technology</v>
      </c>
      <c r="R642" t="str">
        <f t="shared" ref="R642:R705" si="60">RIGHT(N642,(LEN(N642)-SEARCH("/",N642)))</f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1">E643/D643</f>
        <v>1.1916249999999999</v>
      </c>
      <c r="P643">
        <f t="shared" ref="P643:P706" si="62">E643/L643</f>
        <v>151.31746031746033</v>
      </c>
      <c r="Q643" t="str">
        <f t="shared" ref="Q643:Q706" si="63">LEFT(N643, SEARCH("/",N643,1)-1)</f>
        <v>technology</v>
      </c>
      <c r="R643" t="str">
        <f t="shared" si="60"/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1"/>
        <v>14.604850000000001</v>
      </c>
      <c r="P644">
        <f t="shared" si="62"/>
        <v>134.3592456301748</v>
      </c>
      <c r="Q644" t="str">
        <f t="shared" si="63"/>
        <v>technology</v>
      </c>
      <c r="R644" t="str">
        <f t="shared" si="60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1"/>
        <v>1.0580799999999999</v>
      </c>
      <c r="P645">
        <f t="shared" si="62"/>
        <v>174.02631578947367</v>
      </c>
      <c r="Q645" t="str">
        <f t="shared" si="63"/>
        <v>technology</v>
      </c>
      <c r="R645" t="str">
        <f t="shared" si="60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1"/>
        <v>3.0011791999999997</v>
      </c>
      <c r="P646">
        <f t="shared" si="62"/>
        <v>73.486268364348675</v>
      </c>
      <c r="Q646" t="str">
        <f t="shared" si="63"/>
        <v>technology</v>
      </c>
      <c r="R646" t="str">
        <f t="shared" si="60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1"/>
        <v>2.7869999999999999</v>
      </c>
      <c r="P647">
        <f t="shared" si="62"/>
        <v>23.518987341772153</v>
      </c>
      <c r="Q647" t="str">
        <f t="shared" si="63"/>
        <v>technology</v>
      </c>
      <c r="R647" t="str">
        <f t="shared" si="60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1"/>
        <v>1.3187625000000001</v>
      </c>
      <c r="P648">
        <f t="shared" si="62"/>
        <v>39.074444444444445</v>
      </c>
      <c r="Q648" t="str">
        <f t="shared" si="63"/>
        <v>technology</v>
      </c>
      <c r="R648" t="str">
        <f t="shared" si="60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1"/>
        <v>1.0705</v>
      </c>
      <c r="P649">
        <f t="shared" si="62"/>
        <v>125.94117647058823</v>
      </c>
      <c r="Q649" t="str">
        <f t="shared" si="63"/>
        <v>technology</v>
      </c>
      <c r="R649" t="str">
        <f t="shared" si="60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1"/>
        <v>1.2682285714285715</v>
      </c>
      <c r="P650">
        <f t="shared" si="62"/>
        <v>1644</v>
      </c>
      <c r="Q650" t="str">
        <f t="shared" si="63"/>
        <v>technology</v>
      </c>
      <c r="R650" t="str">
        <f t="shared" si="60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1"/>
        <v>1.3996</v>
      </c>
      <c r="P651">
        <f t="shared" si="62"/>
        <v>42.670731707317074</v>
      </c>
      <c r="Q651" t="str">
        <f t="shared" si="63"/>
        <v>technology</v>
      </c>
      <c r="R651" t="str">
        <f t="shared" si="60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1"/>
        <v>1.1240000000000001</v>
      </c>
      <c r="P652">
        <f t="shared" si="62"/>
        <v>35.125</v>
      </c>
      <c r="Q652" t="str">
        <f t="shared" si="63"/>
        <v>technology</v>
      </c>
      <c r="R652" t="str">
        <f t="shared" si="60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1"/>
        <v>1.00528</v>
      </c>
      <c r="P653">
        <f t="shared" si="62"/>
        <v>239.35238095238094</v>
      </c>
      <c r="Q653" t="str">
        <f t="shared" si="63"/>
        <v>technology</v>
      </c>
      <c r="R653" t="str">
        <f t="shared" si="60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1"/>
        <v>1.0046666666666666</v>
      </c>
      <c r="P654">
        <f t="shared" si="62"/>
        <v>107.64285714285714</v>
      </c>
      <c r="Q654" t="str">
        <f t="shared" si="63"/>
        <v>technology</v>
      </c>
      <c r="R654" t="str">
        <f t="shared" si="60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1"/>
        <v>1.4144600000000001</v>
      </c>
      <c r="P655">
        <f t="shared" si="62"/>
        <v>95.830623306233065</v>
      </c>
      <c r="Q655" t="str">
        <f t="shared" si="63"/>
        <v>technology</v>
      </c>
      <c r="R655" t="str">
        <f t="shared" si="60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1"/>
        <v>2.6729166666666666</v>
      </c>
      <c r="P656">
        <f t="shared" si="62"/>
        <v>31.663376110562684</v>
      </c>
      <c r="Q656" t="str">
        <f t="shared" si="63"/>
        <v>technology</v>
      </c>
      <c r="R656" t="str">
        <f t="shared" si="60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1"/>
        <v>1.4688749999999999</v>
      </c>
      <c r="P657">
        <f t="shared" si="62"/>
        <v>42.886861313868614</v>
      </c>
      <c r="Q657" t="str">
        <f t="shared" si="63"/>
        <v>technology</v>
      </c>
      <c r="R657" t="str">
        <f t="shared" si="60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1"/>
        <v>2.1356000000000002</v>
      </c>
      <c r="P658">
        <f t="shared" si="62"/>
        <v>122.73563218390805</v>
      </c>
      <c r="Q658" t="str">
        <f t="shared" si="63"/>
        <v>technology</v>
      </c>
      <c r="R658" t="str">
        <f t="shared" si="60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1"/>
        <v>1.2569999999999999</v>
      </c>
      <c r="P659">
        <f t="shared" si="62"/>
        <v>190.45454545454547</v>
      </c>
      <c r="Q659" t="str">
        <f t="shared" si="63"/>
        <v>technology</v>
      </c>
      <c r="R659" t="str">
        <f t="shared" si="60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1"/>
        <v>1.0446206037108834</v>
      </c>
      <c r="P660">
        <f t="shared" si="62"/>
        <v>109.33695652173913</v>
      </c>
      <c r="Q660" t="str">
        <f t="shared" si="63"/>
        <v>technology</v>
      </c>
      <c r="R660" t="str">
        <f t="shared" si="60"/>
        <v>wearables</v>
      </c>
      <c r="S660" s="9">
        <f t="shared" si="64"/>
        <v>42179.160752314812</v>
      </c>
      <c r="T660" s="9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1"/>
        <v>1.0056666666666667</v>
      </c>
      <c r="P661">
        <f t="shared" si="62"/>
        <v>143.66666666666666</v>
      </c>
      <c r="Q661" t="str">
        <f t="shared" si="63"/>
        <v>technology</v>
      </c>
      <c r="R661" t="str">
        <f t="shared" si="60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1"/>
        <v>3.058E-2</v>
      </c>
      <c r="P662">
        <f t="shared" si="62"/>
        <v>84.944444444444443</v>
      </c>
      <c r="Q662" t="str">
        <f t="shared" si="63"/>
        <v>technology</v>
      </c>
      <c r="R662" t="str">
        <f t="shared" si="60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1"/>
        <v>9.4999999999999998E-3</v>
      </c>
      <c r="P663">
        <f t="shared" si="62"/>
        <v>10.555555555555555</v>
      </c>
      <c r="Q663" t="str">
        <f t="shared" si="63"/>
        <v>technology</v>
      </c>
      <c r="R663" t="str">
        <f t="shared" si="60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1"/>
        <v>4.0000000000000001E-3</v>
      </c>
      <c r="P664">
        <f t="shared" si="62"/>
        <v>39</v>
      </c>
      <c r="Q664" t="str">
        <f t="shared" si="63"/>
        <v>technology</v>
      </c>
      <c r="R664" t="str">
        <f t="shared" si="60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1"/>
        <v>3.5000000000000001E-3</v>
      </c>
      <c r="P665">
        <f t="shared" si="62"/>
        <v>100</v>
      </c>
      <c r="Q665" t="str">
        <f t="shared" si="63"/>
        <v>technology</v>
      </c>
      <c r="R665" t="str">
        <f t="shared" si="60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1"/>
        <v>7.5333333333333335E-2</v>
      </c>
      <c r="P666">
        <f t="shared" si="62"/>
        <v>31.172413793103448</v>
      </c>
      <c r="Q666" t="str">
        <f t="shared" si="63"/>
        <v>technology</v>
      </c>
      <c r="R666" t="str">
        <f t="shared" si="60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1"/>
        <v>0.18640000000000001</v>
      </c>
      <c r="P667">
        <f t="shared" si="62"/>
        <v>155.33333333333334</v>
      </c>
      <c r="Q667" t="str">
        <f t="shared" si="63"/>
        <v>technology</v>
      </c>
      <c r="R667" t="str">
        <f t="shared" si="60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1"/>
        <v>4.0000000000000003E-5</v>
      </c>
      <c r="P668">
        <f t="shared" si="62"/>
        <v>2</v>
      </c>
      <c r="Q668" t="str">
        <f t="shared" si="63"/>
        <v>technology</v>
      </c>
      <c r="R668" t="str">
        <f t="shared" si="60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1"/>
        <v>0.1002</v>
      </c>
      <c r="P669">
        <f t="shared" si="62"/>
        <v>178.92857142857142</v>
      </c>
      <c r="Q669" t="str">
        <f t="shared" si="63"/>
        <v>technology</v>
      </c>
      <c r="R669" t="str">
        <f t="shared" si="60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1"/>
        <v>4.5600000000000002E-2</v>
      </c>
      <c r="P670">
        <f t="shared" si="62"/>
        <v>27.36</v>
      </c>
      <c r="Q670" t="str">
        <f t="shared" si="63"/>
        <v>technology</v>
      </c>
      <c r="R670" t="str">
        <f t="shared" si="60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1"/>
        <v>0.21507499999999999</v>
      </c>
      <c r="P671">
        <f t="shared" si="62"/>
        <v>1536.25</v>
      </c>
      <c r="Q671" t="str">
        <f t="shared" si="63"/>
        <v>technology</v>
      </c>
      <c r="R671" t="str">
        <f t="shared" si="60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1"/>
        <v>0.29276666666666668</v>
      </c>
      <c r="P672">
        <f t="shared" si="62"/>
        <v>84.99677419354839</v>
      </c>
      <c r="Q672" t="str">
        <f t="shared" si="63"/>
        <v>technology</v>
      </c>
      <c r="R672" t="str">
        <f t="shared" si="60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1"/>
        <v>0.39426666666666665</v>
      </c>
      <c r="P673">
        <f t="shared" si="62"/>
        <v>788.5333333333333</v>
      </c>
      <c r="Q673" t="str">
        <f t="shared" si="63"/>
        <v>technology</v>
      </c>
      <c r="R673" t="str">
        <f t="shared" si="60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1"/>
        <v>0.21628</v>
      </c>
      <c r="P674">
        <f t="shared" si="62"/>
        <v>50.29767441860465</v>
      </c>
      <c r="Q674" t="str">
        <f t="shared" si="63"/>
        <v>technology</v>
      </c>
      <c r="R674" t="str">
        <f t="shared" si="60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1"/>
        <v>2.0500000000000002E-3</v>
      </c>
      <c r="P675">
        <f t="shared" si="62"/>
        <v>68.333333333333329</v>
      </c>
      <c r="Q675" t="str">
        <f t="shared" si="63"/>
        <v>technology</v>
      </c>
      <c r="R675" t="str">
        <f t="shared" si="60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1"/>
        <v>2.9999999999999997E-4</v>
      </c>
      <c r="P676">
        <f t="shared" si="62"/>
        <v>7.5</v>
      </c>
      <c r="Q676" t="str">
        <f t="shared" si="63"/>
        <v>technology</v>
      </c>
      <c r="R676" t="str">
        <f t="shared" si="60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1"/>
        <v>0.14849999999999999</v>
      </c>
      <c r="P677">
        <f t="shared" si="62"/>
        <v>34.269230769230766</v>
      </c>
      <c r="Q677" t="str">
        <f t="shared" si="63"/>
        <v>technology</v>
      </c>
      <c r="R677" t="str">
        <f t="shared" si="60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1"/>
        <v>1.4710000000000001E-2</v>
      </c>
      <c r="P678">
        <f t="shared" si="62"/>
        <v>61.291666666666664</v>
      </c>
      <c r="Q678" t="str">
        <f t="shared" si="63"/>
        <v>technology</v>
      </c>
      <c r="R678" t="str">
        <f t="shared" si="60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1"/>
        <v>0.25584000000000001</v>
      </c>
      <c r="P679">
        <f t="shared" si="62"/>
        <v>133.25</v>
      </c>
      <c r="Q679" t="str">
        <f t="shared" si="63"/>
        <v>technology</v>
      </c>
      <c r="R679" t="str">
        <f t="shared" si="60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1"/>
        <v>3.8206896551724136E-2</v>
      </c>
      <c r="P680">
        <f t="shared" si="62"/>
        <v>65.17647058823529</v>
      </c>
      <c r="Q680" t="str">
        <f t="shared" si="63"/>
        <v>technology</v>
      </c>
      <c r="R680" t="str">
        <f t="shared" si="60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1"/>
        <v>0.15485964912280703</v>
      </c>
      <c r="P681">
        <f t="shared" si="62"/>
        <v>93.90425531914893</v>
      </c>
      <c r="Q681" t="str">
        <f t="shared" si="63"/>
        <v>technology</v>
      </c>
      <c r="R681" t="str">
        <f t="shared" si="60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1"/>
        <v>0.25912000000000002</v>
      </c>
      <c r="P682">
        <f t="shared" si="62"/>
        <v>150.65116279069767</v>
      </c>
      <c r="Q682" t="str">
        <f t="shared" si="63"/>
        <v>technology</v>
      </c>
      <c r="R682" t="str">
        <f t="shared" si="60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1"/>
        <v>4.0000000000000002E-4</v>
      </c>
      <c r="P683">
        <f t="shared" si="62"/>
        <v>1</v>
      </c>
      <c r="Q683" t="str">
        <f t="shared" si="63"/>
        <v>technology</v>
      </c>
      <c r="R683" t="str">
        <f t="shared" si="60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1"/>
        <v>1.06E-3</v>
      </c>
      <c r="P684">
        <f t="shared" si="62"/>
        <v>13.25</v>
      </c>
      <c r="Q684" t="str">
        <f t="shared" si="63"/>
        <v>technology</v>
      </c>
      <c r="R684" t="str">
        <f t="shared" si="60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1"/>
        <v>8.5142857142857138E-3</v>
      </c>
      <c r="P685">
        <f t="shared" si="62"/>
        <v>99.333333333333329</v>
      </c>
      <c r="Q685" t="str">
        <f t="shared" si="63"/>
        <v>technology</v>
      </c>
      <c r="R685" t="str">
        <f t="shared" si="60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1"/>
        <v>7.4837500000000001E-2</v>
      </c>
      <c r="P686">
        <f t="shared" si="62"/>
        <v>177.39259259259259</v>
      </c>
      <c r="Q686" t="str">
        <f t="shared" si="63"/>
        <v>technology</v>
      </c>
      <c r="R686" t="str">
        <f t="shared" si="60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1"/>
        <v>0.27650000000000002</v>
      </c>
      <c r="P687">
        <f t="shared" si="62"/>
        <v>55.3</v>
      </c>
      <c r="Q687" t="str">
        <f t="shared" si="63"/>
        <v>technology</v>
      </c>
      <c r="R687" t="str">
        <f t="shared" si="60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1"/>
        <v>0</v>
      </c>
      <c r="P688" t="e">
        <f t="shared" si="62"/>
        <v>#DIV/0!</v>
      </c>
      <c r="Q688" t="str">
        <f t="shared" si="63"/>
        <v>technology</v>
      </c>
      <c r="R688" t="str">
        <f t="shared" si="60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1"/>
        <v>3.5499999999999997E-2</v>
      </c>
      <c r="P689">
        <f t="shared" si="62"/>
        <v>591.66666666666663</v>
      </c>
      <c r="Q689" t="str">
        <f t="shared" si="63"/>
        <v>technology</v>
      </c>
      <c r="R689" t="str">
        <f t="shared" si="60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1"/>
        <v>0.72989999999999999</v>
      </c>
      <c r="P690">
        <f t="shared" si="62"/>
        <v>405.5</v>
      </c>
      <c r="Q690" t="str">
        <f t="shared" si="63"/>
        <v>technology</v>
      </c>
      <c r="R690" t="str">
        <f t="shared" si="60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1"/>
        <v>0.57648750000000004</v>
      </c>
      <c r="P691">
        <f t="shared" si="62"/>
        <v>343.14732142857144</v>
      </c>
      <c r="Q691" t="str">
        <f t="shared" si="63"/>
        <v>technology</v>
      </c>
      <c r="R691" t="str">
        <f t="shared" si="60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1"/>
        <v>0.1234</v>
      </c>
      <c r="P692">
        <f t="shared" si="62"/>
        <v>72.588235294117652</v>
      </c>
      <c r="Q692" t="str">
        <f t="shared" si="63"/>
        <v>technology</v>
      </c>
      <c r="R692" t="str">
        <f t="shared" si="60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1"/>
        <v>5.1999999999999998E-3</v>
      </c>
      <c r="P693">
        <f t="shared" si="62"/>
        <v>26</v>
      </c>
      <c r="Q693" t="str">
        <f t="shared" si="63"/>
        <v>technology</v>
      </c>
      <c r="R693" t="str">
        <f t="shared" si="60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1"/>
        <v>6.5299999999999997E-2</v>
      </c>
      <c r="P694">
        <f t="shared" si="62"/>
        <v>6.4975124378109452</v>
      </c>
      <c r="Q694" t="str">
        <f t="shared" si="63"/>
        <v>technology</v>
      </c>
      <c r="R694" t="str">
        <f t="shared" si="60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1"/>
        <v>0.35338000000000003</v>
      </c>
      <c r="P695">
        <f t="shared" si="62"/>
        <v>119.38513513513513</v>
      </c>
      <c r="Q695" t="str">
        <f t="shared" si="63"/>
        <v>technology</v>
      </c>
      <c r="R695" t="str">
        <f t="shared" si="60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1"/>
        <v>3.933333333333333E-3</v>
      </c>
      <c r="P696">
        <f t="shared" si="62"/>
        <v>84.285714285714292</v>
      </c>
      <c r="Q696" t="str">
        <f t="shared" si="63"/>
        <v>technology</v>
      </c>
      <c r="R696" t="str">
        <f t="shared" si="60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1"/>
        <v>1.06E-2</v>
      </c>
      <c r="P697">
        <f t="shared" si="62"/>
        <v>90.857142857142861</v>
      </c>
      <c r="Q697" t="str">
        <f t="shared" si="63"/>
        <v>technology</v>
      </c>
      <c r="R697" t="str">
        <f t="shared" si="60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1"/>
        <v>5.7142857142857145E-6</v>
      </c>
      <c r="P698">
        <f t="shared" si="62"/>
        <v>1</v>
      </c>
      <c r="Q698" t="str">
        <f t="shared" si="63"/>
        <v>technology</v>
      </c>
      <c r="R698" t="str">
        <f t="shared" si="60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1"/>
        <v>0.46379999999999999</v>
      </c>
      <c r="P699">
        <f t="shared" si="62"/>
        <v>20.342105263157894</v>
      </c>
      <c r="Q699" t="str">
        <f t="shared" si="63"/>
        <v>technology</v>
      </c>
      <c r="R699" t="str">
        <f t="shared" si="60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1"/>
        <v>0.15390000000000001</v>
      </c>
      <c r="P700">
        <f t="shared" si="62"/>
        <v>530.68965517241384</v>
      </c>
      <c r="Q700" t="str">
        <f t="shared" si="63"/>
        <v>technology</v>
      </c>
      <c r="R700" t="str">
        <f t="shared" si="60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1"/>
        <v>0.824221076923077</v>
      </c>
      <c r="P701">
        <f t="shared" si="62"/>
        <v>120.39184269662923</v>
      </c>
      <c r="Q701" t="str">
        <f t="shared" si="63"/>
        <v>technology</v>
      </c>
      <c r="R701" t="str">
        <f t="shared" si="60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1"/>
        <v>2.6866666666666667E-2</v>
      </c>
      <c r="P702">
        <f t="shared" si="62"/>
        <v>13</v>
      </c>
      <c r="Q702" t="str">
        <f t="shared" si="63"/>
        <v>technology</v>
      </c>
      <c r="R702" t="str">
        <f t="shared" si="60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1"/>
        <v>0.26600000000000001</v>
      </c>
      <c r="P703">
        <f t="shared" si="62"/>
        <v>291.33333333333331</v>
      </c>
      <c r="Q703" t="str">
        <f t="shared" si="63"/>
        <v>technology</v>
      </c>
      <c r="R703" t="str">
        <f t="shared" si="60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1"/>
        <v>0.30813400000000002</v>
      </c>
      <c r="P704">
        <f t="shared" si="62"/>
        <v>124.9191891891892</v>
      </c>
      <c r="Q704" t="str">
        <f t="shared" si="63"/>
        <v>technology</v>
      </c>
      <c r="R704" t="str">
        <f t="shared" si="60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1"/>
        <v>5.5800000000000002E-2</v>
      </c>
      <c r="P705">
        <f t="shared" si="62"/>
        <v>119.57142857142857</v>
      </c>
      <c r="Q705" t="str">
        <f t="shared" si="63"/>
        <v>technology</v>
      </c>
      <c r="R705" t="str">
        <f t="shared" si="60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1"/>
        <v>8.7454545454545458E-3</v>
      </c>
      <c r="P706">
        <f t="shared" si="62"/>
        <v>120.25</v>
      </c>
      <c r="Q706" t="str">
        <f t="shared" si="63"/>
        <v>technology</v>
      </c>
      <c r="R706" t="str">
        <f t="shared" ref="R706:R769" si="66">RIGHT(N706,(LEN(N706)-SEARCH("/",N706)))</f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7">E707/D707</f>
        <v>9.7699999999999992E-3</v>
      </c>
      <c r="P707">
        <f t="shared" ref="P707:P770" si="68">E707/L707</f>
        <v>195.4</v>
      </c>
      <c r="Q707" t="str">
        <f t="shared" ref="Q707:Q770" si="69">LEFT(N707, SEARCH("/",N707,1)-1)</f>
        <v>technology</v>
      </c>
      <c r="R707" t="str">
        <f t="shared" si="66"/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7"/>
        <v>0</v>
      </c>
      <c r="P708" t="e">
        <f t="shared" si="68"/>
        <v>#DIV/0!</v>
      </c>
      <c r="Q708" t="str">
        <f t="shared" si="69"/>
        <v>technology</v>
      </c>
      <c r="R708" t="str">
        <f t="shared" si="66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7"/>
        <v>0.78927352941176465</v>
      </c>
      <c r="P709">
        <f t="shared" si="68"/>
        <v>117.69868421052631</v>
      </c>
      <c r="Q709" t="str">
        <f t="shared" si="69"/>
        <v>technology</v>
      </c>
      <c r="R709" t="str">
        <f t="shared" si="66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7"/>
        <v>0.22092500000000001</v>
      </c>
      <c r="P710">
        <f t="shared" si="68"/>
        <v>23.948509485094849</v>
      </c>
      <c r="Q710" t="str">
        <f t="shared" si="69"/>
        <v>technology</v>
      </c>
      <c r="R710" t="str">
        <f t="shared" si="66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7"/>
        <v>4.0666666666666663E-3</v>
      </c>
      <c r="P711">
        <f t="shared" si="68"/>
        <v>30.5</v>
      </c>
      <c r="Q711" t="str">
        <f t="shared" si="69"/>
        <v>technology</v>
      </c>
      <c r="R711" t="str">
        <f t="shared" si="66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7"/>
        <v>0</v>
      </c>
      <c r="P712" t="e">
        <f t="shared" si="68"/>
        <v>#DIV/0!</v>
      </c>
      <c r="Q712" t="str">
        <f t="shared" si="69"/>
        <v>technology</v>
      </c>
      <c r="R712" t="str">
        <f t="shared" si="66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7"/>
        <v>0.33790999999999999</v>
      </c>
      <c r="P713">
        <f t="shared" si="68"/>
        <v>99.973372781065095</v>
      </c>
      <c r="Q713" t="str">
        <f t="shared" si="69"/>
        <v>technology</v>
      </c>
      <c r="R713" t="str">
        <f t="shared" si="66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7"/>
        <v>2.1649484536082476E-3</v>
      </c>
      <c r="P714">
        <f t="shared" si="68"/>
        <v>26.25</v>
      </c>
      <c r="Q714" t="str">
        <f t="shared" si="69"/>
        <v>technology</v>
      </c>
      <c r="R714" t="str">
        <f t="shared" si="66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7"/>
        <v>7.9600000000000001E-3</v>
      </c>
      <c r="P715">
        <f t="shared" si="68"/>
        <v>199</v>
      </c>
      <c r="Q715" t="str">
        <f t="shared" si="69"/>
        <v>technology</v>
      </c>
      <c r="R715" t="str">
        <f t="shared" si="66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7"/>
        <v>0.14993333333333334</v>
      </c>
      <c r="P716">
        <f t="shared" si="68"/>
        <v>80.321428571428569</v>
      </c>
      <c r="Q716" t="str">
        <f t="shared" si="69"/>
        <v>technology</v>
      </c>
      <c r="R716" t="str">
        <f t="shared" si="66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7"/>
        <v>5.0509090909090906E-2</v>
      </c>
      <c r="P717">
        <f t="shared" si="68"/>
        <v>115.75</v>
      </c>
      <c r="Q717" t="str">
        <f t="shared" si="69"/>
        <v>technology</v>
      </c>
      <c r="R717" t="str">
        <f t="shared" si="66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7"/>
        <v>0.10214285714285715</v>
      </c>
      <c r="P718">
        <f t="shared" si="68"/>
        <v>44.6875</v>
      </c>
      <c r="Q718" t="str">
        <f t="shared" si="69"/>
        <v>technology</v>
      </c>
      <c r="R718" t="str">
        <f t="shared" si="66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7"/>
        <v>3.0500000000000002E-3</v>
      </c>
      <c r="P719">
        <f t="shared" si="68"/>
        <v>76.25</v>
      </c>
      <c r="Q719" t="str">
        <f t="shared" si="69"/>
        <v>technology</v>
      </c>
      <c r="R719" t="str">
        <f t="shared" si="66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7"/>
        <v>7.4999999999999997E-3</v>
      </c>
      <c r="P720">
        <f t="shared" si="68"/>
        <v>22.5</v>
      </c>
      <c r="Q720" t="str">
        <f t="shared" si="69"/>
        <v>technology</v>
      </c>
      <c r="R720" t="str">
        <f t="shared" si="66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7"/>
        <v>1.2933333333333333E-2</v>
      </c>
      <c r="P721">
        <f t="shared" si="68"/>
        <v>19.399999999999999</v>
      </c>
      <c r="Q721" t="str">
        <f t="shared" si="69"/>
        <v>technology</v>
      </c>
      <c r="R721" t="str">
        <f t="shared" si="66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7"/>
        <v>1.4394736842105262</v>
      </c>
      <c r="P722">
        <f t="shared" si="68"/>
        <v>66.707317073170728</v>
      </c>
      <c r="Q722" t="str">
        <f t="shared" si="69"/>
        <v>publishing</v>
      </c>
      <c r="R722" t="str">
        <f t="shared" si="66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7"/>
        <v>1.2210975609756098</v>
      </c>
      <c r="P723">
        <f t="shared" si="68"/>
        <v>84.142857142857139</v>
      </c>
      <c r="Q723" t="str">
        <f t="shared" si="69"/>
        <v>publishing</v>
      </c>
      <c r="R723" t="str">
        <f t="shared" si="66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7"/>
        <v>1.3202400000000001</v>
      </c>
      <c r="P724">
        <f t="shared" si="68"/>
        <v>215.72549019607843</v>
      </c>
      <c r="Q724" t="str">
        <f t="shared" si="69"/>
        <v>publishing</v>
      </c>
      <c r="R724" t="str">
        <f t="shared" si="66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7"/>
        <v>1.0938000000000001</v>
      </c>
      <c r="P725">
        <f t="shared" si="68"/>
        <v>54.69</v>
      </c>
      <c r="Q725" t="str">
        <f t="shared" si="69"/>
        <v>publishing</v>
      </c>
      <c r="R725" t="str">
        <f t="shared" si="66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7"/>
        <v>1.0547157142857144</v>
      </c>
      <c r="P726">
        <f t="shared" si="68"/>
        <v>51.62944055944056</v>
      </c>
      <c r="Q726" t="str">
        <f t="shared" si="69"/>
        <v>publishing</v>
      </c>
      <c r="R726" t="str">
        <f t="shared" si="66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7"/>
        <v>1.0035000000000001</v>
      </c>
      <c r="P727">
        <f t="shared" si="68"/>
        <v>143.35714285714286</v>
      </c>
      <c r="Q727" t="str">
        <f t="shared" si="69"/>
        <v>publishing</v>
      </c>
      <c r="R727" t="str">
        <f t="shared" si="66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7"/>
        <v>1.014</v>
      </c>
      <c r="P728">
        <f t="shared" si="68"/>
        <v>72.428571428571431</v>
      </c>
      <c r="Q728" t="str">
        <f t="shared" si="69"/>
        <v>publishing</v>
      </c>
      <c r="R728" t="str">
        <f t="shared" si="66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7"/>
        <v>1.5551428571428572</v>
      </c>
      <c r="P729">
        <f t="shared" si="68"/>
        <v>36.530201342281877</v>
      </c>
      <c r="Q729" t="str">
        <f t="shared" si="69"/>
        <v>publishing</v>
      </c>
      <c r="R729" t="str">
        <f t="shared" si="66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7"/>
        <v>1.05566</v>
      </c>
      <c r="P730">
        <f t="shared" si="68"/>
        <v>60.903461538461535</v>
      </c>
      <c r="Q730" t="str">
        <f t="shared" si="69"/>
        <v>publishing</v>
      </c>
      <c r="R730" t="str">
        <f t="shared" si="66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7"/>
        <v>1.3065</v>
      </c>
      <c r="P731">
        <f t="shared" si="68"/>
        <v>43.55</v>
      </c>
      <c r="Q731" t="str">
        <f t="shared" si="69"/>
        <v>publishing</v>
      </c>
      <c r="R731" t="str">
        <f t="shared" si="66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7"/>
        <v>1.3219000000000001</v>
      </c>
      <c r="P732">
        <f t="shared" si="68"/>
        <v>99.766037735849054</v>
      </c>
      <c r="Q732" t="str">
        <f t="shared" si="69"/>
        <v>publishing</v>
      </c>
      <c r="R732" t="str">
        <f t="shared" si="66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7"/>
        <v>1.26</v>
      </c>
      <c r="P733">
        <f t="shared" si="68"/>
        <v>88.732394366197184</v>
      </c>
      <c r="Q733" t="str">
        <f t="shared" si="69"/>
        <v>publishing</v>
      </c>
      <c r="R733" t="str">
        <f t="shared" si="66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7"/>
        <v>1.6</v>
      </c>
      <c r="P734">
        <f t="shared" si="68"/>
        <v>4.9230769230769234</v>
      </c>
      <c r="Q734" t="str">
        <f t="shared" si="69"/>
        <v>publishing</v>
      </c>
      <c r="R734" t="str">
        <f t="shared" si="66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7"/>
        <v>1.2048000000000001</v>
      </c>
      <c r="P735">
        <f t="shared" si="68"/>
        <v>17.822485207100591</v>
      </c>
      <c r="Q735" t="str">
        <f t="shared" si="69"/>
        <v>publishing</v>
      </c>
      <c r="R735" t="str">
        <f t="shared" si="66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7"/>
        <v>1.2552941176470589</v>
      </c>
      <c r="P736">
        <f t="shared" si="68"/>
        <v>187.19298245614036</v>
      </c>
      <c r="Q736" t="str">
        <f t="shared" si="69"/>
        <v>publishing</v>
      </c>
      <c r="R736" t="str">
        <f t="shared" si="66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7"/>
        <v>1.1440638297872341</v>
      </c>
      <c r="P737">
        <f t="shared" si="68"/>
        <v>234.80786026200875</v>
      </c>
      <c r="Q737" t="str">
        <f t="shared" si="69"/>
        <v>publishing</v>
      </c>
      <c r="R737" t="str">
        <f t="shared" si="66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7"/>
        <v>3.151388888888889</v>
      </c>
      <c r="P738">
        <f t="shared" si="68"/>
        <v>105.04629629629629</v>
      </c>
      <c r="Q738" t="str">
        <f t="shared" si="69"/>
        <v>publishing</v>
      </c>
      <c r="R738" t="str">
        <f t="shared" si="66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7"/>
        <v>1.224</v>
      </c>
      <c r="P739">
        <f t="shared" si="68"/>
        <v>56.666666666666664</v>
      </c>
      <c r="Q739" t="str">
        <f t="shared" si="69"/>
        <v>publishing</v>
      </c>
      <c r="R739" t="str">
        <f t="shared" si="66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7"/>
        <v>1.0673333333333332</v>
      </c>
      <c r="P740">
        <f t="shared" si="68"/>
        <v>39.048780487804876</v>
      </c>
      <c r="Q740" t="str">
        <f t="shared" si="69"/>
        <v>publishing</v>
      </c>
      <c r="R740" t="str">
        <f t="shared" si="66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7"/>
        <v>1.5833333333333333</v>
      </c>
      <c r="P741">
        <f t="shared" si="68"/>
        <v>68.345323741007192</v>
      </c>
      <c r="Q741" t="str">
        <f t="shared" si="69"/>
        <v>publishing</v>
      </c>
      <c r="R741" t="str">
        <f t="shared" si="66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7"/>
        <v>1.0740000000000001</v>
      </c>
      <c r="P742">
        <f t="shared" si="68"/>
        <v>169.57894736842104</v>
      </c>
      <c r="Q742" t="str">
        <f t="shared" si="69"/>
        <v>publishing</v>
      </c>
      <c r="R742" t="str">
        <f t="shared" si="66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7"/>
        <v>1.0226</v>
      </c>
      <c r="P743">
        <f t="shared" si="68"/>
        <v>141.42340425531913</v>
      </c>
      <c r="Q743" t="str">
        <f t="shared" si="69"/>
        <v>publishing</v>
      </c>
      <c r="R743" t="str">
        <f t="shared" si="66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7"/>
        <v>1.1071428571428572</v>
      </c>
      <c r="P744">
        <f t="shared" si="68"/>
        <v>67.391304347826093</v>
      </c>
      <c r="Q744" t="str">
        <f t="shared" si="69"/>
        <v>publishing</v>
      </c>
      <c r="R744" t="str">
        <f t="shared" si="66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7"/>
        <v>1.48</v>
      </c>
      <c r="P745">
        <f t="shared" si="68"/>
        <v>54.266666666666666</v>
      </c>
      <c r="Q745" t="str">
        <f t="shared" si="69"/>
        <v>publishing</v>
      </c>
      <c r="R745" t="str">
        <f t="shared" si="66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7"/>
        <v>1.0232000000000001</v>
      </c>
      <c r="P746">
        <f t="shared" si="68"/>
        <v>82.516129032258064</v>
      </c>
      <c r="Q746" t="str">
        <f t="shared" si="69"/>
        <v>publishing</v>
      </c>
      <c r="R746" t="str">
        <f t="shared" si="66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7"/>
        <v>1.7909909909909909</v>
      </c>
      <c r="P747">
        <f t="shared" si="68"/>
        <v>53.729729729729726</v>
      </c>
      <c r="Q747" t="str">
        <f t="shared" si="69"/>
        <v>publishing</v>
      </c>
      <c r="R747" t="str">
        <f t="shared" si="66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7"/>
        <v>1.1108135252761968</v>
      </c>
      <c r="P748">
        <f t="shared" si="68"/>
        <v>34.206185567010309</v>
      </c>
      <c r="Q748" t="str">
        <f t="shared" si="69"/>
        <v>publishing</v>
      </c>
      <c r="R748" t="str">
        <f t="shared" si="66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7"/>
        <v>1.0004285714285714</v>
      </c>
      <c r="P749">
        <f t="shared" si="68"/>
        <v>127.32727272727273</v>
      </c>
      <c r="Q749" t="str">
        <f t="shared" si="69"/>
        <v>publishing</v>
      </c>
      <c r="R749" t="str">
        <f t="shared" si="66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7"/>
        <v>1.0024999999999999</v>
      </c>
      <c r="P750">
        <f t="shared" si="68"/>
        <v>45.56818181818182</v>
      </c>
      <c r="Q750" t="str">
        <f t="shared" si="69"/>
        <v>publishing</v>
      </c>
      <c r="R750" t="str">
        <f t="shared" si="66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7"/>
        <v>1.0556000000000001</v>
      </c>
      <c r="P751">
        <f t="shared" si="68"/>
        <v>95.963636363636368</v>
      </c>
      <c r="Q751" t="str">
        <f t="shared" si="69"/>
        <v>publishing</v>
      </c>
      <c r="R751" t="str">
        <f t="shared" si="66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7"/>
        <v>1.0258775877587758</v>
      </c>
      <c r="P752">
        <f t="shared" si="68"/>
        <v>77.271186440677965</v>
      </c>
      <c r="Q752" t="str">
        <f t="shared" si="69"/>
        <v>publishing</v>
      </c>
      <c r="R752" t="str">
        <f t="shared" si="66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7"/>
        <v>1.1850000000000001</v>
      </c>
      <c r="P753">
        <f t="shared" si="68"/>
        <v>57.338709677419352</v>
      </c>
      <c r="Q753" t="str">
        <f t="shared" si="69"/>
        <v>publishing</v>
      </c>
      <c r="R753" t="str">
        <f t="shared" si="66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7"/>
        <v>1.117</v>
      </c>
      <c r="P754">
        <f t="shared" si="68"/>
        <v>53.19047619047619</v>
      </c>
      <c r="Q754" t="str">
        <f t="shared" si="69"/>
        <v>publishing</v>
      </c>
      <c r="R754" t="str">
        <f t="shared" si="66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7"/>
        <v>1.28</v>
      </c>
      <c r="P755">
        <f t="shared" si="68"/>
        <v>492.30769230769232</v>
      </c>
      <c r="Q755" t="str">
        <f t="shared" si="69"/>
        <v>publishing</v>
      </c>
      <c r="R755" t="str">
        <f t="shared" si="66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7"/>
        <v>1.0375000000000001</v>
      </c>
      <c r="P756">
        <f t="shared" si="68"/>
        <v>42.346938775510203</v>
      </c>
      <c r="Q756" t="str">
        <f t="shared" si="69"/>
        <v>publishing</v>
      </c>
      <c r="R756" t="str">
        <f t="shared" si="66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7"/>
        <v>1.0190760000000001</v>
      </c>
      <c r="P757">
        <f t="shared" si="68"/>
        <v>37.466029411764708</v>
      </c>
      <c r="Q757" t="str">
        <f t="shared" si="69"/>
        <v>publishing</v>
      </c>
      <c r="R757" t="str">
        <f t="shared" si="66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7"/>
        <v>1.177142857142857</v>
      </c>
      <c r="P758">
        <f t="shared" si="68"/>
        <v>37.454545454545453</v>
      </c>
      <c r="Q758" t="str">
        <f t="shared" si="69"/>
        <v>publishing</v>
      </c>
      <c r="R758" t="str">
        <f t="shared" si="66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7"/>
        <v>2.38</v>
      </c>
      <c r="P759">
        <f t="shared" si="68"/>
        <v>33.055555555555557</v>
      </c>
      <c r="Q759" t="str">
        <f t="shared" si="69"/>
        <v>publishing</v>
      </c>
      <c r="R759" t="str">
        <f t="shared" si="66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7"/>
        <v>1.02</v>
      </c>
      <c r="P760">
        <f t="shared" si="68"/>
        <v>134.21052631578948</v>
      </c>
      <c r="Q760" t="str">
        <f t="shared" si="69"/>
        <v>publishing</v>
      </c>
      <c r="R760" t="str">
        <f t="shared" si="66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7"/>
        <v>1.0192000000000001</v>
      </c>
      <c r="P761">
        <f t="shared" si="68"/>
        <v>51.474747474747474</v>
      </c>
      <c r="Q761" t="str">
        <f t="shared" si="69"/>
        <v>publishing</v>
      </c>
      <c r="R761" t="str">
        <f t="shared" si="66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7"/>
        <v>0</v>
      </c>
      <c r="P762" t="e">
        <f t="shared" si="68"/>
        <v>#DIV/0!</v>
      </c>
      <c r="Q762" t="str">
        <f t="shared" si="69"/>
        <v>publishing</v>
      </c>
      <c r="R762" t="str">
        <f t="shared" si="66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7"/>
        <v>4.7E-2</v>
      </c>
      <c r="P763">
        <f t="shared" si="68"/>
        <v>39.166666666666664</v>
      </c>
      <c r="Q763" t="str">
        <f t="shared" si="69"/>
        <v>publishing</v>
      </c>
      <c r="R763" t="str">
        <f t="shared" si="66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7"/>
        <v>0</v>
      </c>
      <c r="P764" t="e">
        <f t="shared" si="68"/>
        <v>#DIV/0!</v>
      </c>
      <c r="Q764" t="str">
        <f t="shared" si="69"/>
        <v>publishing</v>
      </c>
      <c r="R764" t="str">
        <f t="shared" si="66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7"/>
        <v>1.1655011655011655E-3</v>
      </c>
      <c r="P765">
        <f t="shared" si="68"/>
        <v>5</v>
      </c>
      <c r="Q765" t="str">
        <f t="shared" si="69"/>
        <v>publishing</v>
      </c>
      <c r="R765" t="str">
        <f t="shared" si="66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7"/>
        <v>0</v>
      </c>
      <c r="P766" t="e">
        <f t="shared" si="68"/>
        <v>#DIV/0!</v>
      </c>
      <c r="Q766" t="str">
        <f t="shared" si="69"/>
        <v>publishing</v>
      </c>
      <c r="R766" t="str">
        <f t="shared" si="66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7"/>
        <v>0.36014285714285715</v>
      </c>
      <c r="P767">
        <f t="shared" si="68"/>
        <v>57.295454545454547</v>
      </c>
      <c r="Q767" t="str">
        <f t="shared" si="69"/>
        <v>publishing</v>
      </c>
      <c r="R767" t="str">
        <f t="shared" si="66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7"/>
        <v>0</v>
      </c>
      <c r="P768" t="e">
        <f t="shared" si="68"/>
        <v>#DIV/0!</v>
      </c>
      <c r="Q768" t="str">
        <f t="shared" si="69"/>
        <v>publishing</v>
      </c>
      <c r="R768" t="str">
        <f t="shared" si="66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7"/>
        <v>3.5400000000000001E-2</v>
      </c>
      <c r="P769">
        <f t="shared" si="68"/>
        <v>59</v>
      </c>
      <c r="Q769" t="str">
        <f t="shared" si="69"/>
        <v>publishing</v>
      </c>
      <c r="R769" t="str">
        <f t="shared" si="66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7"/>
        <v>0</v>
      </c>
      <c r="P770" t="e">
        <f t="shared" si="68"/>
        <v>#DIV/0!</v>
      </c>
      <c r="Q770" t="str">
        <f t="shared" si="69"/>
        <v>publishing</v>
      </c>
      <c r="R770" t="str">
        <f t="shared" ref="R770:R833" si="72">RIGHT(N770,(LEN(N770)-SEARCH("/",N770)))</f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3">E771/D771</f>
        <v>0.41399999999999998</v>
      </c>
      <c r="P771">
        <f t="shared" ref="P771:P834" si="74">E771/L771</f>
        <v>31.846153846153847</v>
      </c>
      <c r="Q771" t="str">
        <f t="shared" ref="Q771:Q834" si="75">LEFT(N771, SEARCH("/",N771,1)-1)</f>
        <v>publishing</v>
      </c>
      <c r="R771" t="str">
        <f t="shared" si="72"/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3"/>
        <v>0</v>
      </c>
      <c r="P772" t="e">
        <f t="shared" si="74"/>
        <v>#DIV/0!</v>
      </c>
      <c r="Q772" t="str">
        <f t="shared" si="75"/>
        <v>publishing</v>
      </c>
      <c r="R772" t="str">
        <f t="shared" si="72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3"/>
        <v>2.631578947368421E-4</v>
      </c>
      <c r="P773">
        <f t="shared" si="74"/>
        <v>10</v>
      </c>
      <c r="Q773" t="str">
        <f t="shared" si="75"/>
        <v>publishing</v>
      </c>
      <c r="R773" t="str">
        <f t="shared" si="72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3"/>
        <v>3.3333333333333333E-2</v>
      </c>
      <c r="P774">
        <f t="shared" si="74"/>
        <v>50</v>
      </c>
      <c r="Q774" t="str">
        <f t="shared" si="75"/>
        <v>publishing</v>
      </c>
      <c r="R774" t="str">
        <f t="shared" si="72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3"/>
        <v>8.5129023676509714E-3</v>
      </c>
      <c r="P775">
        <f t="shared" si="74"/>
        <v>16</v>
      </c>
      <c r="Q775" t="str">
        <f t="shared" si="75"/>
        <v>publishing</v>
      </c>
      <c r="R775" t="str">
        <f t="shared" si="72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3"/>
        <v>0.70199999999999996</v>
      </c>
      <c r="P776">
        <f t="shared" si="74"/>
        <v>39</v>
      </c>
      <c r="Q776" t="str">
        <f t="shared" si="75"/>
        <v>publishing</v>
      </c>
      <c r="R776" t="str">
        <f t="shared" si="72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3"/>
        <v>1.7000000000000001E-2</v>
      </c>
      <c r="P777">
        <f t="shared" si="74"/>
        <v>34</v>
      </c>
      <c r="Q777" t="str">
        <f t="shared" si="75"/>
        <v>publishing</v>
      </c>
      <c r="R777" t="str">
        <f t="shared" si="72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3"/>
        <v>0.51400000000000001</v>
      </c>
      <c r="P778">
        <f t="shared" si="74"/>
        <v>63.122807017543863</v>
      </c>
      <c r="Q778" t="str">
        <f t="shared" si="75"/>
        <v>publishing</v>
      </c>
      <c r="R778" t="str">
        <f t="shared" si="72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3"/>
        <v>7.0000000000000001E-3</v>
      </c>
      <c r="P779">
        <f t="shared" si="74"/>
        <v>7</v>
      </c>
      <c r="Q779" t="str">
        <f t="shared" si="75"/>
        <v>publishing</v>
      </c>
      <c r="R779" t="str">
        <f t="shared" si="72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3"/>
        <v>4.0000000000000001E-3</v>
      </c>
      <c r="P780">
        <f t="shared" si="74"/>
        <v>2</v>
      </c>
      <c r="Q780" t="str">
        <f t="shared" si="75"/>
        <v>publishing</v>
      </c>
      <c r="R780" t="str">
        <f t="shared" si="72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3"/>
        <v>2.6666666666666668E-2</v>
      </c>
      <c r="P781">
        <f t="shared" si="74"/>
        <v>66.666666666666671</v>
      </c>
      <c r="Q781" t="str">
        <f t="shared" si="75"/>
        <v>publishing</v>
      </c>
      <c r="R781" t="str">
        <f t="shared" si="72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3"/>
        <v>1.04</v>
      </c>
      <c r="P782">
        <f t="shared" si="74"/>
        <v>38.518518518518519</v>
      </c>
      <c r="Q782" t="str">
        <f t="shared" si="75"/>
        <v>music</v>
      </c>
      <c r="R782" t="str">
        <f t="shared" si="72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3"/>
        <v>1.3315375</v>
      </c>
      <c r="P783">
        <f t="shared" si="74"/>
        <v>42.609200000000001</v>
      </c>
      <c r="Q783" t="str">
        <f t="shared" si="75"/>
        <v>music</v>
      </c>
      <c r="R783" t="str">
        <f t="shared" si="72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3"/>
        <v>1</v>
      </c>
      <c r="P784">
        <f t="shared" si="74"/>
        <v>50</v>
      </c>
      <c r="Q784" t="str">
        <f t="shared" si="75"/>
        <v>music</v>
      </c>
      <c r="R784" t="str">
        <f t="shared" si="72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3"/>
        <v>1.4813333333333334</v>
      </c>
      <c r="P785">
        <f t="shared" si="74"/>
        <v>63.485714285714288</v>
      </c>
      <c r="Q785" t="str">
        <f t="shared" si="75"/>
        <v>music</v>
      </c>
      <c r="R785" t="str">
        <f t="shared" si="72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3"/>
        <v>1.0249999999999999</v>
      </c>
      <c r="P786">
        <f t="shared" si="74"/>
        <v>102.5</v>
      </c>
      <c r="Q786" t="str">
        <f t="shared" si="75"/>
        <v>music</v>
      </c>
      <c r="R786" t="str">
        <f t="shared" si="72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3"/>
        <v>1.8062799999999999</v>
      </c>
      <c r="P787">
        <f t="shared" si="74"/>
        <v>31.142758620689655</v>
      </c>
      <c r="Q787" t="str">
        <f t="shared" si="75"/>
        <v>music</v>
      </c>
      <c r="R787" t="str">
        <f t="shared" si="72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3"/>
        <v>1.4279999999999999</v>
      </c>
      <c r="P788">
        <f t="shared" si="74"/>
        <v>162.27272727272728</v>
      </c>
      <c r="Q788" t="str">
        <f t="shared" si="75"/>
        <v>music</v>
      </c>
      <c r="R788" t="str">
        <f t="shared" si="72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3"/>
        <v>1.1416666666666666</v>
      </c>
      <c r="P789">
        <f t="shared" si="74"/>
        <v>80.588235294117652</v>
      </c>
      <c r="Q789" t="str">
        <f t="shared" si="75"/>
        <v>music</v>
      </c>
      <c r="R789" t="str">
        <f t="shared" si="72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3"/>
        <v>2.03505</v>
      </c>
      <c r="P790">
        <f t="shared" si="74"/>
        <v>59.85441176470588</v>
      </c>
      <c r="Q790" t="str">
        <f t="shared" si="75"/>
        <v>music</v>
      </c>
      <c r="R790" t="str">
        <f t="shared" si="72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3"/>
        <v>1.0941176470588236</v>
      </c>
      <c r="P791">
        <f t="shared" si="74"/>
        <v>132.85714285714286</v>
      </c>
      <c r="Q791" t="str">
        <f t="shared" si="75"/>
        <v>music</v>
      </c>
      <c r="R791" t="str">
        <f t="shared" si="72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3"/>
        <v>1.443746</v>
      </c>
      <c r="P792">
        <f t="shared" si="74"/>
        <v>92.547820512820508</v>
      </c>
      <c r="Q792" t="str">
        <f t="shared" si="75"/>
        <v>music</v>
      </c>
      <c r="R792" t="str">
        <f t="shared" si="72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3"/>
        <v>1.0386666666666666</v>
      </c>
      <c r="P793">
        <f t="shared" si="74"/>
        <v>60.859375</v>
      </c>
      <c r="Q793" t="str">
        <f t="shared" si="75"/>
        <v>music</v>
      </c>
      <c r="R793" t="str">
        <f t="shared" si="72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3"/>
        <v>1.0044440000000001</v>
      </c>
      <c r="P794">
        <f t="shared" si="74"/>
        <v>41.851833333333339</v>
      </c>
      <c r="Q794" t="str">
        <f t="shared" si="75"/>
        <v>music</v>
      </c>
      <c r="R794" t="str">
        <f t="shared" si="72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3"/>
        <v>1.0277927272727272</v>
      </c>
      <c r="P795">
        <f t="shared" si="74"/>
        <v>88.325937499999995</v>
      </c>
      <c r="Q795" t="str">
        <f t="shared" si="75"/>
        <v>music</v>
      </c>
      <c r="R795" t="str">
        <f t="shared" si="72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3"/>
        <v>1.0531250000000001</v>
      </c>
      <c r="P796">
        <f t="shared" si="74"/>
        <v>158.96226415094338</v>
      </c>
      <c r="Q796" t="str">
        <f t="shared" si="75"/>
        <v>music</v>
      </c>
      <c r="R796" t="str">
        <f t="shared" si="72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3"/>
        <v>1.1178571428571429</v>
      </c>
      <c r="P797">
        <f t="shared" si="74"/>
        <v>85.054347826086953</v>
      </c>
      <c r="Q797" t="str">
        <f t="shared" si="75"/>
        <v>music</v>
      </c>
      <c r="R797" t="str">
        <f t="shared" si="72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3"/>
        <v>1.0135000000000001</v>
      </c>
      <c r="P798">
        <f t="shared" si="74"/>
        <v>112.61111111111111</v>
      </c>
      <c r="Q798" t="str">
        <f t="shared" si="75"/>
        <v>music</v>
      </c>
      <c r="R798" t="str">
        <f t="shared" si="72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3"/>
        <v>1.0753333333333333</v>
      </c>
      <c r="P799">
        <f t="shared" si="74"/>
        <v>45.436619718309856</v>
      </c>
      <c r="Q799" t="str">
        <f t="shared" si="75"/>
        <v>music</v>
      </c>
      <c r="R799" t="str">
        <f t="shared" si="72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3"/>
        <v>1.1488571428571428</v>
      </c>
      <c r="P800">
        <f t="shared" si="74"/>
        <v>46.218390804597703</v>
      </c>
      <c r="Q800" t="str">
        <f t="shared" si="75"/>
        <v>music</v>
      </c>
      <c r="R800" t="str">
        <f t="shared" si="72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3"/>
        <v>1.0002</v>
      </c>
      <c r="P801">
        <f t="shared" si="74"/>
        <v>178.60714285714286</v>
      </c>
      <c r="Q801" t="str">
        <f t="shared" si="75"/>
        <v>music</v>
      </c>
      <c r="R801" t="str">
        <f t="shared" si="72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3"/>
        <v>1.5213333333333334</v>
      </c>
      <c r="P802">
        <f t="shared" si="74"/>
        <v>40.75</v>
      </c>
      <c r="Q802" t="str">
        <f t="shared" si="75"/>
        <v>music</v>
      </c>
      <c r="R802" t="str">
        <f t="shared" si="72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3"/>
        <v>1.1152149999999998</v>
      </c>
      <c r="P803">
        <f t="shared" si="74"/>
        <v>43.733921568627444</v>
      </c>
      <c r="Q803" t="str">
        <f t="shared" si="75"/>
        <v>music</v>
      </c>
      <c r="R803" t="str">
        <f t="shared" si="72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3"/>
        <v>1.0133333333333334</v>
      </c>
      <c r="P804">
        <f t="shared" si="74"/>
        <v>81.066666666666663</v>
      </c>
      <c r="Q804" t="str">
        <f t="shared" si="75"/>
        <v>music</v>
      </c>
      <c r="R804" t="str">
        <f t="shared" si="72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3"/>
        <v>1.232608695652174</v>
      </c>
      <c r="P805">
        <f t="shared" si="74"/>
        <v>74.60526315789474</v>
      </c>
      <c r="Q805" t="str">
        <f t="shared" si="75"/>
        <v>music</v>
      </c>
      <c r="R805" t="str">
        <f t="shared" si="72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3"/>
        <v>1</v>
      </c>
      <c r="P806">
        <f t="shared" si="74"/>
        <v>305.55555555555554</v>
      </c>
      <c r="Q806" t="str">
        <f t="shared" si="75"/>
        <v>music</v>
      </c>
      <c r="R806" t="str">
        <f t="shared" si="72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3"/>
        <v>1.05</v>
      </c>
      <c r="P807">
        <f t="shared" si="74"/>
        <v>58.333333333333336</v>
      </c>
      <c r="Q807" t="str">
        <f t="shared" si="75"/>
        <v>music</v>
      </c>
      <c r="R807" t="str">
        <f t="shared" si="72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3"/>
        <v>1.0443750000000001</v>
      </c>
      <c r="P808">
        <f t="shared" si="74"/>
        <v>117.67605633802818</v>
      </c>
      <c r="Q808" t="str">
        <f t="shared" si="75"/>
        <v>music</v>
      </c>
      <c r="R808" t="str">
        <f t="shared" si="72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3"/>
        <v>1.05125</v>
      </c>
      <c r="P809">
        <f t="shared" si="74"/>
        <v>73.771929824561397</v>
      </c>
      <c r="Q809" t="str">
        <f t="shared" si="75"/>
        <v>music</v>
      </c>
      <c r="R809" t="str">
        <f t="shared" si="72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3"/>
        <v>1</v>
      </c>
      <c r="P810">
        <f t="shared" si="74"/>
        <v>104.65116279069767</v>
      </c>
      <c r="Q810" t="str">
        <f t="shared" si="75"/>
        <v>music</v>
      </c>
      <c r="R810" t="str">
        <f t="shared" si="72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3"/>
        <v>1.03775</v>
      </c>
      <c r="P811">
        <f t="shared" si="74"/>
        <v>79.82692307692308</v>
      </c>
      <c r="Q811" t="str">
        <f t="shared" si="75"/>
        <v>music</v>
      </c>
      <c r="R811" t="str">
        <f t="shared" si="72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3"/>
        <v>1.05</v>
      </c>
      <c r="P812">
        <f t="shared" si="74"/>
        <v>58.333333333333336</v>
      </c>
      <c r="Q812" t="str">
        <f t="shared" si="75"/>
        <v>music</v>
      </c>
      <c r="R812" t="str">
        <f t="shared" si="72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3"/>
        <v>1.04</v>
      </c>
      <c r="P813">
        <f t="shared" si="74"/>
        <v>86.666666666666671</v>
      </c>
      <c r="Q813" t="str">
        <f t="shared" si="75"/>
        <v>music</v>
      </c>
      <c r="R813" t="str">
        <f t="shared" si="72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3"/>
        <v>1.5183333333333333</v>
      </c>
      <c r="P814">
        <f t="shared" si="74"/>
        <v>27.606060606060606</v>
      </c>
      <c r="Q814" t="str">
        <f t="shared" si="75"/>
        <v>music</v>
      </c>
      <c r="R814" t="str">
        <f t="shared" si="72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3"/>
        <v>1.59996</v>
      </c>
      <c r="P815">
        <f t="shared" si="74"/>
        <v>24.999375000000001</v>
      </c>
      <c r="Q815" t="str">
        <f t="shared" si="75"/>
        <v>music</v>
      </c>
      <c r="R815" t="str">
        <f t="shared" si="72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3"/>
        <v>1.2729999999999999</v>
      </c>
      <c r="P816">
        <f t="shared" si="74"/>
        <v>45.464285714285715</v>
      </c>
      <c r="Q816" t="str">
        <f t="shared" si="75"/>
        <v>music</v>
      </c>
      <c r="R816" t="str">
        <f t="shared" si="72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3"/>
        <v>1.07</v>
      </c>
      <c r="P817">
        <f t="shared" si="74"/>
        <v>99.534883720930239</v>
      </c>
      <c r="Q817" t="str">
        <f t="shared" si="75"/>
        <v>music</v>
      </c>
      <c r="R817" t="str">
        <f t="shared" si="72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3"/>
        <v>1.1512214285714286</v>
      </c>
      <c r="P818">
        <f t="shared" si="74"/>
        <v>39.31</v>
      </c>
      <c r="Q818" t="str">
        <f t="shared" si="75"/>
        <v>music</v>
      </c>
      <c r="R818" t="str">
        <f t="shared" si="72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3"/>
        <v>1.3711066666666665</v>
      </c>
      <c r="P819">
        <f t="shared" si="74"/>
        <v>89.419999999999987</v>
      </c>
      <c r="Q819" t="str">
        <f t="shared" si="75"/>
        <v>music</v>
      </c>
      <c r="R819" t="str">
        <f t="shared" si="72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3"/>
        <v>1.5571428571428572</v>
      </c>
      <c r="P820">
        <f t="shared" si="74"/>
        <v>28.684210526315791</v>
      </c>
      <c r="Q820" t="str">
        <f t="shared" si="75"/>
        <v>music</v>
      </c>
      <c r="R820" t="str">
        <f t="shared" si="72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3"/>
        <v>1.0874999999999999</v>
      </c>
      <c r="P821">
        <f t="shared" si="74"/>
        <v>31.071428571428573</v>
      </c>
      <c r="Q821" t="str">
        <f t="shared" si="75"/>
        <v>music</v>
      </c>
      <c r="R821" t="str">
        <f t="shared" si="72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3"/>
        <v>1.3405</v>
      </c>
      <c r="P822">
        <f t="shared" si="74"/>
        <v>70.55263157894737</v>
      </c>
      <c r="Q822" t="str">
        <f t="shared" si="75"/>
        <v>music</v>
      </c>
      <c r="R822" t="str">
        <f t="shared" si="72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3"/>
        <v>1</v>
      </c>
      <c r="P823">
        <f t="shared" si="74"/>
        <v>224.12820512820514</v>
      </c>
      <c r="Q823" t="str">
        <f t="shared" si="75"/>
        <v>music</v>
      </c>
      <c r="R823" t="str">
        <f t="shared" si="72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3"/>
        <v>1.1916666666666667</v>
      </c>
      <c r="P824">
        <f t="shared" si="74"/>
        <v>51.811594202898547</v>
      </c>
      <c r="Q824" t="str">
        <f t="shared" si="75"/>
        <v>music</v>
      </c>
      <c r="R824" t="str">
        <f t="shared" si="72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3"/>
        <v>1.7949999999999999</v>
      </c>
      <c r="P825">
        <f t="shared" si="74"/>
        <v>43.515151515151516</v>
      </c>
      <c r="Q825" t="str">
        <f t="shared" si="75"/>
        <v>music</v>
      </c>
      <c r="R825" t="str">
        <f t="shared" si="72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3"/>
        <v>1.3438124999999999</v>
      </c>
      <c r="P826">
        <f t="shared" si="74"/>
        <v>39.816666666666663</v>
      </c>
      <c r="Q826" t="str">
        <f t="shared" si="75"/>
        <v>music</v>
      </c>
      <c r="R826" t="str">
        <f t="shared" si="72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3"/>
        <v>1.0043200000000001</v>
      </c>
      <c r="P827">
        <f t="shared" si="74"/>
        <v>126.8080808080808</v>
      </c>
      <c r="Q827" t="str">
        <f t="shared" si="75"/>
        <v>music</v>
      </c>
      <c r="R827" t="str">
        <f t="shared" si="72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3"/>
        <v>1.0145454545454546</v>
      </c>
      <c r="P828">
        <f t="shared" si="74"/>
        <v>113.87755102040816</v>
      </c>
      <c r="Q828" t="str">
        <f t="shared" si="75"/>
        <v>music</v>
      </c>
      <c r="R828" t="str">
        <f t="shared" si="72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3"/>
        <v>1.0333333333333334</v>
      </c>
      <c r="P829">
        <f t="shared" si="74"/>
        <v>28.181818181818183</v>
      </c>
      <c r="Q829" t="str">
        <f t="shared" si="75"/>
        <v>music</v>
      </c>
      <c r="R829" t="str">
        <f t="shared" si="72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3"/>
        <v>1.07</v>
      </c>
      <c r="P830">
        <f t="shared" si="74"/>
        <v>36.60526315789474</v>
      </c>
      <c r="Q830" t="str">
        <f t="shared" si="75"/>
        <v>music</v>
      </c>
      <c r="R830" t="str">
        <f t="shared" si="72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3"/>
        <v>1.04</v>
      </c>
      <c r="P831">
        <f t="shared" si="74"/>
        <v>32.5</v>
      </c>
      <c r="Q831" t="str">
        <f t="shared" si="75"/>
        <v>music</v>
      </c>
      <c r="R831" t="str">
        <f t="shared" si="72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3"/>
        <v>1.0783333333333334</v>
      </c>
      <c r="P832">
        <f t="shared" si="74"/>
        <v>60.65625</v>
      </c>
      <c r="Q832" t="str">
        <f t="shared" si="75"/>
        <v>music</v>
      </c>
      <c r="R832" t="str">
        <f t="shared" si="72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3"/>
        <v>2.3333333333333335</v>
      </c>
      <c r="P833">
        <f t="shared" si="74"/>
        <v>175</v>
      </c>
      <c r="Q833" t="str">
        <f t="shared" si="75"/>
        <v>music</v>
      </c>
      <c r="R833" t="str">
        <f t="shared" si="72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3"/>
        <v>1.0060706666666666</v>
      </c>
      <c r="P834">
        <f t="shared" si="74"/>
        <v>97.993896103896105</v>
      </c>
      <c r="Q834" t="str">
        <f t="shared" si="75"/>
        <v>music</v>
      </c>
      <c r="R834" t="str">
        <f t="shared" ref="R834:R897" si="78">RIGHT(N834,(LEN(N834)-SEARCH("/",N834)))</f>
        <v>rock</v>
      </c>
      <c r="S834" s="9">
        <f t="shared" si="76"/>
        <v>40869.675173611111</v>
      </c>
      <c r="T834" s="9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9">E835/D835</f>
        <v>1.0166666666666666</v>
      </c>
      <c r="P835">
        <f t="shared" ref="P835:P898" si="80">E835/L835</f>
        <v>148.78048780487805</v>
      </c>
      <c r="Q835" t="str">
        <f t="shared" ref="Q835:Q898" si="81">LEFT(N835, SEARCH("/",N835,1)-1)</f>
        <v>music</v>
      </c>
      <c r="R835" t="str">
        <f t="shared" si="78"/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9"/>
        <v>1.3101818181818181</v>
      </c>
      <c r="P836">
        <f t="shared" si="80"/>
        <v>96.08</v>
      </c>
      <c r="Q836" t="str">
        <f t="shared" si="81"/>
        <v>music</v>
      </c>
      <c r="R836" t="str">
        <f t="shared" si="78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9"/>
        <v>1.1725000000000001</v>
      </c>
      <c r="P837">
        <f t="shared" si="80"/>
        <v>58.625</v>
      </c>
      <c r="Q837" t="str">
        <f t="shared" si="81"/>
        <v>music</v>
      </c>
      <c r="R837" t="str">
        <f t="shared" si="78"/>
        <v>rock</v>
      </c>
      <c r="S837" s="9">
        <f t="shared" si="82"/>
        <v>41005.45784722222</v>
      </c>
      <c r="T837" s="9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9"/>
        <v>1.009304</v>
      </c>
      <c r="P838">
        <f t="shared" si="80"/>
        <v>109.70695652173914</v>
      </c>
      <c r="Q838" t="str">
        <f t="shared" si="81"/>
        <v>music</v>
      </c>
      <c r="R838" t="str">
        <f t="shared" si="78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9"/>
        <v>1.218</v>
      </c>
      <c r="P839">
        <f t="shared" si="80"/>
        <v>49.112903225806448</v>
      </c>
      <c r="Q839" t="str">
        <f t="shared" si="81"/>
        <v>music</v>
      </c>
      <c r="R839" t="str">
        <f t="shared" si="78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9"/>
        <v>1.454</v>
      </c>
      <c r="P840">
        <f t="shared" si="80"/>
        <v>47.672131147540981</v>
      </c>
      <c r="Q840" t="str">
        <f t="shared" si="81"/>
        <v>music</v>
      </c>
      <c r="R840" t="str">
        <f t="shared" si="78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9"/>
        <v>1.166166</v>
      </c>
      <c r="P841">
        <f t="shared" si="80"/>
        <v>60.737812499999997</v>
      </c>
      <c r="Q841" t="str">
        <f t="shared" si="81"/>
        <v>music</v>
      </c>
      <c r="R841" t="str">
        <f t="shared" si="78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9"/>
        <v>1.2041660000000001</v>
      </c>
      <c r="P842">
        <f t="shared" si="80"/>
        <v>63.37715789473684</v>
      </c>
      <c r="Q842" t="str">
        <f t="shared" si="81"/>
        <v>music</v>
      </c>
      <c r="R842" t="str">
        <f t="shared" si="78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9"/>
        <v>1.0132000000000001</v>
      </c>
      <c r="P843">
        <f t="shared" si="80"/>
        <v>53.893617021276597</v>
      </c>
      <c r="Q843" t="str">
        <f t="shared" si="81"/>
        <v>music</v>
      </c>
      <c r="R843" t="str">
        <f t="shared" si="78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9"/>
        <v>1.0431999999999999</v>
      </c>
      <c r="P844">
        <f t="shared" si="80"/>
        <v>66.871794871794876</v>
      </c>
      <c r="Q844" t="str">
        <f t="shared" si="81"/>
        <v>music</v>
      </c>
      <c r="R844" t="str">
        <f t="shared" si="78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9"/>
        <v>2.6713333333333331</v>
      </c>
      <c r="P845">
        <f t="shared" si="80"/>
        <v>63.102362204724407</v>
      </c>
      <c r="Q845" t="str">
        <f t="shared" si="81"/>
        <v>music</v>
      </c>
      <c r="R845" t="str">
        <f t="shared" si="78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9"/>
        <v>1.9413333333333334</v>
      </c>
      <c r="P846">
        <f t="shared" si="80"/>
        <v>36.628930817610062</v>
      </c>
      <c r="Q846" t="str">
        <f t="shared" si="81"/>
        <v>music</v>
      </c>
      <c r="R846" t="str">
        <f t="shared" si="78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9"/>
        <v>1.203802</v>
      </c>
      <c r="P847">
        <f t="shared" si="80"/>
        <v>34.005706214689269</v>
      </c>
      <c r="Q847" t="str">
        <f t="shared" si="81"/>
        <v>music</v>
      </c>
      <c r="R847" t="str">
        <f t="shared" si="78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9"/>
        <v>1.2200090909090908</v>
      </c>
      <c r="P848">
        <f t="shared" si="80"/>
        <v>28.553404255319148</v>
      </c>
      <c r="Q848" t="str">
        <f t="shared" si="81"/>
        <v>music</v>
      </c>
      <c r="R848" t="str">
        <f t="shared" si="78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9"/>
        <v>1</v>
      </c>
      <c r="P849">
        <f t="shared" si="80"/>
        <v>10</v>
      </c>
      <c r="Q849" t="str">
        <f t="shared" si="81"/>
        <v>music</v>
      </c>
      <c r="R849" t="str">
        <f t="shared" si="78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9"/>
        <v>1</v>
      </c>
      <c r="P850">
        <f t="shared" si="80"/>
        <v>18.75</v>
      </c>
      <c r="Q850" t="str">
        <f t="shared" si="81"/>
        <v>music</v>
      </c>
      <c r="R850" t="str">
        <f t="shared" si="78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9"/>
        <v>1.1990000000000001</v>
      </c>
      <c r="P851">
        <f t="shared" si="80"/>
        <v>41.704347826086959</v>
      </c>
      <c r="Q851" t="str">
        <f t="shared" si="81"/>
        <v>music</v>
      </c>
      <c r="R851" t="str">
        <f t="shared" si="78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9"/>
        <v>1.55175</v>
      </c>
      <c r="P852">
        <f t="shared" si="80"/>
        <v>46.669172932330824</v>
      </c>
      <c r="Q852" t="str">
        <f t="shared" si="81"/>
        <v>music</v>
      </c>
      <c r="R852" t="str">
        <f t="shared" si="78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9"/>
        <v>1.3045</v>
      </c>
      <c r="P853">
        <f t="shared" si="80"/>
        <v>37.271428571428572</v>
      </c>
      <c r="Q853" t="str">
        <f t="shared" si="81"/>
        <v>music</v>
      </c>
      <c r="R853" t="str">
        <f t="shared" si="78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9"/>
        <v>1.0497142857142858</v>
      </c>
      <c r="P854">
        <f t="shared" si="80"/>
        <v>59.258064516129032</v>
      </c>
      <c r="Q854" t="str">
        <f t="shared" si="81"/>
        <v>music</v>
      </c>
      <c r="R854" t="str">
        <f t="shared" si="78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9"/>
        <v>1</v>
      </c>
      <c r="P855">
        <f t="shared" si="80"/>
        <v>30</v>
      </c>
      <c r="Q855" t="str">
        <f t="shared" si="81"/>
        <v>music</v>
      </c>
      <c r="R855" t="str">
        <f t="shared" si="78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9"/>
        <v>1.1822050359712231</v>
      </c>
      <c r="P856">
        <f t="shared" si="80"/>
        <v>65.8623246492986</v>
      </c>
      <c r="Q856" t="str">
        <f t="shared" si="81"/>
        <v>music</v>
      </c>
      <c r="R856" t="str">
        <f t="shared" si="78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9"/>
        <v>1.0344827586206897</v>
      </c>
      <c r="P857">
        <f t="shared" si="80"/>
        <v>31.914893617021278</v>
      </c>
      <c r="Q857" t="str">
        <f t="shared" si="81"/>
        <v>music</v>
      </c>
      <c r="R857" t="str">
        <f t="shared" si="78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9"/>
        <v>2.1800000000000002</v>
      </c>
      <c r="P858">
        <f t="shared" si="80"/>
        <v>19.464285714285715</v>
      </c>
      <c r="Q858" t="str">
        <f t="shared" si="81"/>
        <v>music</v>
      </c>
      <c r="R858" t="str">
        <f t="shared" si="78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9"/>
        <v>1</v>
      </c>
      <c r="P859">
        <f t="shared" si="80"/>
        <v>50</v>
      </c>
      <c r="Q859" t="str">
        <f t="shared" si="81"/>
        <v>music</v>
      </c>
      <c r="R859" t="str">
        <f t="shared" si="78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9"/>
        <v>1.4400583333333332</v>
      </c>
      <c r="P860">
        <f t="shared" si="80"/>
        <v>22.737763157894737</v>
      </c>
      <c r="Q860" t="str">
        <f t="shared" si="81"/>
        <v>music</v>
      </c>
      <c r="R860" t="str">
        <f t="shared" si="78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9"/>
        <v>1.0467500000000001</v>
      </c>
      <c r="P861">
        <f t="shared" si="80"/>
        <v>42.724489795918366</v>
      </c>
      <c r="Q861" t="str">
        <f t="shared" si="81"/>
        <v>music</v>
      </c>
      <c r="R861" t="str">
        <f t="shared" si="78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9"/>
        <v>0.18142857142857144</v>
      </c>
      <c r="P862">
        <f t="shared" si="80"/>
        <v>52.916666666666664</v>
      </c>
      <c r="Q862" t="str">
        <f t="shared" si="81"/>
        <v>music</v>
      </c>
      <c r="R862" t="str">
        <f t="shared" si="78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9"/>
        <v>2.2444444444444444E-2</v>
      </c>
      <c r="P863">
        <f t="shared" si="80"/>
        <v>50.5</v>
      </c>
      <c r="Q863" t="str">
        <f t="shared" si="81"/>
        <v>music</v>
      </c>
      <c r="R863" t="str">
        <f t="shared" si="78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9"/>
        <v>3.3999999999999998E-3</v>
      </c>
      <c r="P864">
        <f t="shared" si="80"/>
        <v>42.5</v>
      </c>
      <c r="Q864" t="str">
        <f t="shared" si="81"/>
        <v>music</v>
      </c>
      <c r="R864" t="str">
        <f t="shared" si="78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9"/>
        <v>4.4999999999999998E-2</v>
      </c>
      <c r="P865">
        <f t="shared" si="80"/>
        <v>18</v>
      </c>
      <c r="Q865" t="str">
        <f t="shared" si="81"/>
        <v>music</v>
      </c>
      <c r="R865" t="str">
        <f t="shared" si="78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9"/>
        <v>0.41538461538461541</v>
      </c>
      <c r="P866">
        <f t="shared" si="80"/>
        <v>34.177215189873415</v>
      </c>
      <c r="Q866" t="str">
        <f t="shared" si="81"/>
        <v>music</v>
      </c>
      <c r="R866" t="str">
        <f t="shared" si="78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9"/>
        <v>2.0454545454545454E-2</v>
      </c>
      <c r="P867">
        <f t="shared" si="80"/>
        <v>22.5</v>
      </c>
      <c r="Q867" t="str">
        <f t="shared" si="81"/>
        <v>music</v>
      </c>
      <c r="R867" t="str">
        <f t="shared" si="78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9"/>
        <v>0.18285714285714286</v>
      </c>
      <c r="P868">
        <f t="shared" si="80"/>
        <v>58.18181818181818</v>
      </c>
      <c r="Q868" t="str">
        <f t="shared" si="81"/>
        <v>music</v>
      </c>
      <c r="R868" t="str">
        <f t="shared" si="78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9"/>
        <v>0.2402</v>
      </c>
      <c r="P869">
        <f t="shared" si="80"/>
        <v>109.18181818181819</v>
      </c>
      <c r="Q869" t="str">
        <f t="shared" si="81"/>
        <v>music</v>
      </c>
      <c r="R869" t="str">
        <f t="shared" si="78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9"/>
        <v>1.1111111111111111E-3</v>
      </c>
      <c r="P870">
        <f t="shared" si="80"/>
        <v>50</v>
      </c>
      <c r="Q870" t="str">
        <f t="shared" si="81"/>
        <v>music</v>
      </c>
      <c r="R870" t="str">
        <f t="shared" si="78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9"/>
        <v>0.11818181818181818</v>
      </c>
      <c r="P871">
        <f t="shared" si="80"/>
        <v>346.66666666666669</v>
      </c>
      <c r="Q871" t="str">
        <f t="shared" si="81"/>
        <v>music</v>
      </c>
      <c r="R871" t="str">
        <f t="shared" si="78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9"/>
        <v>3.0999999999999999E-3</v>
      </c>
      <c r="P872">
        <f t="shared" si="80"/>
        <v>12.4</v>
      </c>
      <c r="Q872" t="str">
        <f t="shared" si="81"/>
        <v>music</v>
      </c>
      <c r="R872" t="str">
        <f t="shared" si="78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9"/>
        <v>5.4166666666666669E-2</v>
      </c>
      <c r="P873">
        <f t="shared" si="80"/>
        <v>27.083333333333332</v>
      </c>
      <c r="Q873" t="str">
        <f t="shared" si="81"/>
        <v>music</v>
      </c>
      <c r="R873" t="str">
        <f t="shared" si="78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9"/>
        <v>8.1250000000000003E-3</v>
      </c>
      <c r="P874">
        <f t="shared" si="80"/>
        <v>32.5</v>
      </c>
      <c r="Q874" t="str">
        <f t="shared" si="81"/>
        <v>music</v>
      </c>
      <c r="R874" t="str">
        <f t="shared" si="78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9"/>
        <v>1.2857142857142857E-2</v>
      </c>
      <c r="P875">
        <f t="shared" si="80"/>
        <v>9</v>
      </c>
      <c r="Q875" t="str">
        <f t="shared" si="81"/>
        <v>music</v>
      </c>
      <c r="R875" t="str">
        <f t="shared" si="78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9"/>
        <v>0.24333333333333335</v>
      </c>
      <c r="P876">
        <f t="shared" si="80"/>
        <v>34.761904761904759</v>
      </c>
      <c r="Q876" t="str">
        <f t="shared" si="81"/>
        <v>music</v>
      </c>
      <c r="R876" t="str">
        <f t="shared" si="78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9"/>
        <v>0</v>
      </c>
      <c r="P877" t="e">
        <f t="shared" si="80"/>
        <v>#DIV/0!</v>
      </c>
      <c r="Q877" t="str">
        <f t="shared" si="81"/>
        <v>music</v>
      </c>
      <c r="R877" t="str">
        <f t="shared" si="78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9"/>
        <v>0.40799492385786801</v>
      </c>
      <c r="P878">
        <f t="shared" si="80"/>
        <v>28.577777777777779</v>
      </c>
      <c r="Q878" t="str">
        <f t="shared" si="81"/>
        <v>music</v>
      </c>
      <c r="R878" t="str">
        <f t="shared" si="78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9"/>
        <v>0.67549999999999999</v>
      </c>
      <c r="P879">
        <f t="shared" si="80"/>
        <v>46.586206896551722</v>
      </c>
      <c r="Q879" t="str">
        <f t="shared" si="81"/>
        <v>music</v>
      </c>
      <c r="R879" t="str">
        <f t="shared" si="78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9"/>
        <v>1.2999999999999999E-2</v>
      </c>
      <c r="P880">
        <f t="shared" si="80"/>
        <v>32.5</v>
      </c>
      <c r="Q880" t="str">
        <f t="shared" si="81"/>
        <v>music</v>
      </c>
      <c r="R880" t="str">
        <f t="shared" si="78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9"/>
        <v>0.30666666666666664</v>
      </c>
      <c r="P881">
        <f t="shared" si="80"/>
        <v>21.466666666666665</v>
      </c>
      <c r="Q881" t="str">
        <f t="shared" si="81"/>
        <v>music</v>
      </c>
      <c r="R881" t="str">
        <f t="shared" si="78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9"/>
        <v>2.9894179894179893E-2</v>
      </c>
      <c r="P882">
        <f t="shared" si="80"/>
        <v>14.125</v>
      </c>
      <c r="Q882" t="str">
        <f t="shared" si="81"/>
        <v>music</v>
      </c>
      <c r="R882" t="str">
        <f t="shared" si="78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9"/>
        <v>8.0000000000000002E-3</v>
      </c>
      <c r="P883">
        <f t="shared" si="80"/>
        <v>30</v>
      </c>
      <c r="Q883" t="str">
        <f t="shared" si="81"/>
        <v>music</v>
      </c>
      <c r="R883" t="str">
        <f t="shared" si="78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9"/>
        <v>0.20133333333333334</v>
      </c>
      <c r="P884">
        <f t="shared" si="80"/>
        <v>21.571428571428573</v>
      </c>
      <c r="Q884" t="str">
        <f t="shared" si="81"/>
        <v>music</v>
      </c>
      <c r="R884" t="str">
        <f t="shared" si="78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9"/>
        <v>0.4002</v>
      </c>
      <c r="P885">
        <f t="shared" si="80"/>
        <v>83.375</v>
      </c>
      <c r="Q885" t="str">
        <f t="shared" si="81"/>
        <v>music</v>
      </c>
      <c r="R885" t="str">
        <f t="shared" si="78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9"/>
        <v>0.01</v>
      </c>
      <c r="P886">
        <f t="shared" si="80"/>
        <v>10</v>
      </c>
      <c r="Q886" t="str">
        <f t="shared" si="81"/>
        <v>music</v>
      </c>
      <c r="R886" t="str">
        <f t="shared" si="78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9"/>
        <v>0.75</v>
      </c>
      <c r="P887">
        <f t="shared" si="80"/>
        <v>35.714285714285715</v>
      </c>
      <c r="Q887" t="str">
        <f t="shared" si="81"/>
        <v>music</v>
      </c>
      <c r="R887" t="str">
        <f t="shared" si="78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9"/>
        <v>0.41</v>
      </c>
      <c r="P888">
        <f t="shared" si="80"/>
        <v>29.285714285714285</v>
      </c>
      <c r="Q888" t="str">
        <f t="shared" si="81"/>
        <v>music</v>
      </c>
      <c r="R888" t="str">
        <f t="shared" si="78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9"/>
        <v>0</v>
      </c>
      <c r="P889" t="e">
        <f t="shared" si="80"/>
        <v>#DIV/0!</v>
      </c>
      <c r="Q889" t="str">
        <f t="shared" si="81"/>
        <v>music</v>
      </c>
      <c r="R889" t="str">
        <f t="shared" si="78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9"/>
        <v>7.1999999999999995E-2</v>
      </c>
      <c r="P890">
        <f t="shared" si="80"/>
        <v>18</v>
      </c>
      <c r="Q890" t="str">
        <f t="shared" si="81"/>
        <v>music</v>
      </c>
      <c r="R890" t="str">
        <f t="shared" si="78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9"/>
        <v>9.4412800000000005E-2</v>
      </c>
      <c r="P891">
        <f t="shared" si="80"/>
        <v>73.760000000000005</v>
      </c>
      <c r="Q891" t="str">
        <f t="shared" si="81"/>
        <v>music</v>
      </c>
      <c r="R891" t="str">
        <f t="shared" si="78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9"/>
        <v>4.1666666666666664E-2</v>
      </c>
      <c r="P892">
        <f t="shared" si="80"/>
        <v>31.25</v>
      </c>
      <c r="Q892" t="str">
        <f t="shared" si="81"/>
        <v>music</v>
      </c>
      <c r="R892" t="str">
        <f t="shared" si="78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9"/>
        <v>3.2500000000000001E-2</v>
      </c>
      <c r="P893">
        <f t="shared" si="80"/>
        <v>28.888888888888889</v>
      </c>
      <c r="Q893" t="str">
        <f t="shared" si="81"/>
        <v>music</v>
      </c>
      <c r="R893" t="str">
        <f t="shared" si="78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9"/>
        <v>0.40749999999999997</v>
      </c>
      <c r="P894">
        <f t="shared" si="80"/>
        <v>143.8235294117647</v>
      </c>
      <c r="Q894" t="str">
        <f t="shared" si="81"/>
        <v>music</v>
      </c>
      <c r="R894" t="str">
        <f t="shared" si="78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9"/>
        <v>0.1</v>
      </c>
      <c r="P895">
        <f t="shared" si="80"/>
        <v>40</v>
      </c>
      <c r="Q895" t="str">
        <f t="shared" si="81"/>
        <v>music</v>
      </c>
      <c r="R895" t="str">
        <f t="shared" si="78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9"/>
        <v>0.39169999999999999</v>
      </c>
      <c r="P896">
        <f t="shared" si="80"/>
        <v>147.81132075471697</v>
      </c>
      <c r="Q896" t="str">
        <f t="shared" si="81"/>
        <v>music</v>
      </c>
      <c r="R896" t="str">
        <f t="shared" si="78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9"/>
        <v>2.4375000000000001E-2</v>
      </c>
      <c r="P897">
        <f t="shared" si="80"/>
        <v>27.857142857142858</v>
      </c>
      <c r="Q897" t="str">
        <f t="shared" si="81"/>
        <v>music</v>
      </c>
      <c r="R897" t="str">
        <f t="shared" si="78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9"/>
        <v>0.4</v>
      </c>
      <c r="P898">
        <f t="shared" si="80"/>
        <v>44.444444444444443</v>
      </c>
      <c r="Q898" t="str">
        <f t="shared" si="81"/>
        <v>music</v>
      </c>
      <c r="R898" t="str">
        <f t="shared" ref="R898:R961" si="84">RIGHT(N898,(LEN(N898)-SEARCH("/",N898)))</f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5">E899/D899</f>
        <v>0</v>
      </c>
      <c r="P899" t="e">
        <f t="shared" ref="P899:P962" si="86">E899/L899</f>
        <v>#DIV/0!</v>
      </c>
      <c r="Q899" t="str">
        <f t="shared" ref="Q899:Q962" si="87">LEFT(N899, SEARCH("/",N899,1)-1)</f>
        <v>music</v>
      </c>
      <c r="R899" t="str">
        <f t="shared" si="84"/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5"/>
        <v>2.8000000000000001E-2</v>
      </c>
      <c r="P900">
        <f t="shared" si="86"/>
        <v>35</v>
      </c>
      <c r="Q900" t="str">
        <f t="shared" si="87"/>
        <v>music</v>
      </c>
      <c r="R900" t="str">
        <f t="shared" si="84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5"/>
        <v>0.37333333333333335</v>
      </c>
      <c r="P901">
        <f t="shared" si="86"/>
        <v>35</v>
      </c>
      <c r="Q901" t="str">
        <f t="shared" si="87"/>
        <v>music</v>
      </c>
      <c r="R901" t="str">
        <f t="shared" si="84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5"/>
        <v>4.1999999999999997E-3</v>
      </c>
      <c r="P902">
        <f t="shared" si="86"/>
        <v>10.5</v>
      </c>
      <c r="Q902" t="str">
        <f t="shared" si="87"/>
        <v>music</v>
      </c>
      <c r="R902" t="str">
        <f t="shared" si="84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5"/>
        <v>0</v>
      </c>
      <c r="P903" t="e">
        <f t="shared" si="86"/>
        <v>#DIV/0!</v>
      </c>
      <c r="Q903" t="str">
        <f t="shared" si="87"/>
        <v>music</v>
      </c>
      <c r="R903" t="str">
        <f t="shared" si="84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5"/>
        <v>3.0000000000000001E-3</v>
      </c>
      <c r="P904">
        <f t="shared" si="86"/>
        <v>30</v>
      </c>
      <c r="Q904" t="str">
        <f t="shared" si="87"/>
        <v>music</v>
      </c>
      <c r="R904" t="str">
        <f t="shared" si="84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5"/>
        <v>3.2000000000000001E-2</v>
      </c>
      <c r="P905">
        <f t="shared" si="86"/>
        <v>40</v>
      </c>
      <c r="Q905" t="str">
        <f t="shared" si="87"/>
        <v>music</v>
      </c>
      <c r="R905" t="str">
        <f t="shared" si="84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5"/>
        <v>3.0200000000000001E-3</v>
      </c>
      <c r="P906">
        <f t="shared" si="86"/>
        <v>50.333333333333336</v>
      </c>
      <c r="Q906" t="str">
        <f t="shared" si="87"/>
        <v>music</v>
      </c>
      <c r="R906" t="str">
        <f t="shared" si="84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5"/>
        <v>3.0153846153846153E-2</v>
      </c>
      <c r="P907">
        <f t="shared" si="86"/>
        <v>32.666666666666664</v>
      </c>
      <c r="Q907" t="str">
        <f t="shared" si="87"/>
        <v>music</v>
      </c>
      <c r="R907" t="str">
        <f t="shared" si="84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5"/>
        <v>0</v>
      </c>
      <c r="P908" t="e">
        <f t="shared" si="86"/>
        <v>#DIV/0!</v>
      </c>
      <c r="Q908" t="str">
        <f t="shared" si="87"/>
        <v>music</v>
      </c>
      <c r="R908" t="str">
        <f t="shared" si="84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5"/>
        <v>0</v>
      </c>
      <c r="P909" t="e">
        <f t="shared" si="86"/>
        <v>#DIV/0!</v>
      </c>
      <c r="Q909" t="str">
        <f t="shared" si="87"/>
        <v>music</v>
      </c>
      <c r="R909" t="str">
        <f t="shared" si="84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5"/>
        <v>0</v>
      </c>
      <c r="P910" t="e">
        <f t="shared" si="86"/>
        <v>#DIV/0!</v>
      </c>
      <c r="Q910" t="str">
        <f t="shared" si="87"/>
        <v>music</v>
      </c>
      <c r="R910" t="str">
        <f t="shared" si="84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5"/>
        <v>3.2500000000000001E-2</v>
      </c>
      <c r="P911">
        <f t="shared" si="86"/>
        <v>65</v>
      </c>
      <c r="Q911" t="str">
        <f t="shared" si="87"/>
        <v>music</v>
      </c>
      <c r="R911" t="str">
        <f t="shared" si="84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5"/>
        <v>0.22363636363636363</v>
      </c>
      <c r="P912">
        <f t="shared" si="86"/>
        <v>24.6</v>
      </c>
      <c r="Q912" t="str">
        <f t="shared" si="87"/>
        <v>music</v>
      </c>
      <c r="R912" t="str">
        <f t="shared" si="84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5"/>
        <v>0</v>
      </c>
      <c r="P913" t="e">
        <f t="shared" si="86"/>
        <v>#DIV/0!</v>
      </c>
      <c r="Q913" t="str">
        <f t="shared" si="87"/>
        <v>music</v>
      </c>
      <c r="R913" t="str">
        <f t="shared" si="84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5"/>
        <v>8.5714285714285719E-3</v>
      </c>
      <c r="P914">
        <f t="shared" si="86"/>
        <v>15</v>
      </c>
      <c r="Q914" t="str">
        <f t="shared" si="87"/>
        <v>music</v>
      </c>
      <c r="R914" t="str">
        <f t="shared" si="84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5"/>
        <v>6.6066666666666662E-2</v>
      </c>
      <c r="P915">
        <f t="shared" si="86"/>
        <v>82.583333333333329</v>
      </c>
      <c r="Q915" t="str">
        <f t="shared" si="87"/>
        <v>music</v>
      </c>
      <c r="R915" t="str">
        <f t="shared" si="84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5"/>
        <v>0</v>
      </c>
      <c r="P916" t="e">
        <f t="shared" si="86"/>
        <v>#DIV/0!</v>
      </c>
      <c r="Q916" t="str">
        <f t="shared" si="87"/>
        <v>music</v>
      </c>
      <c r="R916" t="str">
        <f t="shared" si="84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5"/>
        <v>5.7692307692307696E-2</v>
      </c>
      <c r="P917">
        <f t="shared" si="86"/>
        <v>41.666666666666664</v>
      </c>
      <c r="Q917" t="str">
        <f t="shared" si="87"/>
        <v>music</v>
      </c>
      <c r="R917" t="str">
        <f t="shared" si="84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5"/>
        <v>0</v>
      </c>
      <c r="P918" t="e">
        <f t="shared" si="86"/>
        <v>#DIV/0!</v>
      </c>
      <c r="Q918" t="str">
        <f t="shared" si="87"/>
        <v>music</v>
      </c>
      <c r="R918" t="str">
        <f t="shared" si="84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5"/>
        <v>6.0000000000000001E-3</v>
      </c>
      <c r="P919">
        <f t="shared" si="86"/>
        <v>30</v>
      </c>
      <c r="Q919" t="str">
        <f t="shared" si="87"/>
        <v>music</v>
      </c>
      <c r="R919" t="str">
        <f t="shared" si="84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5"/>
        <v>5.0256410256410255E-2</v>
      </c>
      <c r="P920">
        <f t="shared" si="86"/>
        <v>19.600000000000001</v>
      </c>
      <c r="Q920" t="str">
        <f t="shared" si="87"/>
        <v>music</v>
      </c>
      <c r="R920" t="str">
        <f t="shared" si="84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5"/>
        <v>5.0000000000000001E-3</v>
      </c>
      <c r="P921">
        <f t="shared" si="86"/>
        <v>100</v>
      </c>
      <c r="Q921" t="str">
        <f t="shared" si="87"/>
        <v>music</v>
      </c>
      <c r="R921" t="str">
        <f t="shared" si="84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5"/>
        <v>0</v>
      </c>
      <c r="P922" t="e">
        <f t="shared" si="86"/>
        <v>#DIV/0!</v>
      </c>
      <c r="Q922" t="str">
        <f t="shared" si="87"/>
        <v>music</v>
      </c>
      <c r="R922" t="str">
        <f t="shared" si="84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5"/>
        <v>0.309</v>
      </c>
      <c r="P923">
        <f t="shared" si="86"/>
        <v>231.75</v>
      </c>
      <c r="Q923" t="str">
        <f t="shared" si="87"/>
        <v>music</v>
      </c>
      <c r="R923" t="str">
        <f t="shared" si="84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5"/>
        <v>0.21037037037037037</v>
      </c>
      <c r="P924">
        <f t="shared" si="86"/>
        <v>189.33333333333334</v>
      </c>
      <c r="Q924" t="str">
        <f t="shared" si="87"/>
        <v>music</v>
      </c>
      <c r="R924" t="str">
        <f t="shared" si="84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5"/>
        <v>2.1999999999999999E-2</v>
      </c>
      <c r="P925">
        <f t="shared" si="86"/>
        <v>55</v>
      </c>
      <c r="Q925" t="str">
        <f t="shared" si="87"/>
        <v>music</v>
      </c>
      <c r="R925" t="str">
        <f t="shared" si="84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5"/>
        <v>0.109</v>
      </c>
      <c r="P926">
        <f t="shared" si="86"/>
        <v>21.8</v>
      </c>
      <c r="Q926" t="str">
        <f t="shared" si="87"/>
        <v>music</v>
      </c>
      <c r="R926" t="str">
        <f t="shared" si="84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5"/>
        <v>2.6666666666666668E-2</v>
      </c>
      <c r="P927">
        <f t="shared" si="86"/>
        <v>32</v>
      </c>
      <c r="Q927" t="str">
        <f t="shared" si="87"/>
        <v>music</v>
      </c>
      <c r="R927" t="str">
        <f t="shared" si="84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5"/>
        <v>0</v>
      </c>
      <c r="P928" t="e">
        <f t="shared" si="86"/>
        <v>#DIV/0!</v>
      </c>
      <c r="Q928" t="str">
        <f t="shared" si="87"/>
        <v>music</v>
      </c>
      <c r="R928" t="str">
        <f t="shared" si="84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5"/>
        <v>0</v>
      </c>
      <c r="P929" t="e">
        <f t="shared" si="86"/>
        <v>#DIV/0!</v>
      </c>
      <c r="Q929" t="str">
        <f t="shared" si="87"/>
        <v>music</v>
      </c>
      <c r="R929" t="str">
        <f t="shared" si="84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5"/>
        <v>0.10862068965517241</v>
      </c>
      <c r="P930">
        <f t="shared" si="86"/>
        <v>56.25</v>
      </c>
      <c r="Q930" t="str">
        <f t="shared" si="87"/>
        <v>music</v>
      </c>
      <c r="R930" t="str">
        <f t="shared" si="84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5"/>
        <v>0</v>
      </c>
      <c r="P931" t="e">
        <f t="shared" si="86"/>
        <v>#DIV/0!</v>
      </c>
      <c r="Q931" t="str">
        <f t="shared" si="87"/>
        <v>music</v>
      </c>
      <c r="R931" t="str">
        <f t="shared" si="84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5"/>
        <v>0.38333333333333336</v>
      </c>
      <c r="P932">
        <f t="shared" si="86"/>
        <v>69</v>
      </c>
      <c r="Q932" t="str">
        <f t="shared" si="87"/>
        <v>music</v>
      </c>
      <c r="R932" t="str">
        <f t="shared" si="84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5"/>
        <v>6.5500000000000003E-2</v>
      </c>
      <c r="P933">
        <f t="shared" si="86"/>
        <v>18.714285714285715</v>
      </c>
      <c r="Q933" t="str">
        <f t="shared" si="87"/>
        <v>music</v>
      </c>
      <c r="R933" t="str">
        <f t="shared" si="84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5"/>
        <v>0.14536842105263159</v>
      </c>
      <c r="P934">
        <f t="shared" si="86"/>
        <v>46.033333333333331</v>
      </c>
      <c r="Q934" t="str">
        <f t="shared" si="87"/>
        <v>music</v>
      </c>
      <c r="R934" t="str">
        <f t="shared" si="84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5"/>
        <v>0.06</v>
      </c>
      <c r="P935">
        <f t="shared" si="86"/>
        <v>60</v>
      </c>
      <c r="Q935" t="str">
        <f t="shared" si="87"/>
        <v>music</v>
      </c>
      <c r="R935" t="str">
        <f t="shared" si="84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5"/>
        <v>0.30399999999999999</v>
      </c>
      <c r="P936">
        <f t="shared" si="86"/>
        <v>50.666666666666664</v>
      </c>
      <c r="Q936" t="str">
        <f t="shared" si="87"/>
        <v>music</v>
      </c>
      <c r="R936" t="str">
        <f t="shared" si="84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5"/>
        <v>1.4285714285714285E-2</v>
      </c>
      <c r="P937">
        <f t="shared" si="86"/>
        <v>25</v>
      </c>
      <c r="Q937" t="str">
        <f t="shared" si="87"/>
        <v>music</v>
      </c>
      <c r="R937" t="str">
        <f t="shared" si="84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5"/>
        <v>0</v>
      </c>
      <c r="P938" t="e">
        <f t="shared" si="86"/>
        <v>#DIV/0!</v>
      </c>
      <c r="Q938" t="str">
        <f t="shared" si="87"/>
        <v>music</v>
      </c>
      <c r="R938" t="str">
        <f t="shared" si="84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5"/>
        <v>1.1428571428571429E-2</v>
      </c>
      <c r="P939">
        <f t="shared" si="86"/>
        <v>20</v>
      </c>
      <c r="Q939" t="str">
        <f t="shared" si="87"/>
        <v>music</v>
      </c>
      <c r="R939" t="str">
        <f t="shared" si="84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5"/>
        <v>3.5714285714285713E-3</v>
      </c>
      <c r="P940">
        <f t="shared" si="86"/>
        <v>25</v>
      </c>
      <c r="Q940" t="str">
        <f t="shared" si="87"/>
        <v>music</v>
      </c>
      <c r="R940" t="str">
        <f t="shared" si="84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5"/>
        <v>1.4545454545454545E-2</v>
      </c>
      <c r="P941">
        <f t="shared" si="86"/>
        <v>20</v>
      </c>
      <c r="Q941" t="str">
        <f t="shared" si="87"/>
        <v>music</v>
      </c>
      <c r="R941" t="str">
        <f t="shared" si="84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5"/>
        <v>0.17155555555555554</v>
      </c>
      <c r="P942">
        <f t="shared" si="86"/>
        <v>110.28571428571429</v>
      </c>
      <c r="Q942" t="str">
        <f t="shared" si="87"/>
        <v>technology</v>
      </c>
      <c r="R942" t="str">
        <f t="shared" si="84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5"/>
        <v>2.3220000000000001E-2</v>
      </c>
      <c r="P943">
        <f t="shared" si="86"/>
        <v>37.451612903225808</v>
      </c>
      <c r="Q943" t="str">
        <f t="shared" si="87"/>
        <v>technology</v>
      </c>
      <c r="R943" t="str">
        <f t="shared" si="84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5"/>
        <v>8.9066666666666669E-2</v>
      </c>
      <c r="P944">
        <f t="shared" si="86"/>
        <v>41.75</v>
      </c>
      <c r="Q944" t="str">
        <f t="shared" si="87"/>
        <v>technology</v>
      </c>
      <c r="R944" t="str">
        <f t="shared" si="84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5"/>
        <v>9.633333333333334E-2</v>
      </c>
      <c r="P945">
        <f t="shared" si="86"/>
        <v>24.083333333333332</v>
      </c>
      <c r="Q945" t="str">
        <f t="shared" si="87"/>
        <v>technology</v>
      </c>
      <c r="R945" t="str">
        <f t="shared" si="84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5"/>
        <v>0.13325999999999999</v>
      </c>
      <c r="P946">
        <f t="shared" si="86"/>
        <v>69.40625</v>
      </c>
      <c r="Q946" t="str">
        <f t="shared" si="87"/>
        <v>technology</v>
      </c>
      <c r="R946" t="str">
        <f t="shared" si="84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5"/>
        <v>2.4840000000000001E-2</v>
      </c>
      <c r="P947">
        <f t="shared" si="86"/>
        <v>155.25</v>
      </c>
      <c r="Q947" t="str">
        <f t="shared" si="87"/>
        <v>technology</v>
      </c>
      <c r="R947" t="str">
        <f t="shared" si="84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5"/>
        <v>1.9066666666666666E-2</v>
      </c>
      <c r="P948">
        <f t="shared" si="86"/>
        <v>57.2</v>
      </c>
      <c r="Q948" t="str">
        <f t="shared" si="87"/>
        <v>technology</v>
      </c>
      <c r="R948" t="str">
        <f t="shared" si="84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5"/>
        <v>0</v>
      </c>
      <c r="P949" t="e">
        <f t="shared" si="86"/>
        <v>#DIV/0!</v>
      </c>
      <c r="Q949" t="str">
        <f t="shared" si="87"/>
        <v>technology</v>
      </c>
      <c r="R949" t="str">
        <f t="shared" si="84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5"/>
        <v>0.12</v>
      </c>
      <c r="P950">
        <f t="shared" si="86"/>
        <v>60</v>
      </c>
      <c r="Q950" t="str">
        <f t="shared" si="87"/>
        <v>technology</v>
      </c>
      <c r="R950" t="str">
        <f t="shared" si="84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5"/>
        <v>1.3650000000000001E-2</v>
      </c>
      <c r="P951">
        <f t="shared" si="86"/>
        <v>39</v>
      </c>
      <c r="Q951" t="str">
        <f t="shared" si="87"/>
        <v>technology</v>
      </c>
      <c r="R951" t="str">
        <f t="shared" si="84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5"/>
        <v>0.28039999999999998</v>
      </c>
      <c r="P952">
        <f t="shared" si="86"/>
        <v>58.416666666666664</v>
      </c>
      <c r="Q952" t="str">
        <f t="shared" si="87"/>
        <v>technology</v>
      </c>
      <c r="R952" t="str">
        <f t="shared" si="84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5"/>
        <v>0.38390000000000002</v>
      </c>
      <c r="P953">
        <f t="shared" si="86"/>
        <v>158.63636363636363</v>
      </c>
      <c r="Q953" t="str">
        <f t="shared" si="87"/>
        <v>technology</v>
      </c>
      <c r="R953" t="str">
        <f t="shared" si="84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5"/>
        <v>0.39942857142857141</v>
      </c>
      <c r="P954">
        <f t="shared" si="86"/>
        <v>99.857142857142861</v>
      </c>
      <c r="Q954" t="str">
        <f t="shared" si="87"/>
        <v>technology</v>
      </c>
      <c r="R954" t="str">
        <f t="shared" si="84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5"/>
        <v>8.3999999999999995E-3</v>
      </c>
      <c r="P955">
        <f t="shared" si="86"/>
        <v>25.2</v>
      </c>
      <c r="Q955" t="str">
        <f t="shared" si="87"/>
        <v>technology</v>
      </c>
      <c r="R955" t="str">
        <f t="shared" si="84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5"/>
        <v>0.43406666666666666</v>
      </c>
      <c r="P956">
        <f t="shared" si="86"/>
        <v>89.191780821917803</v>
      </c>
      <c r="Q956" t="str">
        <f t="shared" si="87"/>
        <v>technology</v>
      </c>
      <c r="R956" t="str">
        <f t="shared" si="84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5"/>
        <v>5.6613333333333335E-2</v>
      </c>
      <c r="P957">
        <f t="shared" si="86"/>
        <v>182.6236559139785</v>
      </c>
      <c r="Q957" t="str">
        <f t="shared" si="87"/>
        <v>technology</v>
      </c>
      <c r="R957" t="str">
        <f t="shared" si="84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5"/>
        <v>1.7219999999999999E-2</v>
      </c>
      <c r="P958">
        <f t="shared" si="86"/>
        <v>50.647058823529413</v>
      </c>
      <c r="Q958" t="str">
        <f t="shared" si="87"/>
        <v>technology</v>
      </c>
      <c r="R958" t="str">
        <f t="shared" si="84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5"/>
        <v>1.9416666666666665E-2</v>
      </c>
      <c r="P959">
        <f t="shared" si="86"/>
        <v>33.285714285714285</v>
      </c>
      <c r="Q959" t="str">
        <f t="shared" si="87"/>
        <v>technology</v>
      </c>
      <c r="R959" t="str">
        <f t="shared" si="84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5"/>
        <v>0.11328275684711328</v>
      </c>
      <c r="P960">
        <f t="shared" si="86"/>
        <v>51.823529411764703</v>
      </c>
      <c r="Q960" t="str">
        <f t="shared" si="87"/>
        <v>technology</v>
      </c>
      <c r="R960" t="str">
        <f t="shared" si="84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5"/>
        <v>0.3886</v>
      </c>
      <c r="P961">
        <f t="shared" si="86"/>
        <v>113.62573099415205</v>
      </c>
      <c r="Q961" t="str">
        <f t="shared" si="87"/>
        <v>technology</v>
      </c>
      <c r="R961" t="str">
        <f t="shared" si="84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5"/>
        <v>0.46100628930817611</v>
      </c>
      <c r="P962">
        <f t="shared" si="86"/>
        <v>136.46276595744681</v>
      </c>
      <c r="Q962" t="str">
        <f t="shared" si="87"/>
        <v>technology</v>
      </c>
      <c r="R962" t="str">
        <f t="shared" ref="R962:R1025" si="90">RIGHT(N962,(LEN(N962)-SEARCH("/",N962)))</f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1">E963/D963</f>
        <v>0.42188421052631581</v>
      </c>
      <c r="P963">
        <f t="shared" ref="P963:P1026" si="92">E963/L963</f>
        <v>364.35454545454547</v>
      </c>
      <c r="Q963" t="str">
        <f t="shared" ref="Q963:Q1026" si="93">LEFT(N963, SEARCH("/",N963,1)-1)</f>
        <v>technology</v>
      </c>
      <c r="R963" t="str">
        <f t="shared" si="90"/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1"/>
        <v>0.2848</v>
      </c>
      <c r="P964">
        <f t="shared" si="92"/>
        <v>19.243243243243242</v>
      </c>
      <c r="Q964" t="str">
        <f t="shared" si="93"/>
        <v>technology</v>
      </c>
      <c r="R964" t="str">
        <f t="shared" si="90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1"/>
        <v>1.0771428571428571E-2</v>
      </c>
      <c r="P965">
        <f t="shared" si="92"/>
        <v>41.888888888888886</v>
      </c>
      <c r="Q965" t="str">
        <f t="shared" si="93"/>
        <v>technology</v>
      </c>
      <c r="R965" t="str">
        <f t="shared" si="90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1"/>
        <v>7.9909090909090902E-3</v>
      </c>
      <c r="P966">
        <f t="shared" si="92"/>
        <v>30.310344827586206</v>
      </c>
      <c r="Q966" t="str">
        <f t="shared" si="93"/>
        <v>technology</v>
      </c>
      <c r="R966" t="str">
        <f t="shared" si="90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1"/>
        <v>1.192E-2</v>
      </c>
      <c r="P967">
        <f t="shared" si="92"/>
        <v>49.666666666666664</v>
      </c>
      <c r="Q967" t="str">
        <f t="shared" si="93"/>
        <v>technology</v>
      </c>
      <c r="R967" t="str">
        <f t="shared" si="90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1"/>
        <v>0.14799999999999999</v>
      </c>
      <c r="P968">
        <f t="shared" si="92"/>
        <v>59.2</v>
      </c>
      <c r="Q968" t="str">
        <f t="shared" si="93"/>
        <v>technology</v>
      </c>
      <c r="R968" t="str">
        <f t="shared" si="90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1"/>
        <v>0.17810000000000001</v>
      </c>
      <c r="P969">
        <f t="shared" si="92"/>
        <v>43.97530864197531</v>
      </c>
      <c r="Q969" t="str">
        <f t="shared" si="93"/>
        <v>technology</v>
      </c>
      <c r="R969" t="str">
        <f t="shared" si="90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1"/>
        <v>1.325E-2</v>
      </c>
      <c r="P970">
        <f t="shared" si="92"/>
        <v>26.5</v>
      </c>
      <c r="Q970" t="str">
        <f t="shared" si="93"/>
        <v>technology</v>
      </c>
      <c r="R970" t="str">
        <f t="shared" si="90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1"/>
        <v>0.46666666666666667</v>
      </c>
      <c r="P971">
        <f t="shared" si="92"/>
        <v>1272.7272727272727</v>
      </c>
      <c r="Q971" t="str">
        <f t="shared" si="93"/>
        <v>technology</v>
      </c>
      <c r="R971" t="str">
        <f t="shared" si="90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1"/>
        <v>0.4592</v>
      </c>
      <c r="P972">
        <f t="shared" si="92"/>
        <v>164</v>
      </c>
      <c r="Q972" t="str">
        <f t="shared" si="93"/>
        <v>technology</v>
      </c>
      <c r="R972" t="str">
        <f t="shared" si="90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1"/>
        <v>2.2599999999999999E-3</v>
      </c>
      <c r="P973">
        <f t="shared" si="92"/>
        <v>45.2</v>
      </c>
      <c r="Q973" t="str">
        <f t="shared" si="93"/>
        <v>technology</v>
      </c>
      <c r="R973" t="str">
        <f t="shared" si="90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1"/>
        <v>0.34625</v>
      </c>
      <c r="P974">
        <f t="shared" si="92"/>
        <v>153.88888888888889</v>
      </c>
      <c r="Q974" t="str">
        <f t="shared" si="93"/>
        <v>technology</v>
      </c>
      <c r="R974" t="str">
        <f t="shared" si="90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1"/>
        <v>2.0549999999999999E-2</v>
      </c>
      <c r="P975">
        <f t="shared" si="92"/>
        <v>51.375</v>
      </c>
      <c r="Q975" t="str">
        <f t="shared" si="93"/>
        <v>technology</v>
      </c>
      <c r="R975" t="str">
        <f t="shared" si="90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1"/>
        <v>5.5999999999999999E-3</v>
      </c>
      <c r="P976">
        <f t="shared" si="92"/>
        <v>93.333333333333329</v>
      </c>
      <c r="Q976" t="str">
        <f t="shared" si="93"/>
        <v>technology</v>
      </c>
      <c r="R976" t="str">
        <f t="shared" si="90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1"/>
        <v>2.6069999999999999E-2</v>
      </c>
      <c r="P977">
        <f t="shared" si="92"/>
        <v>108.625</v>
      </c>
      <c r="Q977" t="str">
        <f t="shared" si="93"/>
        <v>technology</v>
      </c>
      <c r="R977" t="str">
        <f t="shared" si="90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1"/>
        <v>1.9259999999999999E-2</v>
      </c>
      <c r="P978">
        <f t="shared" si="92"/>
        <v>160.5</v>
      </c>
      <c r="Q978" t="str">
        <f t="shared" si="93"/>
        <v>technology</v>
      </c>
      <c r="R978" t="str">
        <f t="shared" si="90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1"/>
        <v>0.33666666666666667</v>
      </c>
      <c r="P979">
        <f t="shared" si="92"/>
        <v>75.75</v>
      </c>
      <c r="Q979" t="str">
        <f t="shared" si="93"/>
        <v>technology</v>
      </c>
      <c r="R979" t="str">
        <f t="shared" si="90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1"/>
        <v>0.5626326718299024</v>
      </c>
      <c r="P980">
        <f t="shared" si="92"/>
        <v>790.83739837398377</v>
      </c>
      <c r="Q980" t="str">
        <f t="shared" si="93"/>
        <v>technology</v>
      </c>
      <c r="R980" t="str">
        <f t="shared" si="90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1"/>
        <v>0.82817600000000002</v>
      </c>
      <c r="P981">
        <f t="shared" si="92"/>
        <v>301.93916666666667</v>
      </c>
      <c r="Q981" t="str">
        <f t="shared" si="93"/>
        <v>technology</v>
      </c>
      <c r="R981" t="str">
        <f t="shared" si="90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1"/>
        <v>0.14860000000000001</v>
      </c>
      <c r="P982">
        <f t="shared" si="92"/>
        <v>47.935483870967744</v>
      </c>
      <c r="Q982" t="str">
        <f t="shared" si="93"/>
        <v>technology</v>
      </c>
      <c r="R982" t="str">
        <f t="shared" si="90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1"/>
        <v>1.2375123751237513E-4</v>
      </c>
      <c r="P983">
        <f t="shared" si="92"/>
        <v>2.75</v>
      </c>
      <c r="Q983" t="str">
        <f t="shared" si="93"/>
        <v>technology</v>
      </c>
      <c r="R983" t="str">
        <f t="shared" si="90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1"/>
        <v>1.7142857142857143E-4</v>
      </c>
      <c r="P984">
        <f t="shared" si="92"/>
        <v>1</v>
      </c>
      <c r="Q984" t="str">
        <f t="shared" si="93"/>
        <v>technology</v>
      </c>
      <c r="R984" t="str">
        <f t="shared" si="90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1"/>
        <v>0.2950613611721471</v>
      </c>
      <c r="P985">
        <f t="shared" si="92"/>
        <v>171.79329608938548</v>
      </c>
      <c r="Q985" t="str">
        <f t="shared" si="93"/>
        <v>technology</v>
      </c>
      <c r="R985" t="str">
        <f t="shared" si="90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1"/>
        <v>1.06E-2</v>
      </c>
      <c r="P986">
        <f t="shared" si="92"/>
        <v>35.333333333333336</v>
      </c>
      <c r="Q986" t="str">
        <f t="shared" si="93"/>
        <v>technology</v>
      </c>
      <c r="R986" t="str">
        <f t="shared" si="90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1"/>
        <v>6.2933333333333327E-2</v>
      </c>
      <c r="P987">
        <f t="shared" si="92"/>
        <v>82.086956521739125</v>
      </c>
      <c r="Q987" t="str">
        <f t="shared" si="93"/>
        <v>technology</v>
      </c>
      <c r="R987" t="str">
        <f t="shared" si="90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1"/>
        <v>0.1275</v>
      </c>
      <c r="P988">
        <f t="shared" si="92"/>
        <v>110.8695652173913</v>
      </c>
      <c r="Q988" t="str">
        <f t="shared" si="93"/>
        <v>technology</v>
      </c>
      <c r="R988" t="str">
        <f t="shared" si="90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1"/>
        <v>0.13220000000000001</v>
      </c>
      <c r="P989">
        <f t="shared" si="92"/>
        <v>161.21951219512195</v>
      </c>
      <c r="Q989" t="str">
        <f t="shared" si="93"/>
        <v>technology</v>
      </c>
      <c r="R989" t="str">
        <f t="shared" si="90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1"/>
        <v>0</v>
      </c>
      <c r="P990" t="e">
        <f t="shared" si="92"/>
        <v>#DIV/0!</v>
      </c>
      <c r="Q990" t="str">
        <f t="shared" si="93"/>
        <v>technology</v>
      </c>
      <c r="R990" t="str">
        <f t="shared" si="90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1"/>
        <v>0.16769999999999999</v>
      </c>
      <c r="P991">
        <f t="shared" si="92"/>
        <v>52.40625</v>
      </c>
      <c r="Q991" t="str">
        <f t="shared" si="93"/>
        <v>technology</v>
      </c>
      <c r="R991" t="str">
        <f t="shared" si="90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1"/>
        <v>1.0399999999999999E-3</v>
      </c>
      <c r="P992">
        <f t="shared" si="92"/>
        <v>13</v>
      </c>
      <c r="Q992" t="str">
        <f t="shared" si="93"/>
        <v>technology</v>
      </c>
      <c r="R992" t="str">
        <f t="shared" si="90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1"/>
        <v>4.24E-2</v>
      </c>
      <c r="P993">
        <f t="shared" si="92"/>
        <v>30.285714285714285</v>
      </c>
      <c r="Q993" t="str">
        <f t="shared" si="93"/>
        <v>technology</v>
      </c>
      <c r="R993" t="str">
        <f t="shared" si="90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1"/>
        <v>4.6699999999999997E-3</v>
      </c>
      <c r="P994">
        <f t="shared" si="92"/>
        <v>116.75</v>
      </c>
      <c r="Q994" t="str">
        <f t="shared" si="93"/>
        <v>technology</v>
      </c>
      <c r="R994" t="str">
        <f t="shared" si="90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1"/>
        <v>0.25087142857142858</v>
      </c>
      <c r="P995">
        <f t="shared" si="92"/>
        <v>89.59693877551021</v>
      </c>
      <c r="Q995" t="str">
        <f t="shared" si="93"/>
        <v>technology</v>
      </c>
      <c r="R995" t="str">
        <f t="shared" si="90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1"/>
        <v>2.3345000000000001E-2</v>
      </c>
      <c r="P996">
        <f t="shared" si="92"/>
        <v>424.45454545454544</v>
      </c>
      <c r="Q996" t="str">
        <f t="shared" si="93"/>
        <v>technology</v>
      </c>
      <c r="R996" t="str">
        <f t="shared" si="90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1"/>
        <v>7.2599999999999998E-2</v>
      </c>
      <c r="P997">
        <f t="shared" si="92"/>
        <v>80.666666666666671</v>
      </c>
      <c r="Q997" t="str">
        <f t="shared" si="93"/>
        <v>technology</v>
      </c>
      <c r="R997" t="str">
        <f t="shared" si="90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1"/>
        <v>1.6250000000000001E-2</v>
      </c>
      <c r="P998">
        <f t="shared" si="92"/>
        <v>13</v>
      </c>
      <c r="Q998" t="str">
        <f t="shared" si="93"/>
        <v>technology</v>
      </c>
      <c r="R998" t="str">
        <f t="shared" si="90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1"/>
        <v>1.2999999999999999E-2</v>
      </c>
      <c r="P999">
        <f t="shared" si="92"/>
        <v>8.125</v>
      </c>
      <c r="Q999" t="str">
        <f t="shared" si="93"/>
        <v>technology</v>
      </c>
      <c r="R999" t="str">
        <f t="shared" si="90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1"/>
        <v>0.58558333333333334</v>
      </c>
      <c r="P1000">
        <f t="shared" si="92"/>
        <v>153.42794759825327</v>
      </c>
      <c r="Q1000" t="str">
        <f t="shared" si="93"/>
        <v>technology</v>
      </c>
      <c r="R1000" t="str">
        <f t="shared" si="90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1"/>
        <v>7.7886666666666673E-2</v>
      </c>
      <c r="P1001">
        <f t="shared" si="92"/>
        <v>292.07499999999999</v>
      </c>
      <c r="Q1001" t="str">
        <f t="shared" si="93"/>
        <v>technology</v>
      </c>
      <c r="R1001" t="str">
        <f t="shared" si="90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1"/>
        <v>2.2157147647256063E-2</v>
      </c>
      <c r="P1002">
        <f t="shared" si="92"/>
        <v>3304</v>
      </c>
      <c r="Q1002" t="str">
        <f t="shared" si="93"/>
        <v>technology</v>
      </c>
      <c r="R1002" t="str">
        <f t="shared" si="90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1"/>
        <v>1.04</v>
      </c>
      <c r="P1003">
        <f t="shared" si="92"/>
        <v>1300</v>
      </c>
      <c r="Q1003" t="str">
        <f t="shared" si="93"/>
        <v>technology</v>
      </c>
      <c r="R1003" t="str">
        <f t="shared" si="90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1"/>
        <v>0.29602960296029601</v>
      </c>
      <c r="P1004">
        <f t="shared" si="92"/>
        <v>134.54545454545453</v>
      </c>
      <c r="Q1004" t="str">
        <f t="shared" si="93"/>
        <v>technology</v>
      </c>
      <c r="R1004" t="str">
        <f t="shared" si="90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1"/>
        <v>0.16055</v>
      </c>
      <c r="P1005">
        <f t="shared" si="92"/>
        <v>214.06666666666666</v>
      </c>
      <c r="Q1005" t="str">
        <f t="shared" si="93"/>
        <v>technology</v>
      </c>
      <c r="R1005" t="str">
        <f t="shared" si="90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1"/>
        <v>0.82208000000000003</v>
      </c>
      <c r="P1006">
        <f t="shared" si="92"/>
        <v>216.33684210526314</v>
      </c>
      <c r="Q1006" t="str">
        <f t="shared" si="93"/>
        <v>technology</v>
      </c>
      <c r="R1006" t="str">
        <f t="shared" si="90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1"/>
        <v>0.75051000000000001</v>
      </c>
      <c r="P1007">
        <f t="shared" si="92"/>
        <v>932.31055900621118</v>
      </c>
      <c r="Q1007" t="str">
        <f t="shared" si="93"/>
        <v>technology</v>
      </c>
      <c r="R1007" t="str">
        <f t="shared" si="90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1"/>
        <v>5.8500000000000003E-2</v>
      </c>
      <c r="P1008">
        <f t="shared" si="92"/>
        <v>29.25</v>
      </c>
      <c r="Q1008" t="str">
        <f t="shared" si="93"/>
        <v>technology</v>
      </c>
      <c r="R1008" t="str">
        <f t="shared" si="90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1"/>
        <v>0.44319999999999998</v>
      </c>
      <c r="P1009">
        <f t="shared" si="92"/>
        <v>174.94736842105263</v>
      </c>
      <c r="Q1009" t="str">
        <f t="shared" si="93"/>
        <v>technology</v>
      </c>
      <c r="R1009" t="str">
        <f t="shared" si="90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1"/>
        <v>2.6737967914438501E-3</v>
      </c>
      <c r="P1010">
        <f t="shared" si="92"/>
        <v>250</v>
      </c>
      <c r="Q1010" t="str">
        <f t="shared" si="93"/>
        <v>technology</v>
      </c>
      <c r="R1010" t="str">
        <f t="shared" si="90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1"/>
        <v>0.1313</v>
      </c>
      <c r="P1011">
        <f t="shared" si="92"/>
        <v>65</v>
      </c>
      <c r="Q1011" t="str">
        <f t="shared" si="93"/>
        <v>technology</v>
      </c>
      <c r="R1011" t="str">
        <f t="shared" si="90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1"/>
        <v>1.9088937093275488E-3</v>
      </c>
      <c r="P1012">
        <f t="shared" si="92"/>
        <v>55</v>
      </c>
      <c r="Q1012" t="str">
        <f t="shared" si="93"/>
        <v>technology</v>
      </c>
      <c r="R1012" t="str">
        <f t="shared" si="90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1"/>
        <v>3.7499999999999999E-3</v>
      </c>
      <c r="P1013">
        <f t="shared" si="92"/>
        <v>75</v>
      </c>
      <c r="Q1013" t="str">
        <f t="shared" si="93"/>
        <v>technology</v>
      </c>
      <c r="R1013" t="str">
        <f t="shared" si="90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1"/>
        <v>215.35021</v>
      </c>
      <c r="P1014">
        <f t="shared" si="92"/>
        <v>1389.3561935483872</v>
      </c>
      <c r="Q1014" t="str">
        <f t="shared" si="93"/>
        <v>technology</v>
      </c>
      <c r="R1014" t="str">
        <f t="shared" si="90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1"/>
        <v>0.34527999999999998</v>
      </c>
      <c r="P1015">
        <f t="shared" si="92"/>
        <v>95.911111111111111</v>
      </c>
      <c r="Q1015" t="str">
        <f t="shared" si="93"/>
        <v>technology</v>
      </c>
      <c r="R1015" t="str">
        <f t="shared" si="90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1"/>
        <v>0.30599999999999999</v>
      </c>
      <c r="P1016">
        <f t="shared" si="92"/>
        <v>191.25</v>
      </c>
      <c r="Q1016" t="str">
        <f t="shared" si="93"/>
        <v>technology</v>
      </c>
      <c r="R1016" t="str">
        <f t="shared" si="90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1"/>
        <v>2.6666666666666668E-2</v>
      </c>
      <c r="P1017">
        <f t="shared" si="92"/>
        <v>40</v>
      </c>
      <c r="Q1017" t="str">
        <f t="shared" si="93"/>
        <v>technology</v>
      </c>
      <c r="R1017" t="str">
        <f t="shared" si="90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1"/>
        <v>2.8420000000000001E-2</v>
      </c>
      <c r="P1018">
        <f t="shared" si="92"/>
        <v>74.78947368421052</v>
      </c>
      <c r="Q1018" t="str">
        <f t="shared" si="93"/>
        <v>technology</v>
      </c>
      <c r="R1018" t="str">
        <f t="shared" si="90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1"/>
        <v>0.22878799999999999</v>
      </c>
      <c r="P1019">
        <f t="shared" si="92"/>
        <v>161.11830985915492</v>
      </c>
      <c r="Q1019" t="str">
        <f t="shared" si="93"/>
        <v>technology</v>
      </c>
      <c r="R1019" t="str">
        <f t="shared" si="90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1"/>
        <v>3.1050000000000001E-2</v>
      </c>
      <c r="P1020">
        <f t="shared" si="92"/>
        <v>88.714285714285708</v>
      </c>
      <c r="Q1020" t="str">
        <f t="shared" si="93"/>
        <v>technology</v>
      </c>
      <c r="R1020" t="str">
        <f t="shared" si="90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1"/>
        <v>0.47333333333333333</v>
      </c>
      <c r="P1021">
        <f t="shared" si="92"/>
        <v>53.25</v>
      </c>
      <c r="Q1021" t="str">
        <f t="shared" si="93"/>
        <v>technology</v>
      </c>
      <c r="R1021" t="str">
        <f t="shared" si="90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1"/>
        <v>2.0554838709677421</v>
      </c>
      <c r="P1022">
        <f t="shared" si="92"/>
        <v>106.2</v>
      </c>
      <c r="Q1022" t="str">
        <f t="shared" si="93"/>
        <v>music</v>
      </c>
      <c r="R1022" t="str">
        <f t="shared" si="90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1"/>
        <v>3.5180366666666667</v>
      </c>
      <c r="P1023">
        <f t="shared" si="92"/>
        <v>22.079728033472804</v>
      </c>
      <c r="Q1023" t="str">
        <f t="shared" si="93"/>
        <v>music</v>
      </c>
      <c r="R1023" t="str">
        <f t="shared" si="90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1"/>
        <v>1.149</v>
      </c>
      <c r="P1024">
        <f t="shared" si="92"/>
        <v>31.054054054054053</v>
      </c>
      <c r="Q1024" t="str">
        <f t="shared" si="93"/>
        <v>music</v>
      </c>
      <c r="R1024" t="str">
        <f t="shared" si="90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1"/>
        <v>2.3715000000000002</v>
      </c>
      <c r="P1025">
        <f t="shared" si="92"/>
        <v>36.206106870229007</v>
      </c>
      <c r="Q1025" t="str">
        <f t="shared" si="93"/>
        <v>music</v>
      </c>
      <c r="R1025" t="str">
        <f t="shared" si="90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1"/>
        <v>1.1863774999999999</v>
      </c>
      <c r="P1026">
        <f t="shared" si="92"/>
        <v>388.9762295081967</v>
      </c>
      <c r="Q1026" t="str">
        <f t="shared" si="93"/>
        <v>music</v>
      </c>
      <c r="R1026" t="str">
        <f t="shared" ref="R1026:R1089" si="96">RIGHT(N1026,(LEN(N1026)-SEARCH("/",N1026)))</f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7">E1027/D1027</f>
        <v>1.099283142857143</v>
      </c>
      <c r="P1027">
        <f t="shared" ref="P1027:P1090" si="98">E1027/L1027</f>
        <v>71.848571428571432</v>
      </c>
      <c r="Q1027" t="str">
        <f t="shared" ref="Q1027:Q1090" si="99">LEFT(N1027, SEARCH("/",N1027,1)-1)</f>
        <v>music</v>
      </c>
      <c r="R1027" t="str">
        <f t="shared" si="96"/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7"/>
        <v>1.0000828571428571</v>
      </c>
      <c r="P1028">
        <f t="shared" si="98"/>
        <v>57.381803278688523</v>
      </c>
      <c r="Q1028" t="str">
        <f t="shared" si="99"/>
        <v>music</v>
      </c>
      <c r="R1028" t="str">
        <f t="shared" si="96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7"/>
        <v>1.0309292094387414</v>
      </c>
      <c r="P1029">
        <f t="shared" si="98"/>
        <v>69.666666666666671</v>
      </c>
      <c r="Q1029" t="str">
        <f t="shared" si="99"/>
        <v>music</v>
      </c>
      <c r="R1029" t="str">
        <f t="shared" si="96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7"/>
        <v>1.1727000000000001</v>
      </c>
      <c r="P1030">
        <f t="shared" si="98"/>
        <v>45.988235294117644</v>
      </c>
      <c r="Q1030" t="str">
        <f t="shared" si="99"/>
        <v>music</v>
      </c>
      <c r="R1030" t="str">
        <f t="shared" si="96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7"/>
        <v>1.1175999999999999</v>
      </c>
      <c r="P1031">
        <f t="shared" si="98"/>
        <v>79.262411347517727</v>
      </c>
      <c r="Q1031" t="str">
        <f t="shared" si="99"/>
        <v>music</v>
      </c>
      <c r="R1031" t="str">
        <f t="shared" si="96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7"/>
        <v>3.4209999999999998</v>
      </c>
      <c r="P1032">
        <f t="shared" si="98"/>
        <v>43.031446540880502</v>
      </c>
      <c r="Q1032" t="str">
        <f t="shared" si="99"/>
        <v>music</v>
      </c>
      <c r="R1032" t="str">
        <f t="shared" si="96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7"/>
        <v>1.0740000000000001</v>
      </c>
      <c r="P1033">
        <f t="shared" si="98"/>
        <v>108.48484848484848</v>
      </c>
      <c r="Q1033" t="str">
        <f t="shared" si="99"/>
        <v>music</v>
      </c>
      <c r="R1033" t="str">
        <f t="shared" si="96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7"/>
        <v>1.0849703703703704</v>
      </c>
      <c r="P1034">
        <f t="shared" si="98"/>
        <v>61.029583333333335</v>
      </c>
      <c r="Q1034" t="str">
        <f t="shared" si="99"/>
        <v>music</v>
      </c>
      <c r="R1034" t="str">
        <f t="shared" si="96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7"/>
        <v>1.0286144578313252</v>
      </c>
      <c r="P1035">
        <f t="shared" si="98"/>
        <v>50.592592592592595</v>
      </c>
      <c r="Q1035" t="str">
        <f t="shared" si="99"/>
        <v>music</v>
      </c>
      <c r="R1035" t="str">
        <f t="shared" si="96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7"/>
        <v>1.3000180000000001</v>
      </c>
      <c r="P1036">
        <f t="shared" si="98"/>
        <v>39.157168674698795</v>
      </c>
      <c r="Q1036" t="str">
        <f t="shared" si="99"/>
        <v>music</v>
      </c>
      <c r="R1036" t="str">
        <f t="shared" si="96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7"/>
        <v>1.0765217391304347</v>
      </c>
      <c r="P1037">
        <f t="shared" si="98"/>
        <v>65.15789473684211</v>
      </c>
      <c r="Q1037" t="str">
        <f t="shared" si="99"/>
        <v>music</v>
      </c>
      <c r="R1037" t="str">
        <f t="shared" si="96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7"/>
        <v>1.1236044444444444</v>
      </c>
      <c r="P1038">
        <f t="shared" si="98"/>
        <v>23.963127962085309</v>
      </c>
      <c r="Q1038" t="str">
        <f t="shared" si="99"/>
        <v>music</v>
      </c>
      <c r="R1038" t="str">
        <f t="shared" si="96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7"/>
        <v>1.0209999999999999</v>
      </c>
      <c r="P1039">
        <f t="shared" si="98"/>
        <v>48.61904761904762</v>
      </c>
      <c r="Q1039" t="str">
        <f t="shared" si="99"/>
        <v>music</v>
      </c>
      <c r="R1039" t="str">
        <f t="shared" si="96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7"/>
        <v>1.4533333333333334</v>
      </c>
      <c r="P1040">
        <f t="shared" si="98"/>
        <v>35.73770491803279</v>
      </c>
      <c r="Q1040" t="str">
        <f t="shared" si="99"/>
        <v>music</v>
      </c>
      <c r="R1040" t="str">
        <f t="shared" si="96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7"/>
        <v>1.282</v>
      </c>
      <c r="P1041">
        <f t="shared" si="98"/>
        <v>21.366666666666667</v>
      </c>
      <c r="Q1041" t="str">
        <f t="shared" si="99"/>
        <v>music</v>
      </c>
      <c r="R1041" t="str">
        <f t="shared" si="96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7"/>
        <v>2.9411764705882353E-3</v>
      </c>
      <c r="P1042">
        <f t="shared" si="98"/>
        <v>250</v>
      </c>
      <c r="Q1042" t="str">
        <f t="shared" si="99"/>
        <v>journalism</v>
      </c>
      <c r="R1042" t="str">
        <f t="shared" si="96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7"/>
        <v>0</v>
      </c>
      <c r="P1043" t="e">
        <f t="shared" si="98"/>
        <v>#DIV/0!</v>
      </c>
      <c r="Q1043" t="str">
        <f t="shared" si="99"/>
        <v>journalism</v>
      </c>
      <c r="R1043" t="str">
        <f t="shared" si="96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7"/>
        <v>1.5384615384615385E-2</v>
      </c>
      <c r="P1044">
        <f t="shared" si="98"/>
        <v>10</v>
      </c>
      <c r="Q1044" t="str">
        <f t="shared" si="99"/>
        <v>journalism</v>
      </c>
      <c r="R1044" t="str">
        <f t="shared" si="96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7"/>
        <v>8.5370000000000001E-2</v>
      </c>
      <c r="P1045">
        <f t="shared" si="98"/>
        <v>29.236301369863014</v>
      </c>
      <c r="Q1045" t="str">
        <f t="shared" si="99"/>
        <v>journalism</v>
      </c>
      <c r="R1045" t="str">
        <f t="shared" si="96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7"/>
        <v>8.571428571428571E-4</v>
      </c>
      <c r="P1046">
        <f t="shared" si="98"/>
        <v>3</v>
      </c>
      <c r="Q1046" t="str">
        <f t="shared" si="99"/>
        <v>journalism</v>
      </c>
      <c r="R1046" t="str">
        <f t="shared" si="96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7"/>
        <v>2.6599999999999999E-2</v>
      </c>
      <c r="P1047">
        <f t="shared" si="98"/>
        <v>33.25</v>
      </c>
      <c r="Q1047" t="str">
        <f t="shared" si="99"/>
        <v>journalism</v>
      </c>
      <c r="R1047" t="str">
        <f t="shared" si="96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7"/>
        <v>0</v>
      </c>
      <c r="P1048" t="e">
        <f t="shared" si="98"/>
        <v>#DIV/0!</v>
      </c>
      <c r="Q1048" t="str">
        <f t="shared" si="99"/>
        <v>journalism</v>
      </c>
      <c r="R1048" t="str">
        <f t="shared" si="96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7"/>
        <v>5.0000000000000001E-4</v>
      </c>
      <c r="P1049">
        <f t="shared" si="98"/>
        <v>1</v>
      </c>
      <c r="Q1049" t="str">
        <f t="shared" si="99"/>
        <v>journalism</v>
      </c>
      <c r="R1049" t="str">
        <f t="shared" si="96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7"/>
        <v>1.4133333333333333E-2</v>
      </c>
      <c r="P1050">
        <f t="shared" si="98"/>
        <v>53</v>
      </c>
      <c r="Q1050" t="str">
        <f t="shared" si="99"/>
        <v>journalism</v>
      </c>
      <c r="R1050" t="str">
        <f t="shared" si="96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7"/>
        <v>0</v>
      </c>
      <c r="P1051" t="e">
        <f t="shared" si="98"/>
        <v>#DIV/0!</v>
      </c>
      <c r="Q1051" t="str">
        <f t="shared" si="99"/>
        <v>journalism</v>
      </c>
      <c r="R1051" t="str">
        <f t="shared" si="96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7"/>
        <v>0</v>
      </c>
      <c r="P1052" t="e">
        <f t="shared" si="98"/>
        <v>#DIV/0!</v>
      </c>
      <c r="Q1052" t="str">
        <f t="shared" si="99"/>
        <v>journalism</v>
      </c>
      <c r="R1052" t="str">
        <f t="shared" si="96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7"/>
        <v>0</v>
      </c>
      <c r="P1053" t="e">
        <f t="shared" si="98"/>
        <v>#DIV/0!</v>
      </c>
      <c r="Q1053" t="str">
        <f t="shared" si="99"/>
        <v>journalism</v>
      </c>
      <c r="R1053" t="str">
        <f t="shared" si="96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7"/>
        <v>0</v>
      </c>
      <c r="P1054" t="e">
        <f t="shared" si="98"/>
        <v>#DIV/0!</v>
      </c>
      <c r="Q1054" t="str">
        <f t="shared" si="99"/>
        <v>journalism</v>
      </c>
      <c r="R1054" t="str">
        <f t="shared" si="96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7"/>
        <v>0.01</v>
      </c>
      <c r="P1055">
        <f t="shared" si="98"/>
        <v>15</v>
      </c>
      <c r="Q1055" t="str">
        <f t="shared" si="99"/>
        <v>journalism</v>
      </c>
      <c r="R1055" t="str">
        <f t="shared" si="96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7"/>
        <v>0</v>
      </c>
      <c r="P1056" t="e">
        <f t="shared" si="98"/>
        <v>#DIV/0!</v>
      </c>
      <c r="Q1056" t="str">
        <f t="shared" si="99"/>
        <v>journalism</v>
      </c>
      <c r="R1056" t="str">
        <f t="shared" si="96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7"/>
        <v>0</v>
      </c>
      <c r="P1057" t="e">
        <f t="shared" si="98"/>
        <v>#DIV/0!</v>
      </c>
      <c r="Q1057" t="str">
        <f t="shared" si="99"/>
        <v>journalism</v>
      </c>
      <c r="R1057" t="str">
        <f t="shared" si="96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7"/>
        <v>0</v>
      </c>
      <c r="P1058" t="e">
        <f t="shared" si="98"/>
        <v>#DIV/0!</v>
      </c>
      <c r="Q1058" t="str">
        <f t="shared" si="99"/>
        <v>journalism</v>
      </c>
      <c r="R1058" t="str">
        <f t="shared" si="96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7"/>
        <v>0</v>
      </c>
      <c r="P1059" t="e">
        <f t="shared" si="98"/>
        <v>#DIV/0!</v>
      </c>
      <c r="Q1059" t="str">
        <f t="shared" si="99"/>
        <v>journalism</v>
      </c>
      <c r="R1059" t="str">
        <f t="shared" si="96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7"/>
        <v>0</v>
      </c>
      <c r="P1060" t="e">
        <f t="shared" si="98"/>
        <v>#DIV/0!</v>
      </c>
      <c r="Q1060" t="str">
        <f t="shared" si="99"/>
        <v>journalism</v>
      </c>
      <c r="R1060" t="str">
        <f t="shared" si="96"/>
        <v>audio</v>
      </c>
      <c r="S1060" s="9">
        <f t="shared" si="100"/>
        <v>42047.900960648149</v>
      </c>
      <c r="T1060" s="9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7"/>
        <v>0</v>
      </c>
      <c r="P1061" t="e">
        <f t="shared" si="98"/>
        <v>#DIV/0!</v>
      </c>
      <c r="Q1061" t="str">
        <f t="shared" si="99"/>
        <v>journalism</v>
      </c>
      <c r="R1061" t="str">
        <f t="shared" si="96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7"/>
        <v>0.01</v>
      </c>
      <c r="P1062">
        <f t="shared" si="98"/>
        <v>50</v>
      </c>
      <c r="Q1062" t="str">
        <f t="shared" si="99"/>
        <v>journalism</v>
      </c>
      <c r="R1062" t="str">
        <f t="shared" si="96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7"/>
        <v>0</v>
      </c>
      <c r="P1063" t="e">
        <f t="shared" si="98"/>
        <v>#DIV/0!</v>
      </c>
      <c r="Q1063" t="str">
        <f t="shared" si="99"/>
        <v>journalism</v>
      </c>
      <c r="R1063" t="str">
        <f t="shared" si="96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7"/>
        <v>0.95477386934673369</v>
      </c>
      <c r="P1064">
        <f t="shared" si="98"/>
        <v>47.5</v>
      </c>
      <c r="Q1064" t="str">
        <f t="shared" si="99"/>
        <v>journalism</v>
      </c>
      <c r="R1064" t="str">
        <f t="shared" si="96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7"/>
        <v>0</v>
      </c>
      <c r="P1065" t="e">
        <f t="shared" si="98"/>
        <v>#DIV/0!</v>
      </c>
      <c r="Q1065" t="str">
        <f t="shared" si="99"/>
        <v>journalism</v>
      </c>
      <c r="R1065" t="str">
        <f t="shared" si="96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7"/>
        <v>8.9744444444444446E-2</v>
      </c>
      <c r="P1066">
        <f t="shared" si="98"/>
        <v>65.666666666666671</v>
      </c>
      <c r="Q1066" t="str">
        <f t="shared" si="99"/>
        <v>games</v>
      </c>
      <c r="R1066" t="str">
        <f t="shared" si="96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7"/>
        <v>2.7E-2</v>
      </c>
      <c r="P1067">
        <f t="shared" si="98"/>
        <v>16.2</v>
      </c>
      <c r="Q1067" t="str">
        <f t="shared" si="99"/>
        <v>games</v>
      </c>
      <c r="R1067" t="str">
        <f t="shared" si="96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7"/>
        <v>3.3673333333333333E-2</v>
      </c>
      <c r="P1068">
        <f t="shared" si="98"/>
        <v>34.128378378378379</v>
      </c>
      <c r="Q1068" t="str">
        <f t="shared" si="99"/>
        <v>games</v>
      </c>
      <c r="R1068" t="str">
        <f t="shared" si="96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7"/>
        <v>0.26</v>
      </c>
      <c r="P1069">
        <f t="shared" si="98"/>
        <v>13</v>
      </c>
      <c r="Q1069" t="str">
        <f t="shared" si="99"/>
        <v>games</v>
      </c>
      <c r="R1069" t="str">
        <f t="shared" si="96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7"/>
        <v>1.5E-3</v>
      </c>
      <c r="P1070">
        <f t="shared" si="98"/>
        <v>11.25</v>
      </c>
      <c r="Q1070" t="str">
        <f t="shared" si="99"/>
        <v>games</v>
      </c>
      <c r="R1070" t="str">
        <f t="shared" si="96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7"/>
        <v>0.38636363636363635</v>
      </c>
      <c r="P1071">
        <f t="shared" si="98"/>
        <v>40.476190476190474</v>
      </c>
      <c r="Q1071" t="str">
        <f t="shared" si="99"/>
        <v>games</v>
      </c>
      <c r="R1071" t="str">
        <f t="shared" si="96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7"/>
        <v>7.0000000000000001E-3</v>
      </c>
      <c r="P1072">
        <f t="shared" si="98"/>
        <v>35</v>
      </c>
      <c r="Q1072" t="str">
        <f t="shared" si="99"/>
        <v>games</v>
      </c>
      <c r="R1072" t="str">
        <f t="shared" si="96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7"/>
        <v>0</v>
      </c>
      <c r="P1073" t="e">
        <f t="shared" si="98"/>
        <v>#DIV/0!</v>
      </c>
      <c r="Q1073" t="str">
        <f t="shared" si="99"/>
        <v>games</v>
      </c>
      <c r="R1073" t="str">
        <f t="shared" si="96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7"/>
        <v>6.8000000000000005E-4</v>
      </c>
      <c r="P1074">
        <f t="shared" si="98"/>
        <v>12.75</v>
      </c>
      <c r="Q1074" t="str">
        <f t="shared" si="99"/>
        <v>games</v>
      </c>
      <c r="R1074" t="str">
        <f t="shared" si="96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7"/>
        <v>1.3333333333333334E-2</v>
      </c>
      <c r="P1075">
        <f t="shared" si="98"/>
        <v>10</v>
      </c>
      <c r="Q1075" t="str">
        <f t="shared" si="99"/>
        <v>games</v>
      </c>
      <c r="R1075" t="str">
        <f t="shared" si="96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7"/>
        <v>6.3092592592592589E-2</v>
      </c>
      <c r="P1076">
        <f t="shared" si="98"/>
        <v>113.56666666666666</v>
      </c>
      <c r="Q1076" t="str">
        <f t="shared" si="99"/>
        <v>games</v>
      </c>
      <c r="R1076" t="str">
        <f t="shared" si="96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7"/>
        <v>4.4999999999999998E-2</v>
      </c>
      <c r="P1077">
        <f t="shared" si="98"/>
        <v>15</v>
      </c>
      <c r="Q1077" t="str">
        <f t="shared" si="99"/>
        <v>games</v>
      </c>
      <c r="R1077" t="str">
        <f t="shared" si="96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7"/>
        <v>0.62765333333333329</v>
      </c>
      <c r="P1078">
        <f t="shared" si="98"/>
        <v>48.281025641025643</v>
      </c>
      <c r="Q1078" t="str">
        <f t="shared" si="99"/>
        <v>games</v>
      </c>
      <c r="R1078" t="str">
        <f t="shared" si="96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7"/>
        <v>0.29376000000000002</v>
      </c>
      <c r="P1079">
        <f t="shared" si="98"/>
        <v>43.976047904191617</v>
      </c>
      <c r="Q1079" t="str">
        <f t="shared" si="99"/>
        <v>games</v>
      </c>
      <c r="R1079" t="str">
        <f t="shared" si="96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7"/>
        <v>7.4999999999999997E-2</v>
      </c>
      <c r="P1080">
        <f t="shared" si="98"/>
        <v>9</v>
      </c>
      <c r="Q1080" t="str">
        <f t="shared" si="99"/>
        <v>games</v>
      </c>
      <c r="R1080" t="str">
        <f t="shared" si="96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7"/>
        <v>2.6076923076923077E-2</v>
      </c>
      <c r="P1081">
        <f t="shared" si="98"/>
        <v>37.666666666666664</v>
      </c>
      <c r="Q1081" t="str">
        <f t="shared" si="99"/>
        <v>games</v>
      </c>
      <c r="R1081" t="str">
        <f t="shared" si="96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7"/>
        <v>9.1050000000000006E-2</v>
      </c>
      <c r="P1082">
        <f t="shared" si="98"/>
        <v>18.581632653061224</v>
      </c>
      <c r="Q1082" t="str">
        <f t="shared" si="99"/>
        <v>games</v>
      </c>
      <c r="R1082" t="str">
        <f t="shared" si="96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7"/>
        <v>1.7647058823529413E-4</v>
      </c>
      <c r="P1083">
        <f t="shared" si="98"/>
        <v>3</v>
      </c>
      <c r="Q1083" t="str">
        <f t="shared" si="99"/>
        <v>games</v>
      </c>
      <c r="R1083" t="str">
        <f t="shared" si="96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7"/>
        <v>5.5999999999999999E-3</v>
      </c>
      <c r="P1084">
        <f t="shared" si="98"/>
        <v>18.666666666666668</v>
      </c>
      <c r="Q1084" t="str">
        <f t="shared" si="99"/>
        <v>games</v>
      </c>
      <c r="R1084" t="str">
        <f t="shared" si="96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7"/>
        <v>8.2000000000000007E-3</v>
      </c>
      <c r="P1085">
        <f t="shared" si="98"/>
        <v>410</v>
      </c>
      <c r="Q1085" t="str">
        <f t="shared" si="99"/>
        <v>games</v>
      </c>
      <c r="R1085" t="str">
        <f t="shared" si="96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7"/>
        <v>0</v>
      </c>
      <c r="P1086" t="e">
        <f t="shared" si="98"/>
        <v>#DIV/0!</v>
      </c>
      <c r="Q1086" t="str">
        <f t="shared" si="99"/>
        <v>games</v>
      </c>
      <c r="R1086" t="str">
        <f t="shared" si="96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7"/>
        <v>3.4200000000000001E-2</v>
      </c>
      <c r="P1087">
        <f t="shared" si="98"/>
        <v>114</v>
      </c>
      <c r="Q1087" t="str">
        <f t="shared" si="99"/>
        <v>games</v>
      </c>
      <c r="R1087" t="str">
        <f t="shared" si="96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7"/>
        <v>8.3333333333333339E-4</v>
      </c>
      <c r="P1088">
        <f t="shared" si="98"/>
        <v>7.5</v>
      </c>
      <c r="Q1088" t="str">
        <f t="shared" si="99"/>
        <v>games</v>
      </c>
      <c r="R1088" t="str">
        <f t="shared" si="96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7"/>
        <v>0</v>
      </c>
      <c r="P1089" t="e">
        <f t="shared" si="98"/>
        <v>#DIV/0!</v>
      </c>
      <c r="Q1089" t="str">
        <f t="shared" si="99"/>
        <v>games</v>
      </c>
      <c r="R1089" t="str">
        <f t="shared" si="96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7"/>
        <v>0.14182977777777778</v>
      </c>
      <c r="P1090">
        <f t="shared" si="98"/>
        <v>43.41727891156463</v>
      </c>
      <c r="Q1090" t="str">
        <f t="shared" si="99"/>
        <v>games</v>
      </c>
      <c r="R1090" t="str">
        <f t="shared" ref="R1090:R1153" si="102">RIGHT(N1090,(LEN(N1090)-SEARCH("/",N1090)))</f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3">E1091/D1091</f>
        <v>7.8266666666666665E-2</v>
      </c>
      <c r="P1091">
        <f t="shared" ref="P1091:P1154" si="104">E1091/L1091</f>
        <v>23.959183673469386</v>
      </c>
      <c r="Q1091" t="str">
        <f t="shared" ref="Q1091:Q1154" si="105">LEFT(N1091, SEARCH("/",N1091,1)-1)</f>
        <v>games</v>
      </c>
      <c r="R1091" t="str">
        <f t="shared" si="102"/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3"/>
        <v>3.8464497269020693E-4</v>
      </c>
      <c r="P1092">
        <f t="shared" si="104"/>
        <v>5</v>
      </c>
      <c r="Q1092" t="str">
        <f t="shared" si="105"/>
        <v>games</v>
      </c>
      <c r="R1092" t="str">
        <f t="shared" si="102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3"/>
        <v>0.125</v>
      </c>
      <c r="P1093">
        <f t="shared" si="104"/>
        <v>12.5</v>
      </c>
      <c r="Q1093" t="str">
        <f t="shared" si="105"/>
        <v>games</v>
      </c>
      <c r="R1093" t="str">
        <f t="shared" si="102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3"/>
        <v>1.0500000000000001E-2</v>
      </c>
      <c r="P1094">
        <f t="shared" si="104"/>
        <v>3</v>
      </c>
      <c r="Q1094" t="str">
        <f t="shared" si="105"/>
        <v>games</v>
      </c>
      <c r="R1094" t="str">
        <f t="shared" si="102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3"/>
        <v>0.14083333333333334</v>
      </c>
      <c r="P1095">
        <f t="shared" si="104"/>
        <v>10.5625</v>
      </c>
      <c r="Q1095" t="str">
        <f t="shared" si="105"/>
        <v>games</v>
      </c>
      <c r="R1095" t="str">
        <f t="shared" si="102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3"/>
        <v>0.18300055555555556</v>
      </c>
      <c r="P1096">
        <f t="shared" si="104"/>
        <v>122.00037037037038</v>
      </c>
      <c r="Q1096" t="str">
        <f t="shared" si="105"/>
        <v>games</v>
      </c>
      <c r="R1096" t="str">
        <f t="shared" si="102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3"/>
        <v>5.0347999999999997E-2</v>
      </c>
      <c r="P1097">
        <f t="shared" si="104"/>
        <v>267.80851063829789</v>
      </c>
      <c r="Q1097" t="str">
        <f t="shared" si="105"/>
        <v>games</v>
      </c>
      <c r="R1097" t="str">
        <f t="shared" si="102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3"/>
        <v>0.17933333333333334</v>
      </c>
      <c r="P1098">
        <f t="shared" si="104"/>
        <v>74.206896551724142</v>
      </c>
      <c r="Q1098" t="str">
        <f t="shared" si="105"/>
        <v>games</v>
      </c>
      <c r="R1098" t="str">
        <f t="shared" si="102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3"/>
        <v>4.6999999999999999E-4</v>
      </c>
      <c r="P1099">
        <f t="shared" si="104"/>
        <v>6.7142857142857144</v>
      </c>
      <c r="Q1099" t="str">
        <f t="shared" si="105"/>
        <v>games</v>
      </c>
      <c r="R1099" t="str">
        <f t="shared" si="102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3"/>
        <v>7.2120000000000004E-2</v>
      </c>
      <c r="P1100">
        <f t="shared" si="104"/>
        <v>81.954545454545453</v>
      </c>
      <c r="Q1100" t="str">
        <f t="shared" si="105"/>
        <v>games</v>
      </c>
      <c r="R1100" t="str">
        <f t="shared" si="102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3"/>
        <v>5.0000000000000001E-3</v>
      </c>
      <c r="P1101">
        <f t="shared" si="104"/>
        <v>25</v>
      </c>
      <c r="Q1101" t="str">
        <f t="shared" si="105"/>
        <v>games</v>
      </c>
      <c r="R1101" t="str">
        <f t="shared" si="102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3"/>
        <v>2.5000000000000001E-2</v>
      </c>
      <c r="P1102">
        <f t="shared" si="104"/>
        <v>10</v>
      </c>
      <c r="Q1102" t="str">
        <f t="shared" si="105"/>
        <v>games</v>
      </c>
      <c r="R1102" t="str">
        <f t="shared" si="102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3"/>
        <v>4.0999999999999999E-4</v>
      </c>
      <c r="P1103">
        <f t="shared" si="104"/>
        <v>6.833333333333333</v>
      </c>
      <c r="Q1103" t="str">
        <f t="shared" si="105"/>
        <v>games</v>
      </c>
      <c r="R1103" t="str">
        <f t="shared" si="102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3"/>
        <v>5.3124999999999999E-2</v>
      </c>
      <c r="P1104">
        <f t="shared" si="104"/>
        <v>17.708333333333332</v>
      </c>
      <c r="Q1104" t="str">
        <f t="shared" si="105"/>
        <v>games</v>
      </c>
      <c r="R1104" t="str">
        <f t="shared" si="102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3"/>
        <v>1.6199999999999999E-2</v>
      </c>
      <c r="P1105">
        <f t="shared" si="104"/>
        <v>16.2</v>
      </c>
      <c r="Q1105" t="str">
        <f t="shared" si="105"/>
        <v>games</v>
      </c>
      <c r="R1105" t="str">
        <f t="shared" si="102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3"/>
        <v>4.9516666666666667E-2</v>
      </c>
      <c r="P1106">
        <f t="shared" si="104"/>
        <v>80.297297297297291</v>
      </c>
      <c r="Q1106" t="str">
        <f t="shared" si="105"/>
        <v>games</v>
      </c>
      <c r="R1106" t="str">
        <f t="shared" si="102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3"/>
        <v>1.5900000000000001E-3</v>
      </c>
      <c r="P1107">
        <f t="shared" si="104"/>
        <v>71.55</v>
      </c>
      <c r="Q1107" t="str">
        <f t="shared" si="105"/>
        <v>games</v>
      </c>
      <c r="R1107" t="str">
        <f t="shared" si="102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3"/>
        <v>0.41249999999999998</v>
      </c>
      <c r="P1108">
        <f t="shared" si="104"/>
        <v>23.571428571428573</v>
      </c>
      <c r="Q1108" t="str">
        <f t="shared" si="105"/>
        <v>games</v>
      </c>
      <c r="R1108" t="str">
        <f t="shared" si="102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3"/>
        <v>0</v>
      </c>
      <c r="P1109" t="e">
        <f t="shared" si="104"/>
        <v>#DIV/0!</v>
      </c>
      <c r="Q1109" t="str">
        <f t="shared" si="105"/>
        <v>games</v>
      </c>
      <c r="R1109" t="str">
        <f t="shared" si="102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3"/>
        <v>2.93E-2</v>
      </c>
      <c r="P1110">
        <f t="shared" si="104"/>
        <v>34.88095238095238</v>
      </c>
      <c r="Q1110" t="str">
        <f t="shared" si="105"/>
        <v>games</v>
      </c>
      <c r="R1110" t="str">
        <f t="shared" si="102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3"/>
        <v>4.4999999999999997E-3</v>
      </c>
      <c r="P1111">
        <f t="shared" si="104"/>
        <v>15</v>
      </c>
      <c r="Q1111" t="str">
        <f t="shared" si="105"/>
        <v>games</v>
      </c>
      <c r="R1111" t="str">
        <f t="shared" si="102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3"/>
        <v>5.1000000000000004E-3</v>
      </c>
      <c r="P1112">
        <f t="shared" si="104"/>
        <v>23.181818181818183</v>
      </c>
      <c r="Q1112" t="str">
        <f t="shared" si="105"/>
        <v>games</v>
      </c>
      <c r="R1112" t="str">
        <f t="shared" si="102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3"/>
        <v>4.0000000000000002E-4</v>
      </c>
      <c r="P1113">
        <f t="shared" si="104"/>
        <v>1</v>
      </c>
      <c r="Q1113" t="str">
        <f t="shared" si="105"/>
        <v>games</v>
      </c>
      <c r="R1113" t="str">
        <f t="shared" si="102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3"/>
        <v>0.35537409090909089</v>
      </c>
      <c r="P1114">
        <f t="shared" si="104"/>
        <v>100.23371794871794</v>
      </c>
      <c r="Q1114" t="str">
        <f t="shared" si="105"/>
        <v>games</v>
      </c>
      <c r="R1114" t="str">
        <f t="shared" si="102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3"/>
        <v>5.0000000000000001E-3</v>
      </c>
      <c r="P1115">
        <f t="shared" si="104"/>
        <v>5</v>
      </c>
      <c r="Q1115" t="str">
        <f t="shared" si="105"/>
        <v>games</v>
      </c>
      <c r="R1115" t="str">
        <f t="shared" si="102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3"/>
        <v>1.6666666666666668E-3</v>
      </c>
      <c r="P1116">
        <f t="shared" si="104"/>
        <v>3.3333333333333335</v>
      </c>
      <c r="Q1116" t="str">
        <f t="shared" si="105"/>
        <v>games</v>
      </c>
      <c r="R1116" t="str">
        <f t="shared" si="102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3"/>
        <v>1.325E-3</v>
      </c>
      <c r="P1117">
        <f t="shared" si="104"/>
        <v>13.25</v>
      </c>
      <c r="Q1117" t="str">
        <f t="shared" si="105"/>
        <v>games</v>
      </c>
      <c r="R1117" t="str">
        <f t="shared" si="102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3"/>
        <v>3.5704000000000004E-4</v>
      </c>
      <c r="P1118">
        <f t="shared" si="104"/>
        <v>17.852</v>
      </c>
      <c r="Q1118" t="str">
        <f t="shared" si="105"/>
        <v>games</v>
      </c>
      <c r="R1118" t="str">
        <f t="shared" si="102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3"/>
        <v>8.3000000000000004E-2</v>
      </c>
      <c r="P1119">
        <f t="shared" si="104"/>
        <v>10.375</v>
      </c>
      <c r="Q1119" t="str">
        <f t="shared" si="105"/>
        <v>games</v>
      </c>
      <c r="R1119" t="str">
        <f t="shared" si="102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3"/>
        <v>2.4222222222222221E-2</v>
      </c>
      <c r="P1120">
        <f t="shared" si="104"/>
        <v>36.333333333333336</v>
      </c>
      <c r="Q1120" t="str">
        <f t="shared" si="105"/>
        <v>games</v>
      </c>
      <c r="R1120" t="str">
        <f t="shared" si="102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3"/>
        <v>2.3809523809523812E-3</v>
      </c>
      <c r="P1121">
        <f t="shared" si="104"/>
        <v>5</v>
      </c>
      <c r="Q1121" t="str">
        <f t="shared" si="105"/>
        <v>games</v>
      </c>
      <c r="R1121" t="str">
        <f t="shared" si="102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3"/>
        <v>0</v>
      </c>
      <c r="P1122" t="e">
        <f t="shared" si="104"/>
        <v>#DIV/0!</v>
      </c>
      <c r="Q1122" t="str">
        <f t="shared" si="105"/>
        <v>games</v>
      </c>
      <c r="R1122" t="str">
        <f t="shared" si="102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3"/>
        <v>1.16E-4</v>
      </c>
      <c r="P1123">
        <f t="shared" si="104"/>
        <v>5.8</v>
      </c>
      <c r="Q1123" t="str">
        <f t="shared" si="105"/>
        <v>games</v>
      </c>
      <c r="R1123" t="str">
        <f t="shared" si="102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3"/>
        <v>0</v>
      </c>
      <c r="P1124" t="e">
        <f t="shared" si="104"/>
        <v>#DIV/0!</v>
      </c>
      <c r="Q1124" t="str">
        <f t="shared" si="105"/>
        <v>games</v>
      </c>
      <c r="R1124" t="str">
        <f t="shared" si="102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3"/>
        <v>2.2000000000000001E-3</v>
      </c>
      <c r="P1125">
        <f t="shared" si="104"/>
        <v>3.6666666666666665</v>
      </c>
      <c r="Q1125" t="str">
        <f t="shared" si="105"/>
        <v>games</v>
      </c>
      <c r="R1125" t="str">
        <f t="shared" si="102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3"/>
        <v>4.7222222222222223E-3</v>
      </c>
      <c r="P1126">
        <f t="shared" si="104"/>
        <v>60.714285714285715</v>
      </c>
      <c r="Q1126" t="str">
        <f t="shared" si="105"/>
        <v>games</v>
      </c>
      <c r="R1126" t="str">
        <f t="shared" si="102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3"/>
        <v>0</v>
      </c>
      <c r="P1127" t="e">
        <f t="shared" si="104"/>
        <v>#DIV/0!</v>
      </c>
      <c r="Q1127" t="str">
        <f t="shared" si="105"/>
        <v>games</v>
      </c>
      <c r="R1127" t="str">
        <f t="shared" si="102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3"/>
        <v>5.0000000000000001E-3</v>
      </c>
      <c r="P1128">
        <f t="shared" si="104"/>
        <v>5</v>
      </c>
      <c r="Q1128" t="str">
        <f t="shared" si="105"/>
        <v>games</v>
      </c>
      <c r="R1128" t="str">
        <f t="shared" si="102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3"/>
        <v>1.6714285714285713E-2</v>
      </c>
      <c r="P1129">
        <f t="shared" si="104"/>
        <v>25.434782608695652</v>
      </c>
      <c r="Q1129" t="str">
        <f t="shared" si="105"/>
        <v>games</v>
      </c>
      <c r="R1129" t="str">
        <f t="shared" si="102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3"/>
        <v>1E-3</v>
      </c>
      <c r="P1130">
        <f t="shared" si="104"/>
        <v>1</v>
      </c>
      <c r="Q1130" t="str">
        <f t="shared" si="105"/>
        <v>games</v>
      </c>
      <c r="R1130" t="str">
        <f t="shared" si="102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3"/>
        <v>1.0499999999999999E-3</v>
      </c>
      <c r="P1131">
        <f t="shared" si="104"/>
        <v>10.5</v>
      </c>
      <c r="Q1131" t="str">
        <f t="shared" si="105"/>
        <v>games</v>
      </c>
      <c r="R1131" t="str">
        <f t="shared" si="102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3"/>
        <v>2.2000000000000001E-3</v>
      </c>
      <c r="P1132">
        <f t="shared" si="104"/>
        <v>3.6666666666666665</v>
      </c>
      <c r="Q1132" t="str">
        <f t="shared" si="105"/>
        <v>games</v>
      </c>
      <c r="R1132" t="str">
        <f t="shared" si="102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3"/>
        <v>0</v>
      </c>
      <c r="P1133" t="e">
        <f t="shared" si="104"/>
        <v>#DIV/0!</v>
      </c>
      <c r="Q1133" t="str">
        <f t="shared" si="105"/>
        <v>games</v>
      </c>
      <c r="R1133" t="str">
        <f t="shared" si="102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3"/>
        <v>0.14380000000000001</v>
      </c>
      <c r="P1134">
        <f t="shared" si="104"/>
        <v>110.61538461538461</v>
      </c>
      <c r="Q1134" t="str">
        <f t="shared" si="105"/>
        <v>games</v>
      </c>
      <c r="R1134" t="str">
        <f t="shared" si="102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3"/>
        <v>6.6666666666666671E-3</v>
      </c>
      <c r="P1135">
        <f t="shared" si="104"/>
        <v>20</v>
      </c>
      <c r="Q1135" t="str">
        <f t="shared" si="105"/>
        <v>games</v>
      </c>
      <c r="R1135" t="str">
        <f t="shared" si="102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3"/>
        <v>4.0000000000000003E-5</v>
      </c>
      <c r="P1136">
        <f t="shared" si="104"/>
        <v>1</v>
      </c>
      <c r="Q1136" t="str">
        <f t="shared" si="105"/>
        <v>games</v>
      </c>
      <c r="R1136" t="str">
        <f t="shared" si="102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3"/>
        <v>0.05</v>
      </c>
      <c r="P1137">
        <f t="shared" si="104"/>
        <v>50</v>
      </c>
      <c r="Q1137" t="str">
        <f t="shared" si="105"/>
        <v>games</v>
      </c>
      <c r="R1137" t="str">
        <f t="shared" si="102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3"/>
        <v>6.4439140811455853E-2</v>
      </c>
      <c r="P1138">
        <f t="shared" si="104"/>
        <v>45</v>
      </c>
      <c r="Q1138" t="str">
        <f t="shared" si="105"/>
        <v>games</v>
      </c>
      <c r="R1138" t="str">
        <f t="shared" si="102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3"/>
        <v>0.39500000000000002</v>
      </c>
      <c r="P1139">
        <f t="shared" si="104"/>
        <v>253.2051282051282</v>
      </c>
      <c r="Q1139" t="str">
        <f t="shared" si="105"/>
        <v>games</v>
      </c>
      <c r="R1139" t="str">
        <f t="shared" si="102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3"/>
        <v>3.5714285714285713E-3</v>
      </c>
      <c r="P1140">
        <f t="shared" si="104"/>
        <v>31.25</v>
      </c>
      <c r="Q1140" t="str">
        <f t="shared" si="105"/>
        <v>games</v>
      </c>
      <c r="R1140" t="str">
        <f t="shared" si="102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3"/>
        <v>6.2500000000000001E-4</v>
      </c>
      <c r="P1141">
        <f t="shared" si="104"/>
        <v>5</v>
      </c>
      <c r="Q1141" t="str">
        <f t="shared" si="105"/>
        <v>games</v>
      </c>
      <c r="R1141" t="str">
        <f t="shared" si="102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3"/>
        <v>0</v>
      </c>
      <c r="P1142" t="e">
        <f t="shared" si="104"/>
        <v>#DIV/0!</v>
      </c>
      <c r="Q1142" t="str">
        <f t="shared" si="105"/>
        <v>games</v>
      </c>
      <c r="R1142" t="str">
        <f t="shared" si="102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3"/>
        <v>0</v>
      </c>
      <c r="P1143" t="e">
        <f t="shared" si="104"/>
        <v>#DIV/0!</v>
      </c>
      <c r="Q1143" t="str">
        <f t="shared" si="105"/>
        <v>games</v>
      </c>
      <c r="R1143" t="str">
        <f t="shared" si="102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3"/>
        <v>0</v>
      </c>
      <c r="P1144" t="e">
        <f t="shared" si="104"/>
        <v>#DIV/0!</v>
      </c>
      <c r="Q1144" t="str">
        <f t="shared" si="105"/>
        <v>games</v>
      </c>
      <c r="R1144" t="str">
        <f t="shared" si="102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3"/>
        <v>4.1333333333333335E-3</v>
      </c>
      <c r="P1145">
        <f t="shared" si="104"/>
        <v>23.25</v>
      </c>
      <c r="Q1145" t="str">
        <f t="shared" si="105"/>
        <v>games</v>
      </c>
      <c r="R1145" t="str">
        <f t="shared" si="102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3"/>
        <v>0</v>
      </c>
      <c r="P1146" t="e">
        <f t="shared" si="104"/>
        <v>#DIV/0!</v>
      </c>
      <c r="Q1146" t="str">
        <f t="shared" si="105"/>
        <v>food</v>
      </c>
      <c r="R1146" t="str">
        <f t="shared" si="102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3"/>
        <v>1.25E-3</v>
      </c>
      <c r="P1147">
        <f t="shared" si="104"/>
        <v>100</v>
      </c>
      <c r="Q1147" t="str">
        <f t="shared" si="105"/>
        <v>food</v>
      </c>
      <c r="R1147" t="str">
        <f t="shared" si="102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3"/>
        <v>8.8333333333333333E-2</v>
      </c>
      <c r="P1148">
        <f t="shared" si="104"/>
        <v>44.166666666666664</v>
      </c>
      <c r="Q1148" t="str">
        <f t="shared" si="105"/>
        <v>food</v>
      </c>
      <c r="R1148" t="str">
        <f t="shared" si="102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3"/>
        <v>0</v>
      </c>
      <c r="P1149" t="e">
        <f t="shared" si="104"/>
        <v>#DIV/0!</v>
      </c>
      <c r="Q1149" t="str">
        <f t="shared" si="105"/>
        <v>food</v>
      </c>
      <c r="R1149" t="str">
        <f t="shared" si="102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3"/>
        <v>4.8666666666666667E-3</v>
      </c>
      <c r="P1150">
        <f t="shared" si="104"/>
        <v>24.333333333333332</v>
      </c>
      <c r="Q1150" t="str">
        <f t="shared" si="105"/>
        <v>food</v>
      </c>
      <c r="R1150" t="str">
        <f t="shared" si="102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3"/>
        <v>1.5E-3</v>
      </c>
      <c r="P1151">
        <f t="shared" si="104"/>
        <v>37.5</v>
      </c>
      <c r="Q1151" t="str">
        <f t="shared" si="105"/>
        <v>food</v>
      </c>
      <c r="R1151" t="str">
        <f t="shared" si="102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3"/>
        <v>0.1008</v>
      </c>
      <c r="P1152">
        <f t="shared" si="104"/>
        <v>42</v>
      </c>
      <c r="Q1152" t="str">
        <f t="shared" si="105"/>
        <v>food</v>
      </c>
      <c r="R1152" t="str">
        <f t="shared" si="102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3"/>
        <v>0</v>
      </c>
      <c r="P1153" t="e">
        <f t="shared" si="104"/>
        <v>#DIV/0!</v>
      </c>
      <c r="Q1153" t="str">
        <f t="shared" si="105"/>
        <v>food</v>
      </c>
      <c r="R1153" t="str">
        <f t="shared" si="102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3"/>
        <v>5.6937500000000002E-2</v>
      </c>
      <c r="P1154">
        <f t="shared" si="104"/>
        <v>60.733333333333334</v>
      </c>
      <c r="Q1154" t="str">
        <f t="shared" si="105"/>
        <v>food</v>
      </c>
      <c r="R1154" t="str">
        <f t="shared" ref="R1154:R1217" si="108">RIGHT(N1154,(LEN(N1154)-SEARCH("/",N1154)))</f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9">E1155/D1155</f>
        <v>6.2500000000000003E-3</v>
      </c>
      <c r="P1155">
        <f t="shared" ref="P1155:P1218" si="110">E1155/L1155</f>
        <v>50</v>
      </c>
      <c r="Q1155" t="str">
        <f t="shared" ref="Q1155:Q1218" si="111">LEFT(N1155, SEARCH("/",N1155,1)-1)</f>
        <v>food</v>
      </c>
      <c r="R1155" t="str">
        <f t="shared" si="108"/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9"/>
        <v>6.5000000000000002E-2</v>
      </c>
      <c r="P1156">
        <f t="shared" si="110"/>
        <v>108.33333333333333</v>
      </c>
      <c r="Q1156" t="str">
        <f t="shared" si="111"/>
        <v>food</v>
      </c>
      <c r="R1156" t="str">
        <f t="shared" si="108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9"/>
        <v>7.5199999999999998E-3</v>
      </c>
      <c r="P1157">
        <f t="shared" si="110"/>
        <v>23.5</v>
      </c>
      <c r="Q1157" t="str">
        <f t="shared" si="111"/>
        <v>food</v>
      </c>
      <c r="R1157" t="str">
        <f t="shared" si="108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9"/>
        <v>0</v>
      </c>
      <c r="P1158" t="e">
        <f t="shared" si="110"/>
        <v>#DIV/0!</v>
      </c>
      <c r="Q1158" t="str">
        <f t="shared" si="111"/>
        <v>food</v>
      </c>
      <c r="R1158" t="str">
        <f t="shared" si="108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9"/>
        <v>1.5100000000000001E-2</v>
      </c>
      <c r="P1159">
        <f t="shared" si="110"/>
        <v>50.333333333333336</v>
      </c>
      <c r="Q1159" t="str">
        <f t="shared" si="111"/>
        <v>food</v>
      </c>
      <c r="R1159" t="str">
        <f t="shared" si="108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9"/>
        <v>4.6666666666666671E-3</v>
      </c>
      <c r="P1160">
        <f t="shared" si="110"/>
        <v>11.666666666666666</v>
      </c>
      <c r="Q1160" t="str">
        <f t="shared" si="111"/>
        <v>food</v>
      </c>
      <c r="R1160" t="str">
        <f t="shared" si="108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9"/>
        <v>0</v>
      </c>
      <c r="P1161" t="e">
        <f t="shared" si="110"/>
        <v>#DIV/0!</v>
      </c>
      <c r="Q1161" t="str">
        <f t="shared" si="111"/>
        <v>food</v>
      </c>
      <c r="R1161" t="str">
        <f t="shared" si="108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9"/>
        <v>3.85E-2</v>
      </c>
      <c r="P1162">
        <f t="shared" si="110"/>
        <v>60.789473684210527</v>
      </c>
      <c r="Q1162" t="str">
        <f t="shared" si="111"/>
        <v>food</v>
      </c>
      <c r="R1162" t="str">
        <f t="shared" si="108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9"/>
        <v>0</v>
      </c>
      <c r="P1163" t="e">
        <f t="shared" si="110"/>
        <v>#DIV/0!</v>
      </c>
      <c r="Q1163" t="str">
        <f t="shared" si="111"/>
        <v>food</v>
      </c>
      <c r="R1163" t="str">
        <f t="shared" si="108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9"/>
        <v>5.8333333333333338E-4</v>
      </c>
      <c r="P1164">
        <f t="shared" si="110"/>
        <v>17.5</v>
      </c>
      <c r="Q1164" t="str">
        <f t="shared" si="111"/>
        <v>food</v>
      </c>
      <c r="R1164" t="str">
        <f t="shared" si="108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9"/>
        <v>0</v>
      </c>
      <c r="P1165" t="e">
        <f t="shared" si="110"/>
        <v>#DIV/0!</v>
      </c>
      <c r="Q1165" t="str">
        <f t="shared" si="111"/>
        <v>food</v>
      </c>
      <c r="R1165" t="str">
        <f t="shared" si="108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9"/>
        <v>0</v>
      </c>
      <c r="P1166" t="e">
        <f t="shared" si="110"/>
        <v>#DIV/0!</v>
      </c>
      <c r="Q1166" t="str">
        <f t="shared" si="111"/>
        <v>food</v>
      </c>
      <c r="R1166" t="str">
        <f t="shared" si="108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9"/>
        <v>0.20705000000000001</v>
      </c>
      <c r="P1167">
        <f t="shared" si="110"/>
        <v>82.82</v>
      </c>
      <c r="Q1167" t="str">
        <f t="shared" si="111"/>
        <v>food</v>
      </c>
      <c r="R1167" t="str">
        <f t="shared" si="108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9"/>
        <v>0.19139999999999999</v>
      </c>
      <c r="P1168">
        <f t="shared" si="110"/>
        <v>358.875</v>
      </c>
      <c r="Q1168" t="str">
        <f t="shared" si="111"/>
        <v>food</v>
      </c>
      <c r="R1168" t="str">
        <f t="shared" si="108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9"/>
        <v>1.6316666666666667E-2</v>
      </c>
      <c r="P1169">
        <f t="shared" si="110"/>
        <v>61.1875</v>
      </c>
      <c r="Q1169" t="str">
        <f t="shared" si="111"/>
        <v>food</v>
      </c>
      <c r="R1169" t="str">
        <f t="shared" si="108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9"/>
        <v>5.6666666666666664E-2</v>
      </c>
      <c r="P1170">
        <f t="shared" si="110"/>
        <v>340</v>
      </c>
      <c r="Q1170" t="str">
        <f t="shared" si="111"/>
        <v>food</v>
      </c>
      <c r="R1170" t="str">
        <f t="shared" si="108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9"/>
        <v>1.6999999999999999E-3</v>
      </c>
      <c r="P1171">
        <f t="shared" si="110"/>
        <v>5.666666666666667</v>
      </c>
      <c r="Q1171" t="str">
        <f t="shared" si="111"/>
        <v>food</v>
      </c>
      <c r="R1171" t="str">
        <f t="shared" si="108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9"/>
        <v>4.0000000000000001E-3</v>
      </c>
      <c r="P1172">
        <f t="shared" si="110"/>
        <v>50</v>
      </c>
      <c r="Q1172" t="str">
        <f t="shared" si="111"/>
        <v>food</v>
      </c>
      <c r="R1172" t="str">
        <f t="shared" si="108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9"/>
        <v>1E-3</v>
      </c>
      <c r="P1173">
        <f t="shared" si="110"/>
        <v>25</v>
      </c>
      <c r="Q1173" t="str">
        <f t="shared" si="111"/>
        <v>food</v>
      </c>
      <c r="R1173" t="str">
        <f t="shared" si="108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9"/>
        <v>0</v>
      </c>
      <c r="P1174" t="e">
        <f t="shared" si="110"/>
        <v>#DIV/0!</v>
      </c>
      <c r="Q1174" t="str">
        <f t="shared" si="111"/>
        <v>food</v>
      </c>
      <c r="R1174" t="str">
        <f t="shared" si="108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9"/>
        <v>2.4000000000000001E-4</v>
      </c>
      <c r="P1175">
        <f t="shared" si="110"/>
        <v>30</v>
      </c>
      <c r="Q1175" t="str">
        <f t="shared" si="111"/>
        <v>food</v>
      </c>
      <c r="R1175" t="str">
        <f t="shared" si="108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9"/>
        <v>5.906666666666667E-2</v>
      </c>
      <c r="P1176">
        <f t="shared" si="110"/>
        <v>46.631578947368418</v>
      </c>
      <c r="Q1176" t="str">
        <f t="shared" si="111"/>
        <v>food</v>
      </c>
      <c r="R1176" t="str">
        <f t="shared" si="108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9"/>
        <v>2.9250000000000002E-2</v>
      </c>
      <c r="P1177">
        <f t="shared" si="110"/>
        <v>65</v>
      </c>
      <c r="Q1177" t="str">
        <f t="shared" si="111"/>
        <v>food</v>
      </c>
      <c r="R1177" t="str">
        <f t="shared" si="108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9"/>
        <v>5.7142857142857142E-5</v>
      </c>
      <c r="P1178">
        <f t="shared" si="110"/>
        <v>10</v>
      </c>
      <c r="Q1178" t="str">
        <f t="shared" si="111"/>
        <v>food</v>
      </c>
      <c r="R1178" t="str">
        <f t="shared" si="108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9"/>
        <v>0</v>
      </c>
      <c r="P1179" t="e">
        <f t="shared" si="110"/>
        <v>#DIV/0!</v>
      </c>
      <c r="Q1179" t="str">
        <f t="shared" si="111"/>
        <v>food</v>
      </c>
      <c r="R1179" t="str">
        <f t="shared" si="108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9"/>
        <v>6.666666666666667E-5</v>
      </c>
      <c r="P1180">
        <f t="shared" si="110"/>
        <v>5</v>
      </c>
      <c r="Q1180" t="str">
        <f t="shared" si="111"/>
        <v>food</v>
      </c>
      <c r="R1180" t="str">
        <f t="shared" si="108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9"/>
        <v>5.3333333333333337E-2</v>
      </c>
      <c r="P1181">
        <f t="shared" si="110"/>
        <v>640</v>
      </c>
      <c r="Q1181" t="str">
        <f t="shared" si="111"/>
        <v>food</v>
      </c>
      <c r="R1181" t="str">
        <f t="shared" si="108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9"/>
        <v>0.11749999999999999</v>
      </c>
      <c r="P1182">
        <f t="shared" si="110"/>
        <v>69.117647058823536</v>
      </c>
      <c r="Q1182" t="str">
        <f t="shared" si="111"/>
        <v>food</v>
      </c>
      <c r="R1182" t="str">
        <f t="shared" si="108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9"/>
        <v>8.0000000000000007E-5</v>
      </c>
      <c r="P1183">
        <f t="shared" si="110"/>
        <v>1.3333333333333333</v>
      </c>
      <c r="Q1183" t="str">
        <f t="shared" si="111"/>
        <v>food</v>
      </c>
      <c r="R1183" t="str">
        <f t="shared" si="108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9"/>
        <v>4.2000000000000003E-2</v>
      </c>
      <c r="P1184">
        <f t="shared" si="110"/>
        <v>10.5</v>
      </c>
      <c r="Q1184" t="str">
        <f t="shared" si="111"/>
        <v>food</v>
      </c>
      <c r="R1184" t="str">
        <f t="shared" si="108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9"/>
        <v>0.04</v>
      </c>
      <c r="P1185">
        <f t="shared" si="110"/>
        <v>33.333333333333336</v>
      </c>
      <c r="Q1185" t="str">
        <f t="shared" si="111"/>
        <v>food</v>
      </c>
      <c r="R1185" t="str">
        <f t="shared" si="108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9"/>
        <v>1.0493636363636363</v>
      </c>
      <c r="P1186">
        <f t="shared" si="110"/>
        <v>61.562666666666665</v>
      </c>
      <c r="Q1186" t="str">
        <f t="shared" si="111"/>
        <v>photography</v>
      </c>
      <c r="R1186" t="str">
        <f t="shared" si="108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9"/>
        <v>1.0544</v>
      </c>
      <c r="P1187">
        <f t="shared" si="110"/>
        <v>118.73873873873873</v>
      </c>
      <c r="Q1187" t="str">
        <f t="shared" si="111"/>
        <v>photography</v>
      </c>
      <c r="R1187" t="str">
        <f t="shared" si="108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9"/>
        <v>1.0673333333333332</v>
      </c>
      <c r="P1188">
        <f t="shared" si="110"/>
        <v>65.081300813008127</v>
      </c>
      <c r="Q1188" t="str">
        <f t="shared" si="111"/>
        <v>photography</v>
      </c>
      <c r="R1188" t="str">
        <f t="shared" si="108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9"/>
        <v>1.0412571428571429</v>
      </c>
      <c r="P1189">
        <f t="shared" si="110"/>
        <v>130.15714285714284</v>
      </c>
      <c r="Q1189" t="str">
        <f t="shared" si="111"/>
        <v>photography</v>
      </c>
      <c r="R1189" t="str">
        <f t="shared" si="108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9"/>
        <v>1.6054999999999999</v>
      </c>
      <c r="P1190">
        <f t="shared" si="110"/>
        <v>37.776470588235291</v>
      </c>
      <c r="Q1190" t="str">
        <f t="shared" si="111"/>
        <v>photography</v>
      </c>
      <c r="R1190" t="str">
        <f t="shared" si="108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9"/>
        <v>1.0777777777777777</v>
      </c>
      <c r="P1191">
        <f t="shared" si="110"/>
        <v>112.79069767441861</v>
      </c>
      <c r="Q1191" t="str">
        <f t="shared" si="111"/>
        <v>photography</v>
      </c>
      <c r="R1191" t="str">
        <f t="shared" si="108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9"/>
        <v>1.35</v>
      </c>
      <c r="P1192">
        <f t="shared" si="110"/>
        <v>51.92307692307692</v>
      </c>
      <c r="Q1192" t="str">
        <f t="shared" si="111"/>
        <v>photography</v>
      </c>
      <c r="R1192" t="str">
        <f t="shared" si="108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9"/>
        <v>1.0907407407407408</v>
      </c>
      <c r="P1193">
        <f t="shared" si="110"/>
        <v>89.242424242424249</v>
      </c>
      <c r="Q1193" t="str">
        <f t="shared" si="111"/>
        <v>photography</v>
      </c>
      <c r="R1193" t="str">
        <f t="shared" si="108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9"/>
        <v>2.9</v>
      </c>
      <c r="P1194">
        <f t="shared" si="110"/>
        <v>19.333333333333332</v>
      </c>
      <c r="Q1194" t="str">
        <f t="shared" si="111"/>
        <v>photography</v>
      </c>
      <c r="R1194" t="str">
        <f t="shared" si="108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9"/>
        <v>1.0395714285714286</v>
      </c>
      <c r="P1195">
        <f t="shared" si="110"/>
        <v>79.967032967032964</v>
      </c>
      <c r="Q1195" t="str">
        <f t="shared" si="111"/>
        <v>photography</v>
      </c>
      <c r="R1195" t="str">
        <f t="shared" si="108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9"/>
        <v>3.2223999999999999</v>
      </c>
      <c r="P1196">
        <f t="shared" si="110"/>
        <v>56.414565826330531</v>
      </c>
      <c r="Q1196" t="str">
        <f t="shared" si="111"/>
        <v>photography</v>
      </c>
      <c r="R1196" t="str">
        <f t="shared" si="108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9"/>
        <v>1.35</v>
      </c>
      <c r="P1197">
        <f t="shared" si="110"/>
        <v>79.411764705882348</v>
      </c>
      <c r="Q1197" t="str">
        <f t="shared" si="111"/>
        <v>photography</v>
      </c>
      <c r="R1197" t="str">
        <f t="shared" si="108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9"/>
        <v>2.6991034482758622</v>
      </c>
      <c r="P1198">
        <f t="shared" si="110"/>
        <v>76.439453125</v>
      </c>
      <c r="Q1198" t="str">
        <f t="shared" si="111"/>
        <v>photography</v>
      </c>
      <c r="R1198" t="str">
        <f t="shared" si="108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9"/>
        <v>2.5329333333333333</v>
      </c>
      <c r="P1199">
        <f t="shared" si="110"/>
        <v>121</v>
      </c>
      <c r="Q1199" t="str">
        <f t="shared" si="111"/>
        <v>photography</v>
      </c>
      <c r="R1199" t="str">
        <f t="shared" si="108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9"/>
        <v>2.6059999999999999</v>
      </c>
      <c r="P1200">
        <f t="shared" si="110"/>
        <v>54.616766467065865</v>
      </c>
      <c r="Q1200" t="str">
        <f t="shared" si="111"/>
        <v>photography</v>
      </c>
      <c r="R1200" t="str">
        <f t="shared" si="108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9"/>
        <v>1.0131677953348381</v>
      </c>
      <c r="P1201">
        <f t="shared" si="110"/>
        <v>299.22222222222223</v>
      </c>
      <c r="Q1201" t="str">
        <f t="shared" si="111"/>
        <v>photography</v>
      </c>
      <c r="R1201" t="str">
        <f t="shared" si="108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9"/>
        <v>1.2560416666666667</v>
      </c>
      <c r="P1202">
        <f t="shared" si="110"/>
        <v>58.533980582524272</v>
      </c>
      <c r="Q1202" t="str">
        <f t="shared" si="111"/>
        <v>photography</v>
      </c>
      <c r="R1202" t="str">
        <f t="shared" si="108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9"/>
        <v>1.0243783333333334</v>
      </c>
      <c r="P1203">
        <f t="shared" si="110"/>
        <v>55.371801801801809</v>
      </c>
      <c r="Q1203" t="str">
        <f t="shared" si="111"/>
        <v>photography</v>
      </c>
      <c r="R1203" t="str">
        <f t="shared" si="108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9"/>
        <v>1.99244</v>
      </c>
      <c r="P1204">
        <f t="shared" si="110"/>
        <v>183.80442804428046</v>
      </c>
      <c r="Q1204" t="str">
        <f t="shared" si="111"/>
        <v>photography</v>
      </c>
      <c r="R1204" t="str">
        <f t="shared" si="108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9"/>
        <v>1.0245398773006136</v>
      </c>
      <c r="P1205">
        <f t="shared" si="110"/>
        <v>165.34653465346534</v>
      </c>
      <c r="Q1205" t="str">
        <f t="shared" si="111"/>
        <v>photography</v>
      </c>
      <c r="R1205" t="str">
        <f t="shared" si="108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9"/>
        <v>1.0294615384615384</v>
      </c>
      <c r="P1206">
        <f t="shared" si="110"/>
        <v>234.78947368421052</v>
      </c>
      <c r="Q1206" t="str">
        <f t="shared" si="111"/>
        <v>photography</v>
      </c>
      <c r="R1206" t="str">
        <f t="shared" si="108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9"/>
        <v>1.0086153846153847</v>
      </c>
      <c r="P1207">
        <f t="shared" si="110"/>
        <v>211.48387096774192</v>
      </c>
      <c r="Q1207" t="str">
        <f t="shared" si="111"/>
        <v>photography</v>
      </c>
      <c r="R1207" t="str">
        <f t="shared" si="108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9"/>
        <v>1.1499999999999999</v>
      </c>
      <c r="P1208">
        <f t="shared" si="110"/>
        <v>32.34375</v>
      </c>
      <c r="Q1208" t="str">
        <f t="shared" si="111"/>
        <v>photography</v>
      </c>
      <c r="R1208" t="str">
        <f t="shared" si="108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9"/>
        <v>1.0416766467065868</v>
      </c>
      <c r="P1209">
        <f t="shared" si="110"/>
        <v>123.37588652482269</v>
      </c>
      <c r="Q1209" t="str">
        <f t="shared" si="111"/>
        <v>photography</v>
      </c>
      <c r="R1209" t="str">
        <f t="shared" si="108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9"/>
        <v>1.5529999999999999</v>
      </c>
      <c r="P1210">
        <f t="shared" si="110"/>
        <v>207.06666666666666</v>
      </c>
      <c r="Q1210" t="str">
        <f t="shared" si="111"/>
        <v>photography</v>
      </c>
      <c r="R1210" t="str">
        <f t="shared" si="108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9"/>
        <v>1.06</v>
      </c>
      <c r="P1211">
        <f t="shared" si="110"/>
        <v>138.2608695652174</v>
      </c>
      <c r="Q1211" t="str">
        <f t="shared" si="111"/>
        <v>photography</v>
      </c>
      <c r="R1211" t="str">
        <f t="shared" si="108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9"/>
        <v>2.5431499999999998</v>
      </c>
      <c r="P1212">
        <f t="shared" si="110"/>
        <v>493.81553398058253</v>
      </c>
      <c r="Q1212" t="str">
        <f t="shared" si="111"/>
        <v>photography</v>
      </c>
      <c r="R1212" t="str">
        <f t="shared" si="108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9"/>
        <v>1.0109999999999999</v>
      </c>
      <c r="P1213">
        <f t="shared" si="110"/>
        <v>168.5</v>
      </c>
      <c r="Q1213" t="str">
        <f t="shared" si="111"/>
        <v>photography</v>
      </c>
      <c r="R1213" t="str">
        <f t="shared" si="108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9"/>
        <v>1.2904</v>
      </c>
      <c r="P1214">
        <f t="shared" si="110"/>
        <v>38.867469879518069</v>
      </c>
      <c r="Q1214" t="str">
        <f t="shared" si="111"/>
        <v>photography</v>
      </c>
      <c r="R1214" t="str">
        <f t="shared" si="108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9"/>
        <v>1.0223076923076924</v>
      </c>
      <c r="P1215">
        <f t="shared" si="110"/>
        <v>61.527777777777779</v>
      </c>
      <c r="Q1215" t="str">
        <f t="shared" si="111"/>
        <v>photography</v>
      </c>
      <c r="R1215" t="str">
        <f t="shared" si="108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9"/>
        <v>1.3180000000000001</v>
      </c>
      <c r="P1216">
        <f t="shared" si="110"/>
        <v>105.44</v>
      </c>
      <c r="Q1216" t="str">
        <f t="shared" si="111"/>
        <v>photography</v>
      </c>
      <c r="R1216" t="str">
        <f t="shared" si="108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9"/>
        <v>7.8608020000000005</v>
      </c>
      <c r="P1217">
        <f t="shared" si="110"/>
        <v>71.592003642987251</v>
      </c>
      <c r="Q1217" t="str">
        <f t="shared" si="111"/>
        <v>photography</v>
      </c>
      <c r="R1217" t="str">
        <f t="shared" si="108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9"/>
        <v>1.4570000000000001</v>
      </c>
      <c r="P1218">
        <f t="shared" si="110"/>
        <v>91.882882882882882</v>
      </c>
      <c r="Q1218" t="str">
        <f t="shared" si="111"/>
        <v>photography</v>
      </c>
      <c r="R1218" t="str">
        <f t="shared" ref="R1218:R1281" si="114">RIGHT(N1218,(LEN(N1218)-SEARCH("/",N1218)))</f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5">E1219/D1219</f>
        <v>1.026</v>
      </c>
      <c r="P1219">
        <f t="shared" ref="P1219:P1282" si="116">E1219/L1219</f>
        <v>148.57377049180329</v>
      </c>
      <c r="Q1219" t="str">
        <f t="shared" ref="Q1219:Q1282" si="117">LEFT(N1219, SEARCH("/",N1219,1)-1)</f>
        <v>photography</v>
      </c>
      <c r="R1219" t="str">
        <f t="shared" si="114"/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5"/>
        <v>1.7227777777777777</v>
      </c>
      <c r="P1220">
        <f t="shared" si="116"/>
        <v>174.2134831460674</v>
      </c>
      <c r="Q1220" t="str">
        <f t="shared" si="117"/>
        <v>photography</v>
      </c>
      <c r="R1220" t="str">
        <f t="shared" si="114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5"/>
        <v>1.5916819571865444</v>
      </c>
      <c r="P1221">
        <f t="shared" si="116"/>
        <v>102.86166007905139</v>
      </c>
      <c r="Q1221" t="str">
        <f t="shared" si="117"/>
        <v>photography</v>
      </c>
      <c r="R1221" t="str">
        <f t="shared" si="114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5"/>
        <v>1.0376666666666667</v>
      </c>
      <c r="P1222">
        <f t="shared" si="116"/>
        <v>111.17857142857143</v>
      </c>
      <c r="Q1222" t="str">
        <f t="shared" si="117"/>
        <v>photography</v>
      </c>
      <c r="R1222" t="str">
        <f t="shared" si="114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5"/>
        <v>1.1140954545454547</v>
      </c>
      <c r="P1223">
        <f t="shared" si="116"/>
        <v>23.796213592233013</v>
      </c>
      <c r="Q1223" t="str">
        <f t="shared" si="117"/>
        <v>photography</v>
      </c>
      <c r="R1223" t="str">
        <f t="shared" si="114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5"/>
        <v>2.80375</v>
      </c>
      <c r="P1224">
        <f t="shared" si="116"/>
        <v>81.268115942028984</v>
      </c>
      <c r="Q1224" t="str">
        <f t="shared" si="117"/>
        <v>photography</v>
      </c>
      <c r="R1224" t="str">
        <f t="shared" si="114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5"/>
        <v>1.1210606060606061</v>
      </c>
      <c r="P1225">
        <f t="shared" si="116"/>
        <v>116.21465968586388</v>
      </c>
      <c r="Q1225" t="str">
        <f t="shared" si="117"/>
        <v>photography</v>
      </c>
      <c r="R1225" t="str">
        <f t="shared" si="114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5"/>
        <v>7.0666666666666669E-2</v>
      </c>
      <c r="P1226">
        <f t="shared" si="116"/>
        <v>58.888888888888886</v>
      </c>
      <c r="Q1226" t="str">
        <f t="shared" si="117"/>
        <v>music</v>
      </c>
      <c r="R1226" t="str">
        <f t="shared" si="114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5"/>
        <v>4.3999999999999997E-2</v>
      </c>
      <c r="P1227">
        <f t="shared" si="116"/>
        <v>44</v>
      </c>
      <c r="Q1227" t="str">
        <f t="shared" si="117"/>
        <v>music</v>
      </c>
      <c r="R1227" t="str">
        <f t="shared" si="114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5"/>
        <v>3.8739999999999997E-2</v>
      </c>
      <c r="P1228">
        <f t="shared" si="116"/>
        <v>48.424999999999997</v>
      </c>
      <c r="Q1228" t="str">
        <f t="shared" si="117"/>
        <v>music</v>
      </c>
      <c r="R1228" t="str">
        <f t="shared" si="114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5"/>
        <v>0</v>
      </c>
      <c r="P1229" t="e">
        <f t="shared" si="116"/>
        <v>#DIV/0!</v>
      </c>
      <c r="Q1229" t="str">
        <f t="shared" si="117"/>
        <v>music</v>
      </c>
      <c r="R1229" t="str">
        <f t="shared" si="114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5"/>
        <v>0.29299999999999998</v>
      </c>
      <c r="P1230">
        <f t="shared" si="116"/>
        <v>61.041666666666664</v>
      </c>
      <c r="Q1230" t="str">
        <f t="shared" si="117"/>
        <v>music</v>
      </c>
      <c r="R1230" t="str">
        <f t="shared" si="114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5"/>
        <v>9.0909090909090905E-3</v>
      </c>
      <c r="P1231">
        <f t="shared" si="116"/>
        <v>25</v>
      </c>
      <c r="Q1231" t="str">
        <f t="shared" si="117"/>
        <v>music</v>
      </c>
      <c r="R1231" t="str">
        <f t="shared" si="114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5"/>
        <v>0</v>
      </c>
      <c r="P1232" t="e">
        <f t="shared" si="116"/>
        <v>#DIV/0!</v>
      </c>
      <c r="Q1232" t="str">
        <f t="shared" si="117"/>
        <v>music</v>
      </c>
      <c r="R1232" t="str">
        <f t="shared" si="114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5"/>
        <v>0</v>
      </c>
      <c r="P1233" t="e">
        <f t="shared" si="116"/>
        <v>#DIV/0!</v>
      </c>
      <c r="Q1233" t="str">
        <f t="shared" si="117"/>
        <v>music</v>
      </c>
      <c r="R1233" t="str">
        <f t="shared" si="114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5"/>
        <v>8.0000000000000002E-3</v>
      </c>
      <c r="P1234">
        <f t="shared" si="116"/>
        <v>40</v>
      </c>
      <c r="Q1234" t="str">
        <f t="shared" si="117"/>
        <v>music</v>
      </c>
      <c r="R1234" t="str">
        <f t="shared" si="114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5"/>
        <v>0.11600000000000001</v>
      </c>
      <c r="P1235">
        <f t="shared" si="116"/>
        <v>19.333333333333332</v>
      </c>
      <c r="Q1235" t="str">
        <f t="shared" si="117"/>
        <v>music</v>
      </c>
      <c r="R1235" t="str">
        <f t="shared" si="114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5"/>
        <v>0</v>
      </c>
      <c r="P1236" t="e">
        <f t="shared" si="116"/>
        <v>#DIV/0!</v>
      </c>
      <c r="Q1236" t="str">
        <f t="shared" si="117"/>
        <v>music</v>
      </c>
      <c r="R1236" t="str">
        <f t="shared" si="114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5"/>
        <v>2.787363950092912E-2</v>
      </c>
      <c r="P1237">
        <f t="shared" si="116"/>
        <v>35</v>
      </c>
      <c r="Q1237" t="str">
        <f t="shared" si="117"/>
        <v>music</v>
      </c>
      <c r="R1237" t="str">
        <f t="shared" si="114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5"/>
        <v>0</v>
      </c>
      <c r="P1238" t="e">
        <f t="shared" si="116"/>
        <v>#DIV/0!</v>
      </c>
      <c r="Q1238" t="str">
        <f t="shared" si="117"/>
        <v>music</v>
      </c>
      <c r="R1238" t="str">
        <f t="shared" si="114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5"/>
        <v>0</v>
      </c>
      <c r="P1239" t="e">
        <f t="shared" si="116"/>
        <v>#DIV/0!</v>
      </c>
      <c r="Q1239" t="str">
        <f t="shared" si="117"/>
        <v>music</v>
      </c>
      <c r="R1239" t="str">
        <f t="shared" si="114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5"/>
        <v>0.17799999999999999</v>
      </c>
      <c r="P1240">
        <f t="shared" si="116"/>
        <v>59.333333333333336</v>
      </c>
      <c r="Q1240" t="str">
        <f t="shared" si="117"/>
        <v>music</v>
      </c>
      <c r="R1240" t="str">
        <f t="shared" si="114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5"/>
        <v>0</v>
      </c>
      <c r="P1241" t="e">
        <f t="shared" si="116"/>
        <v>#DIV/0!</v>
      </c>
      <c r="Q1241" t="str">
        <f t="shared" si="117"/>
        <v>music</v>
      </c>
      <c r="R1241" t="str">
        <f t="shared" si="114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5"/>
        <v>3.0124999999999999E-2</v>
      </c>
      <c r="P1242">
        <f t="shared" si="116"/>
        <v>30.125</v>
      </c>
      <c r="Q1242" t="str">
        <f t="shared" si="117"/>
        <v>music</v>
      </c>
      <c r="R1242" t="str">
        <f t="shared" si="114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5"/>
        <v>0.50739999999999996</v>
      </c>
      <c r="P1243">
        <f t="shared" si="116"/>
        <v>74.617647058823536</v>
      </c>
      <c r="Q1243" t="str">
        <f t="shared" si="117"/>
        <v>music</v>
      </c>
      <c r="R1243" t="str">
        <f t="shared" si="114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5"/>
        <v>5.4884742041712408E-3</v>
      </c>
      <c r="P1244">
        <f t="shared" si="116"/>
        <v>5</v>
      </c>
      <c r="Q1244" t="str">
        <f t="shared" si="117"/>
        <v>music</v>
      </c>
      <c r="R1244" t="str">
        <f t="shared" si="114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5"/>
        <v>0.14091666666666666</v>
      </c>
      <c r="P1245">
        <f t="shared" si="116"/>
        <v>44.5</v>
      </c>
      <c r="Q1245" t="str">
        <f t="shared" si="117"/>
        <v>music</v>
      </c>
      <c r="R1245" t="str">
        <f t="shared" si="114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5"/>
        <v>1.038</v>
      </c>
      <c r="P1246">
        <f t="shared" si="116"/>
        <v>46.133333333333333</v>
      </c>
      <c r="Q1246" t="str">
        <f t="shared" si="117"/>
        <v>music</v>
      </c>
      <c r="R1246" t="str">
        <f t="shared" si="114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5"/>
        <v>1.2024999999999999</v>
      </c>
      <c r="P1247">
        <f t="shared" si="116"/>
        <v>141.47058823529412</v>
      </c>
      <c r="Q1247" t="str">
        <f t="shared" si="117"/>
        <v>music</v>
      </c>
      <c r="R1247" t="str">
        <f t="shared" si="114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5"/>
        <v>1.17</v>
      </c>
      <c r="P1248">
        <f t="shared" si="116"/>
        <v>75.483870967741936</v>
      </c>
      <c r="Q1248" t="str">
        <f t="shared" si="117"/>
        <v>music</v>
      </c>
      <c r="R1248" t="str">
        <f t="shared" si="114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5"/>
        <v>1.2214285714285715</v>
      </c>
      <c r="P1249">
        <f t="shared" si="116"/>
        <v>85.5</v>
      </c>
      <c r="Q1249" t="str">
        <f t="shared" si="117"/>
        <v>music</v>
      </c>
      <c r="R1249" t="str">
        <f t="shared" si="114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5"/>
        <v>1.5164</v>
      </c>
      <c r="P1250">
        <f t="shared" si="116"/>
        <v>64.254237288135599</v>
      </c>
      <c r="Q1250" t="str">
        <f t="shared" si="117"/>
        <v>music</v>
      </c>
      <c r="R1250" t="str">
        <f t="shared" si="114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5"/>
        <v>1.0444</v>
      </c>
      <c r="P1251">
        <f t="shared" si="116"/>
        <v>64.46913580246914</v>
      </c>
      <c r="Q1251" t="str">
        <f t="shared" si="117"/>
        <v>music</v>
      </c>
      <c r="R1251" t="str">
        <f t="shared" si="114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5"/>
        <v>2.0015333333333332</v>
      </c>
      <c r="P1252">
        <f t="shared" si="116"/>
        <v>118.2007874015748</v>
      </c>
      <c r="Q1252" t="str">
        <f t="shared" si="117"/>
        <v>music</v>
      </c>
      <c r="R1252" t="str">
        <f t="shared" si="114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5"/>
        <v>1.018</v>
      </c>
      <c r="P1253">
        <f t="shared" si="116"/>
        <v>82.540540540540547</v>
      </c>
      <c r="Q1253" t="str">
        <f t="shared" si="117"/>
        <v>music</v>
      </c>
      <c r="R1253" t="str">
        <f t="shared" si="114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5"/>
        <v>1.3765714285714286</v>
      </c>
      <c r="P1254">
        <f t="shared" si="116"/>
        <v>34.170212765957444</v>
      </c>
      <c r="Q1254" t="str">
        <f t="shared" si="117"/>
        <v>music</v>
      </c>
      <c r="R1254" t="str">
        <f t="shared" si="114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5"/>
        <v>3038.3319999999999</v>
      </c>
      <c r="P1255">
        <f t="shared" si="116"/>
        <v>42.73322081575246</v>
      </c>
      <c r="Q1255" t="str">
        <f t="shared" si="117"/>
        <v>music</v>
      </c>
      <c r="R1255" t="str">
        <f t="shared" si="114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5"/>
        <v>1.9885074626865671</v>
      </c>
      <c r="P1256">
        <f t="shared" si="116"/>
        <v>94.489361702127653</v>
      </c>
      <c r="Q1256" t="str">
        <f t="shared" si="117"/>
        <v>music</v>
      </c>
      <c r="R1256" t="str">
        <f t="shared" si="114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5"/>
        <v>2.0236666666666667</v>
      </c>
      <c r="P1257">
        <f t="shared" si="116"/>
        <v>55.697247706422019</v>
      </c>
      <c r="Q1257" t="str">
        <f t="shared" si="117"/>
        <v>music</v>
      </c>
      <c r="R1257" t="str">
        <f t="shared" si="114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5"/>
        <v>1.1796376666666666</v>
      </c>
      <c r="P1258">
        <f t="shared" si="116"/>
        <v>98.030831024930734</v>
      </c>
      <c r="Q1258" t="str">
        <f t="shared" si="117"/>
        <v>music</v>
      </c>
      <c r="R1258" t="str">
        <f t="shared" si="114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5"/>
        <v>2.9472727272727273</v>
      </c>
      <c r="P1259">
        <f t="shared" si="116"/>
        <v>92.102272727272734</v>
      </c>
      <c r="Q1259" t="str">
        <f t="shared" si="117"/>
        <v>music</v>
      </c>
      <c r="R1259" t="str">
        <f t="shared" si="114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5"/>
        <v>2.1314633333333335</v>
      </c>
      <c r="P1260">
        <f t="shared" si="116"/>
        <v>38.175462686567165</v>
      </c>
      <c r="Q1260" t="str">
        <f t="shared" si="117"/>
        <v>music</v>
      </c>
      <c r="R1260" t="str">
        <f t="shared" si="114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5"/>
        <v>1.0424</v>
      </c>
      <c r="P1261">
        <f t="shared" si="116"/>
        <v>27.145833333333332</v>
      </c>
      <c r="Q1261" t="str">
        <f t="shared" si="117"/>
        <v>music</v>
      </c>
      <c r="R1261" t="str">
        <f t="shared" si="114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5"/>
        <v>1.1366666666666667</v>
      </c>
      <c r="P1262">
        <f t="shared" si="116"/>
        <v>50.689189189189186</v>
      </c>
      <c r="Q1262" t="str">
        <f t="shared" si="117"/>
        <v>music</v>
      </c>
      <c r="R1262" t="str">
        <f t="shared" si="114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5"/>
        <v>1.0125</v>
      </c>
      <c r="P1263">
        <f t="shared" si="116"/>
        <v>38.942307692307693</v>
      </c>
      <c r="Q1263" t="str">
        <f t="shared" si="117"/>
        <v>music</v>
      </c>
      <c r="R1263" t="str">
        <f t="shared" si="114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5"/>
        <v>1.2541538461538462</v>
      </c>
      <c r="P1264">
        <f t="shared" si="116"/>
        <v>77.638095238095232</v>
      </c>
      <c r="Q1264" t="str">
        <f t="shared" si="117"/>
        <v>music</v>
      </c>
      <c r="R1264" t="str">
        <f t="shared" si="114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5"/>
        <v>1.19</v>
      </c>
      <c r="P1265">
        <f t="shared" si="116"/>
        <v>43.536585365853661</v>
      </c>
      <c r="Q1265" t="str">
        <f t="shared" si="117"/>
        <v>music</v>
      </c>
      <c r="R1265" t="str">
        <f t="shared" si="114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5"/>
        <v>1.6646153846153846</v>
      </c>
      <c r="P1266">
        <f t="shared" si="116"/>
        <v>31.823529411764707</v>
      </c>
      <c r="Q1266" t="str">
        <f t="shared" si="117"/>
        <v>music</v>
      </c>
      <c r="R1266" t="str">
        <f t="shared" si="114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5"/>
        <v>1.1914771428571429</v>
      </c>
      <c r="P1267">
        <f t="shared" si="116"/>
        <v>63.184393939393942</v>
      </c>
      <c r="Q1267" t="str">
        <f t="shared" si="117"/>
        <v>music</v>
      </c>
      <c r="R1267" t="str">
        <f t="shared" si="114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5"/>
        <v>1.0047368421052632</v>
      </c>
      <c r="P1268">
        <f t="shared" si="116"/>
        <v>190.9</v>
      </c>
      <c r="Q1268" t="str">
        <f t="shared" si="117"/>
        <v>music</v>
      </c>
      <c r="R1268" t="str">
        <f t="shared" si="114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5"/>
        <v>1.018</v>
      </c>
      <c r="P1269">
        <f t="shared" si="116"/>
        <v>140.85534591194968</v>
      </c>
      <c r="Q1269" t="str">
        <f t="shared" si="117"/>
        <v>music</v>
      </c>
      <c r="R1269" t="str">
        <f t="shared" si="114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5"/>
        <v>1.1666666666666667</v>
      </c>
      <c r="P1270">
        <f t="shared" si="116"/>
        <v>76.92307692307692</v>
      </c>
      <c r="Q1270" t="str">
        <f t="shared" si="117"/>
        <v>music</v>
      </c>
      <c r="R1270" t="str">
        <f t="shared" si="114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5"/>
        <v>1.0864893617021276</v>
      </c>
      <c r="P1271">
        <f t="shared" si="116"/>
        <v>99.15533980582525</v>
      </c>
      <c r="Q1271" t="str">
        <f t="shared" si="117"/>
        <v>music</v>
      </c>
      <c r="R1271" t="str">
        <f t="shared" si="114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5"/>
        <v>1.1472</v>
      </c>
      <c r="P1272">
        <f t="shared" si="116"/>
        <v>67.881656804733723</v>
      </c>
      <c r="Q1272" t="str">
        <f t="shared" si="117"/>
        <v>music</v>
      </c>
      <c r="R1272" t="str">
        <f t="shared" si="114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5"/>
        <v>1.018</v>
      </c>
      <c r="P1273">
        <f t="shared" si="116"/>
        <v>246.29032258064515</v>
      </c>
      <c r="Q1273" t="str">
        <f t="shared" si="117"/>
        <v>music</v>
      </c>
      <c r="R1273" t="str">
        <f t="shared" si="114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5"/>
        <v>1.06</v>
      </c>
      <c r="P1274">
        <f t="shared" si="116"/>
        <v>189.28571428571428</v>
      </c>
      <c r="Q1274" t="str">
        <f t="shared" si="117"/>
        <v>music</v>
      </c>
      <c r="R1274" t="str">
        <f t="shared" si="114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5"/>
        <v>1.0349999999999999</v>
      </c>
      <c r="P1275">
        <f t="shared" si="116"/>
        <v>76.666666666666671</v>
      </c>
      <c r="Q1275" t="str">
        <f t="shared" si="117"/>
        <v>music</v>
      </c>
      <c r="R1275" t="str">
        <f t="shared" si="114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5"/>
        <v>1.5497535999999998</v>
      </c>
      <c r="P1276">
        <f t="shared" si="116"/>
        <v>82.963254817987149</v>
      </c>
      <c r="Q1276" t="str">
        <f t="shared" si="117"/>
        <v>music</v>
      </c>
      <c r="R1276" t="str">
        <f t="shared" si="114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5"/>
        <v>1.6214066666666667</v>
      </c>
      <c r="P1277">
        <f t="shared" si="116"/>
        <v>62.522107969151669</v>
      </c>
      <c r="Q1277" t="str">
        <f t="shared" si="117"/>
        <v>music</v>
      </c>
      <c r="R1277" t="str">
        <f t="shared" si="114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5"/>
        <v>1.0442100000000001</v>
      </c>
      <c r="P1278">
        <f t="shared" si="116"/>
        <v>46.06808823529412</v>
      </c>
      <c r="Q1278" t="str">
        <f t="shared" si="117"/>
        <v>music</v>
      </c>
      <c r="R1278" t="str">
        <f t="shared" si="114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5"/>
        <v>1.0612433333333333</v>
      </c>
      <c r="P1279">
        <f t="shared" si="116"/>
        <v>38.543946731234868</v>
      </c>
      <c r="Q1279" t="str">
        <f t="shared" si="117"/>
        <v>music</v>
      </c>
      <c r="R1279" t="str">
        <f t="shared" si="114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5"/>
        <v>1.5493846153846154</v>
      </c>
      <c r="P1280">
        <f t="shared" si="116"/>
        <v>53.005263157894738</v>
      </c>
      <c r="Q1280" t="str">
        <f t="shared" si="117"/>
        <v>music</v>
      </c>
      <c r="R1280" t="str">
        <f t="shared" si="114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5"/>
        <v>1.1077157238734421</v>
      </c>
      <c r="P1281">
        <f t="shared" si="116"/>
        <v>73.355396825396824</v>
      </c>
      <c r="Q1281" t="str">
        <f t="shared" si="117"/>
        <v>music</v>
      </c>
      <c r="R1281" t="str">
        <f t="shared" si="114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5"/>
        <v>1.1091186666666666</v>
      </c>
      <c r="P1282">
        <f t="shared" si="116"/>
        <v>127.97523076923076</v>
      </c>
      <c r="Q1282" t="str">
        <f t="shared" si="117"/>
        <v>music</v>
      </c>
      <c r="R1282" t="str">
        <f t="shared" ref="R1282:R1345" si="120">RIGHT(N1282,(LEN(N1282)-SEARCH("/",N1282)))</f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1">E1283/D1283</f>
        <v>1.1071428571428572</v>
      </c>
      <c r="P1283">
        <f t="shared" ref="P1283:P1346" si="122">E1283/L1283</f>
        <v>104.72972972972973</v>
      </c>
      <c r="Q1283" t="str">
        <f t="shared" ref="Q1283:Q1346" si="123">LEFT(N1283, SEARCH("/",N1283,1)-1)</f>
        <v>music</v>
      </c>
      <c r="R1283" t="str">
        <f t="shared" si="120"/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1"/>
        <v>1.2361333333333333</v>
      </c>
      <c r="P1284">
        <f t="shared" si="122"/>
        <v>67.671532846715323</v>
      </c>
      <c r="Q1284" t="str">
        <f t="shared" si="123"/>
        <v>music</v>
      </c>
      <c r="R1284" t="str">
        <f t="shared" si="120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1"/>
        <v>2.1105</v>
      </c>
      <c r="P1285">
        <f t="shared" si="122"/>
        <v>95.931818181818187</v>
      </c>
      <c r="Q1285" t="str">
        <f t="shared" si="123"/>
        <v>music</v>
      </c>
      <c r="R1285" t="str">
        <f t="shared" si="120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1"/>
        <v>1.01</v>
      </c>
      <c r="P1286">
        <f t="shared" si="122"/>
        <v>65.161290322580641</v>
      </c>
      <c r="Q1286" t="str">
        <f t="shared" si="123"/>
        <v>theater</v>
      </c>
      <c r="R1286" t="str">
        <f t="shared" si="120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1"/>
        <v>1.0165</v>
      </c>
      <c r="P1287">
        <f t="shared" si="122"/>
        <v>32.269841269841272</v>
      </c>
      <c r="Q1287" t="str">
        <f t="shared" si="123"/>
        <v>theater</v>
      </c>
      <c r="R1287" t="str">
        <f t="shared" si="120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1"/>
        <v>1.0833333333333333</v>
      </c>
      <c r="P1288">
        <f t="shared" si="122"/>
        <v>81.25</v>
      </c>
      <c r="Q1288" t="str">
        <f t="shared" si="123"/>
        <v>theater</v>
      </c>
      <c r="R1288" t="str">
        <f t="shared" si="120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1"/>
        <v>2.42</v>
      </c>
      <c r="P1289">
        <f t="shared" si="122"/>
        <v>24.2</v>
      </c>
      <c r="Q1289" t="str">
        <f t="shared" si="123"/>
        <v>theater</v>
      </c>
      <c r="R1289" t="str">
        <f t="shared" si="120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1"/>
        <v>1.0044999999999999</v>
      </c>
      <c r="P1290">
        <f t="shared" si="122"/>
        <v>65.868852459016395</v>
      </c>
      <c r="Q1290" t="str">
        <f t="shared" si="123"/>
        <v>theater</v>
      </c>
      <c r="R1290" t="str">
        <f t="shared" si="120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1"/>
        <v>1.2506666666666666</v>
      </c>
      <c r="P1291">
        <f t="shared" si="122"/>
        <v>36.07692307692308</v>
      </c>
      <c r="Q1291" t="str">
        <f t="shared" si="123"/>
        <v>theater</v>
      </c>
      <c r="R1291" t="str">
        <f t="shared" si="120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1"/>
        <v>1.0857142857142856</v>
      </c>
      <c r="P1292">
        <f t="shared" si="122"/>
        <v>44.186046511627907</v>
      </c>
      <c r="Q1292" t="str">
        <f t="shared" si="123"/>
        <v>theater</v>
      </c>
      <c r="R1292" t="str">
        <f t="shared" si="120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1"/>
        <v>1.4570000000000001</v>
      </c>
      <c r="P1293">
        <f t="shared" si="122"/>
        <v>104.07142857142857</v>
      </c>
      <c r="Q1293" t="str">
        <f t="shared" si="123"/>
        <v>theater</v>
      </c>
      <c r="R1293" t="str">
        <f t="shared" si="120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1"/>
        <v>1.1000000000000001</v>
      </c>
      <c r="P1294">
        <f t="shared" si="122"/>
        <v>35.96153846153846</v>
      </c>
      <c r="Q1294" t="str">
        <f t="shared" si="123"/>
        <v>theater</v>
      </c>
      <c r="R1294" t="str">
        <f t="shared" si="120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1"/>
        <v>1.0223333333333333</v>
      </c>
      <c r="P1295">
        <f t="shared" si="122"/>
        <v>127.79166666666667</v>
      </c>
      <c r="Q1295" t="str">
        <f t="shared" si="123"/>
        <v>theater</v>
      </c>
      <c r="R1295" t="str">
        <f t="shared" si="120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1"/>
        <v>1.22</v>
      </c>
      <c r="P1296">
        <f t="shared" si="122"/>
        <v>27.727272727272727</v>
      </c>
      <c r="Q1296" t="str">
        <f t="shared" si="123"/>
        <v>theater</v>
      </c>
      <c r="R1296" t="str">
        <f t="shared" si="120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1"/>
        <v>1.0196000000000001</v>
      </c>
      <c r="P1297">
        <f t="shared" si="122"/>
        <v>39.828125</v>
      </c>
      <c r="Q1297" t="str">
        <f t="shared" si="123"/>
        <v>theater</v>
      </c>
      <c r="R1297" t="str">
        <f t="shared" si="120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1"/>
        <v>1.411764705882353</v>
      </c>
      <c r="P1298">
        <f t="shared" si="122"/>
        <v>52.173913043478258</v>
      </c>
      <c r="Q1298" t="str">
        <f t="shared" si="123"/>
        <v>theater</v>
      </c>
      <c r="R1298" t="str">
        <f t="shared" si="120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1"/>
        <v>1.0952500000000001</v>
      </c>
      <c r="P1299">
        <f t="shared" si="122"/>
        <v>92.037815126050418</v>
      </c>
      <c r="Q1299" t="str">
        <f t="shared" si="123"/>
        <v>theater</v>
      </c>
      <c r="R1299" t="str">
        <f t="shared" si="120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1"/>
        <v>1.0465</v>
      </c>
      <c r="P1300">
        <f t="shared" si="122"/>
        <v>63.424242424242422</v>
      </c>
      <c r="Q1300" t="str">
        <f t="shared" si="123"/>
        <v>theater</v>
      </c>
      <c r="R1300" t="str">
        <f t="shared" si="120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1"/>
        <v>1.24</v>
      </c>
      <c r="P1301">
        <f t="shared" si="122"/>
        <v>135.625</v>
      </c>
      <c r="Q1301" t="str">
        <f t="shared" si="123"/>
        <v>theater</v>
      </c>
      <c r="R1301" t="str">
        <f t="shared" si="120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1"/>
        <v>1.35</v>
      </c>
      <c r="P1302">
        <f t="shared" si="122"/>
        <v>168.75</v>
      </c>
      <c r="Q1302" t="str">
        <f t="shared" si="123"/>
        <v>theater</v>
      </c>
      <c r="R1302" t="str">
        <f t="shared" si="120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1"/>
        <v>1.0275000000000001</v>
      </c>
      <c r="P1303">
        <f t="shared" si="122"/>
        <v>70.862068965517238</v>
      </c>
      <c r="Q1303" t="str">
        <f t="shared" si="123"/>
        <v>theater</v>
      </c>
      <c r="R1303" t="str">
        <f t="shared" si="120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1"/>
        <v>1</v>
      </c>
      <c r="P1304">
        <f t="shared" si="122"/>
        <v>50</v>
      </c>
      <c r="Q1304" t="str">
        <f t="shared" si="123"/>
        <v>theater</v>
      </c>
      <c r="R1304" t="str">
        <f t="shared" si="120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1"/>
        <v>1.3026085714285716</v>
      </c>
      <c r="P1305">
        <f t="shared" si="122"/>
        <v>42.214166666666671</v>
      </c>
      <c r="Q1305" t="str">
        <f t="shared" si="123"/>
        <v>theater</v>
      </c>
      <c r="R1305" t="str">
        <f t="shared" si="120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1"/>
        <v>0.39627499999999999</v>
      </c>
      <c r="P1306">
        <f t="shared" si="122"/>
        <v>152.41346153846155</v>
      </c>
      <c r="Q1306" t="str">
        <f t="shared" si="123"/>
        <v>technology</v>
      </c>
      <c r="R1306" t="str">
        <f t="shared" si="120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1"/>
        <v>0.25976666666666665</v>
      </c>
      <c r="P1307">
        <f t="shared" si="122"/>
        <v>90.616279069767444</v>
      </c>
      <c r="Q1307" t="str">
        <f t="shared" si="123"/>
        <v>technology</v>
      </c>
      <c r="R1307" t="str">
        <f t="shared" si="120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1"/>
        <v>0.65246363636363636</v>
      </c>
      <c r="P1308">
        <f t="shared" si="122"/>
        <v>201.60393258426967</v>
      </c>
      <c r="Q1308" t="str">
        <f t="shared" si="123"/>
        <v>technology</v>
      </c>
      <c r="R1308" t="str">
        <f t="shared" si="120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1"/>
        <v>0.11514000000000001</v>
      </c>
      <c r="P1309">
        <f t="shared" si="122"/>
        <v>127.93333333333334</v>
      </c>
      <c r="Q1309" t="str">
        <f t="shared" si="123"/>
        <v>technology</v>
      </c>
      <c r="R1309" t="str">
        <f t="shared" si="120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1"/>
        <v>0.11360000000000001</v>
      </c>
      <c r="P1310">
        <f t="shared" si="122"/>
        <v>29.894736842105264</v>
      </c>
      <c r="Q1310" t="str">
        <f t="shared" si="123"/>
        <v>technology</v>
      </c>
      <c r="R1310" t="str">
        <f t="shared" si="120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1"/>
        <v>1.1199130434782609</v>
      </c>
      <c r="P1311">
        <f t="shared" si="122"/>
        <v>367.97142857142859</v>
      </c>
      <c r="Q1311" t="str">
        <f t="shared" si="123"/>
        <v>technology</v>
      </c>
      <c r="R1311" t="str">
        <f t="shared" si="120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1"/>
        <v>0.155</v>
      </c>
      <c r="P1312">
        <f t="shared" si="122"/>
        <v>129.16666666666666</v>
      </c>
      <c r="Q1312" t="str">
        <f t="shared" si="123"/>
        <v>technology</v>
      </c>
      <c r="R1312" t="str">
        <f t="shared" si="120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1"/>
        <v>0.32028000000000001</v>
      </c>
      <c r="P1313">
        <f t="shared" si="122"/>
        <v>800.7</v>
      </c>
      <c r="Q1313" t="str">
        <f t="shared" si="123"/>
        <v>technology</v>
      </c>
      <c r="R1313" t="str">
        <f t="shared" si="120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1"/>
        <v>6.0869565217391303E-3</v>
      </c>
      <c r="P1314">
        <f t="shared" si="122"/>
        <v>28</v>
      </c>
      <c r="Q1314" t="str">
        <f t="shared" si="123"/>
        <v>technology</v>
      </c>
      <c r="R1314" t="str">
        <f t="shared" si="120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1"/>
        <v>0.31114999999999998</v>
      </c>
      <c r="P1315">
        <f t="shared" si="122"/>
        <v>102.01639344262296</v>
      </c>
      <c r="Q1315" t="str">
        <f t="shared" si="123"/>
        <v>technology</v>
      </c>
      <c r="R1315" t="str">
        <f t="shared" si="120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1"/>
        <v>1.1266666666666666E-2</v>
      </c>
      <c r="P1316">
        <f t="shared" si="122"/>
        <v>184.36363636363637</v>
      </c>
      <c r="Q1316" t="str">
        <f t="shared" si="123"/>
        <v>technology</v>
      </c>
      <c r="R1316" t="str">
        <f t="shared" si="120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1"/>
        <v>0.40404000000000001</v>
      </c>
      <c r="P1317">
        <f t="shared" si="122"/>
        <v>162.91935483870967</v>
      </c>
      <c r="Q1317" t="str">
        <f t="shared" si="123"/>
        <v>technology</v>
      </c>
      <c r="R1317" t="str">
        <f t="shared" si="120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1"/>
        <v>1.3333333333333333E-5</v>
      </c>
      <c r="P1318">
        <f t="shared" si="122"/>
        <v>1</v>
      </c>
      <c r="Q1318" t="str">
        <f t="shared" si="123"/>
        <v>technology</v>
      </c>
      <c r="R1318" t="str">
        <f t="shared" si="120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1"/>
        <v>5.7334999999999997E-2</v>
      </c>
      <c r="P1319">
        <f t="shared" si="122"/>
        <v>603.52631578947364</v>
      </c>
      <c r="Q1319" t="str">
        <f t="shared" si="123"/>
        <v>technology</v>
      </c>
      <c r="R1319" t="str">
        <f t="shared" si="120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1"/>
        <v>0.15325</v>
      </c>
      <c r="P1320">
        <f t="shared" si="122"/>
        <v>45.407407407407405</v>
      </c>
      <c r="Q1320" t="str">
        <f t="shared" si="123"/>
        <v>technology</v>
      </c>
      <c r="R1320" t="str">
        <f t="shared" si="120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1"/>
        <v>0.15103448275862069</v>
      </c>
      <c r="P1321">
        <f t="shared" si="122"/>
        <v>97.333333333333329</v>
      </c>
      <c r="Q1321" t="str">
        <f t="shared" si="123"/>
        <v>technology</v>
      </c>
      <c r="R1321" t="str">
        <f t="shared" si="120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1"/>
        <v>5.0299999999999997E-3</v>
      </c>
      <c r="P1322">
        <f t="shared" si="122"/>
        <v>167.66666666666666</v>
      </c>
      <c r="Q1322" t="str">
        <f t="shared" si="123"/>
        <v>technology</v>
      </c>
      <c r="R1322" t="str">
        <f t="shared" si="120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1"/>
        <v>1.3028138528138528E-2</v>
      </c>
      <c r="P1323">
        <f t="shared" si="122"/>
        <v>859.85714285714289</v>
      </c>
      <c r="Q1323" t="str">
        <f t="shared" si="123"/>
        <v>technology</v>
      </c>
      <c r="R1323" t="str">
        <f t="shared" si="120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1"/>
        <v>3.0285714285714286E-3</v>
      </c>
      <c r="P1324">
        <f t="shared" si="122"/>
        <v>26.5</v>
      </c>
      <c r="Q1324" t="str">
        <f t="shared" si="123"/>
        <v>technology</v>
      </c>
      <c r="R1324" t="str">
        <f t="shared" si="120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1"/>
        <v>8.8800000000000004E-2</v>
      </c>
      <c r="P1325">
        <f t="shared" si="122"/>
        <v>30.272727272727273</v>
      </c>
      <c r="Q1325" t="str">
        <f t="shared" si="123"/>
        <v>technology</v>
      </c>
      <c r="R1325" t="str">
        <f t="shared" si="120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1"/>
        <v>9.8400000000000001E-2</v>
      </c>
      <c r="P1326">
        <f t="shared" si="122"/>
        <v>54.666666666666664</v>
      </c>
      <c r="Q1326" t="str">
        <f t="shared" si="123"/>
        <v>technology</v>
      </c>
      <c r="R1326" t="str">
        <f t="shared" si="120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1"/>
        <v>2.4299999999999999E-2</v>
      </c>
      <c r="P1327">
        <f t="shared" si="122"/>
        <v>60.75</v>
      </c>
      <c r="Q1327" t="str">
        <f t="shared" si="123"/>
        <v>technology</v>
      </c>
      <c r="R1327" t="str">
        <f t="shared" si="120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1"/>
        <v>1.1299999999999999E-2</v>
      </c>
      <c r="P1328">
        <f t="shared" si="122"/>
        <v>102.72727272727273</v>
      </c>
      <c r="Q1328" t="str">
        <f t="shared" si="123"/>
        <v>technology</v>
      </c>
      <c r="R1328" t="str">
        <f t="shared" si="120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1"/>
        <v>3.5520833333333335E-2</v>
      </c>
      <c r="P1329">
        <f t="shared" si="122"/>
        <v>41.585365853658537</v>
      </c>
      <c r="Q1329" t="str">
        <f t="shared" si="123"/>
        <v>technology</v>
      </c>
      <c r="R1329" t="str">
        <f t="shared" si="120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1"/>
        <v>2.3306666666666667E-2</v>
      </c>
      <c r="P1330">
        <f t="shared" si="122"/>
        <v>116.53333333333333</v>
      </c>
      <c r="Q1330" t="str">
        <f t="shared" si="123"/>
        <v>technology</v>
      </c>
      <c r="R1330" t="str">
        <f t="shared" si="120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1"/>
        <v>8.1600000000000006E-3</v>
      </c>
      <c r="P1331">
        <f t="shared" si="122"/>
        <v>45.333333333333336</v>
      </c>
      <c r="Q1331" t="str">
        <f t="shared" si="123"/>
        <v>technology</v>
      </c>
      <c r="R1331" t="str">
        <f t="shared" si="120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1"/>
        <v>0.22494285714285714</v>
      </c>
      <c r="P1332">
        <f t="shared" si="122"/>
        <v>157.46</v>
      </c>
      <c r="Q1332" t="str">
        <f t="shared" si="123"/>
        <v>technology</v>
      </c>
      <c r="R1332" t="str">
        <f t="shared" si="120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1"/>
        <v>1.3668E-2</v>
      </c>
      <c r="P1333">
        <f t="shared" si="122"/>
        <v>100.5</v>
      </c>
      <c r="Q1333" t="str">
        <f t="shared" si="123"/>
        <v>technology</v>
      </c>
      <c r="R1333" t="str">
        <f t="shared" si="120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1"/>
        <v>0</v>
      </c>
      <c r="P1334" t="e">
        <f t="shared" si="122"/>
        <v>#DIV/0!</v>
      </c>
      <c r="Q1334" t="str">
        <f t="shared" si="123"/>
        <v>technology</v>
      </c>
      <c r="R1334" t="str">
        <f t="shared" si="120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1"/>
        <v>0</v>
      </c>
      <c r="P1335" t="e">
        <f t="shared" si="122"/>
        <v>#DIV/0!</v>
      </c>
      <c r="Q1335" t="str">
        <f t="shared" si="123"/>
        <v>technology</v>
      </c>
      <c r="R1335" t="str">
        <f t="shared" si="120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1"/>
        <v>0.10754135338345865</v>
      </c>
      <c r="P1336">
        <f t="shared" si="122"/>
        <v>51.822463768115945</v>
      </c>
      <c r="Q1336" t="str">
        <f t="shared" si="123"/>
        <v>technology</v>
      </c>
      <c r="R1336" t="str">
        <f t="shared" si="120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1"/>
        <v>0.1976</v>
      </c>
      <c r="P1337">
        <f t="shared" si="122"/>
        <v>308.75</v>
      </c>
      <c r="Q1337" t="str">
        <f t="shared" si="123"/>
        <v>technology</v>
      </c>
      <c r="R1337" t="str">
        <f t="shared" si="120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1"/>
        <v>0.84946999999999995</v>
      </c>
      <c r="P1338">
        <f t="shared" si="122"/>
        <v>379.22767857142856</v>
      </c>
      <c r="Q1338" t="str">
        <f t="shared" si="123"/>
        <v>technology</v>
      </c>
      <c r="R1338" t="str">
        <f t="shared" si="120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1"/>
        <v>0.49381999999999998</v>
      </c>
      <c r="P1339">
        <f t="shared" si="122"/>
        <v>176.36428571428573</v>
      </c>
      <c r="Q1339" t="str">
        <f t="shared" si="123"/>
        <v>technology</v>
      </c>
      <c r="R1339" t="str">
        <f t="shared" si="120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1"/>
        <v>3.3033333333333331E-2</v>
      </c>
      <c r="P1340">
        <f t="shared" si="122"/>
        <v>66.066666666666663</v>
      </c>
      <c r="Q1340" t="str">
        <f t="shared" si="123"/>
        <v>technology</v>
      </c>
      <c r="R1340" t="str">
        <f t="shared" si="120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1"/>
        <v>6.6339999999999996E-2</v>
      </c>
      <c r="P1341">
        <f t="shared" si="122"/>
        <v>89.648648648648646</v>
      </c>
      <c r="Q1341" t="str">
        <f t="shared" si="123"/>
        <v>technology</v>
      </c>
      <c r="R1341" t="str">
        <f t="shared" si="120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1"/>
        <v>0</v>
      </c>
      <c r="P1342" t="e">
        <f t="shared" si="122"/>
        <v>#DIV/0!</v>
      </c>
      <c r="Q1342" t="str">
        <f t="shared" si="123"/>
        <v>technology</v>
      </c>
      <c r="R1342" t="str">
        <f t="shared" si="120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1"/>
        <v>0.7036</v>
      </c>
      <c r="P1343">
        <f t="shared" si="122"/>
        <v>382.39130434782606</v>
      </c>
      <c r="Q1343" t="str">
        <f t="shared" si="123"/>
        <v>technology</v>
      </c>
      <c r="R1343" t="str">
        <f t="shared" si="120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1"/>
        <v>2E-3</v>
      </c>
      <c r="P1344">
        <f t="shared" si="122"/>
        <v>100</v>
      </c>
      <c r="Q1344" t="str">
        <f t="shared" si="123"/>
        <v>technology</v>
      </c>
      <c r="R1344" t="str">
        <f t="shared" si="120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1"/>
        <v>1.02298</v>
      </c>
      <c r="P1345">
        <f t="shared" si="122"/>
        <v>158.35603715170279</v>
      </c>
      <c r="Q1345" t="str">
        <f t="shared" si="123"/>
        <v>technology</v>
      </c>
      <c r="R1345" t="str">
        <f t="shared" si="120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1"/>
        <v>3.7773333333333334</v>
      </c>
      <c r="P1346">
        <f t="shared" si="122"/>
        <v>40.762589928057551</v>
      </c>
      <c r="Q1346" t="str">
        <f t="shared" si="123"/>
        <v>publishing</v>
      </c>
      <c r="R1346" t="str">
        <f t="shared" ref="R1346:R1409" si="126">RIGHT(N1346,(LEN(N1346)-SEARCH("/",N1346)))</f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7">E1347/D1347</f>
        <v>1.25</v>
      </c>
      <c r="P1347">
        <f t="shared" ref="P1347:P1410" si="128">E1347/L1347</f>
        <v>53.571428571428569</v>
      </c>
      <c r="Q1347" t="str">
        <f t="shared" ref="Q1347:Q1410" si="129">LEFT(N1347, SEARCH("/",N1347,1)-1)</f>
        <v>publishing</v>
      </c>
      <c r="R1347" t="str">
        <f t="shared" si="126"/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7"/>
        <v>1.473265306122449</v>
      </c>
      <c r="P1348">
        <f t="shared" si="128"/>
        <v>48.449664429530202</v>
      </c>
      <c r="Q1348" t="str">
        <f t="shared" si="129"/>
        <v>publishing</v>
      </c>
      <c r="R1348" t="str">
        <f t="shared" si="126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7"/>
        <v>1.022</v>
      </c>
      <c r="P1349">
        <f t="shared" si="128"/>
        <v>82.41935483870968</v>
      </c>
      <c r="Q1349" t="str">
        <f t="shared" si="129"/>
        <v>publishing</v>
      </c>
      <c r="R1349" t="str">
        <f t="shared" si="126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7"/>
        <v>1.018723404255319</v>
      </c>
      <c r="P1350">
        <f t="shared" si="128"/>
        <v>230.19230769230768</v>
      </c>
      <c r="Q1350" t="str">
        <f t="shared" si="129"/>
        <v>publishing</v>
      </c>
      <c r="R1350" t="str">
        <f t="shared" si="126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7"/>
        <v>2.0419999999999998</v>
      </c>
      <c r="P1351">
        <f t="shared" si="128"/>
        <v>59.360465116279073</v>
      </c>
      <c r="Q1351" t="str">
        <f t="shared" si="129"/>
        <v>publishing</v>
      </c>
      <c r="R1351" t="str">
        <f t="shared" si="126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7"/>
        <v>1.0405</v>
      </c>
      <c r="P1352">
        <f t="shared" si="128"/>
        <v>66.698717948717942</v>
      </c>
      <c r="Q1352" t="str">
        <f t="shared" si="129"/>
        <v>publishing</v>
      </c>
      <c r="R1352" t="str">
        <f t="shared" si="126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7"/>
        <v>1.0126500000000001</v>
      </c>
      <c r="P1353">
        <f t="shared" si="128"/>
        <v>168.77500000000001</v>
      </c>
      <c r="Q1353" t="str">
        <f t="shared" si="129"/>
        <v>publishing</v>
      </c>
      <c r="R1353" t="str">
        <f t="shared" si="126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7"/>
        <v>1.3613999999999999</v>
      </c>
      <c r="P1354">
        <f t="shared" si="128"/>
        <v>59.973568281938327</v>
      </c>
      <c r="Q1354" t="str">
        <f t="shared" si="129"/>
        <v>publishing</v>
      </c>
      <c r="R1354" t="str">
        <f t="shared" si="126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7"/>
        <v>1.3360000000000001</v>
      </c>
      <c r="P1355">
        <f t="shared" si="128"/>
        <v>31.80952380952381</v>
      </c>
      <c r="Q1355" t="str">
        <f t="shared" si="129"/>
        <v>publishing</v>
      </c>
      <c r="R1355" t="str">
        <f t="shared" si="126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7"/>
        <v>1.3025</v>
      </c>
      <c r="P1356">
        <f t="shared" si="128"/>
        <v>24.421875</v>
      </c>
      <c r="Q1356" t="str">
        <f t="shared" si="129"/>
        <v>publishing</v>
      </c>
      <c r="R1356" t="str">
        <f t="shared" si="126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7"/>
        <v>1.2267999999999999</v>
      </c>
      <c r="P1357">
        <f t="shared" si="128"/>
        <v>25.347107438016529</v>
      </c>
      <c r="Q1357" t="str">
        <f t="shared" si="129"/>
        <v>publishing</v>
      </c>
      <c r="R1357" t="str">
        <f t="shared" si="126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7"/>
        <v>1.8281058823529412</v>
      </c>
      <c r="P1358">
        <f t="shared" si="128"/>
        <v>71.443218390804603</v>
      </c>
      <c r="Q1358" t="str">
        <f t="shared" si="129"/>
        <v>publishing</v>
      </c>
      <c r="R1358" t="str">
        <f t="shared" si="126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7"/>
        <v>1.2529999999999999</v>
      </c>
      <c r="P1359">
        <f t="shared" si="128"/>
        <v>38.553846153846152</v>
      </c>
      <c r="Q1359" t="str">
        <f t="shared" si="129"/>
        <v>publishing</v>
      </c>
      <c r="R1359" t="str">
        <f t="shared" si="126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7"/>
        <v>1.1166666666666667</v>
      </c>
      <c r="P1360">
        <f t="shared" si="128"/>
        <v>68.367346938775512</v>
      </c>
      <c r="Q1360" t="str">
        <f t="shared" si="129"/>
        <v>publishing</v>
      </c>
      <c r="R1360" t="str">
        <f t="shared" si="126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7"/>
        <v>1.1575757575757575</v>
      </c>
      <c r="P1361">
        <f t="shared" si="128"/>
        <v>40.210526315789473</v>
      </c>
      <c r="Q1361" t="str">
        <f t="shared" si="129"/>
        <v>publishing</v>
      </c>
      <c r="R1361" t="str">
        <f t="shared" si="126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7"/>
        <v>1.732</v>
      </c>
      <c r="P1362">
        <f t="shared" si="128"/>
        <v>32.074074074074076</v>
      </c>
      <c r="Q1362" t="str">
        <f t="shared" si="129"/>
        <v>publishing</v>
      </c>
      <c r="R1362" t="str">
        <f t="shared" si="126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7"/>
        <v>1.2598333333333334</v>
      </c>
      <c r="P1363">
        <f t="shared" si="128"/>
        <v>28.632575757575758</v>
      </c>
      <c r="Q1363" t="str">
        <f t="shared" si="129"/>
        <v>publishing</v>
      </c>
      <c r="R1363" t="str">
        <f t="shared" si="126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7"/>
        <v>1.091</v>
      </c>
      <c r="P1364">
        <f t="shared" si="128"/>
        <v>43.64</v>
      </c>
      <c r="Q1364" t="str">
        <f t="shared" si="129"/>
        <v>publishing</v>
      </c>
      <c r="R1364" t="str">
        <f t="shared" si="126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7"/>
        <v>1</v>
      </c>
      <c r="P1365">
        <f t="shared" si="128"/>
        <v>40</v>
      </c>
      <c r="Q1365" t="str">
        <f t="shared" si="129"/>
        <v>publishing</v>
      </c>
      <c r="R1365" t="str">
        <f t="shared" si="126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7"/>
        <v>1.1864285714285714</v>
      </c>
      <c r="P1366">
        <f t="shared" si="128"/>
        <v>346.04166666666669</v>
      </c>
      <c r="Q1366" t="str">
        <f t="shared" si="129"/>
        <v>music</v>
      </c>
      <c r="R1366" t="str">
        <f t="shared" si="126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7"/>
        <v>1.0026666666666666</v>
      </c>
      <c r="P1367">
        <f t="shared" si="128"/>
        <v>81.739130434782609</v>
      </c>
      <c r="Q1367" t="str">
        <f t="shared" si="129"/>
        <v>music</v>
      </c>
      <c r="R1367" t="str">
        <f t="shared" si="126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7"/>
        <v>1.2648920000000001</v>
      </c>
      <c r="P1368">
        <f t="shared" si="128"/>
        <v>64.535306122448986</v>
      </c>
      <c r="Q1368" t="str">
        <f t="shared" si="129"/>
        <v>music</v>
      </c>
      <c r="R1368" t="str">
        <f t="shared" si="126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7"/>
        <v>1.1426000000000001</v>
      </c>
      <c r="P1369">
        <f t="shared" si="128"/>
        <v>63.477777777777774</v>
      </c>
      <c r="Q1369" t="str">
        <f t="shared" si="129"/>
        <v>music</v>
      </c>
      <c r="R1369" t="str">
        <f t="shared" si="126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7"/>
        <v>1.107</v>
      </c>
      <c r="P1370">
        <f t="shared" si="128"/>
        <v>63.620689655172413</v>
      </c>
      <c r="Q1370" t="str">
        <f t="shared" si="129"/>
        <v>music</v>
      </c>
      <c r="R1370" t="str">
        <f t="shared" si="126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7"/>
        <v>1.0534805315203954</v>
      </c>
      <c r="P1371">
        <f t="shared" si="128"/>
        <v>83.967068965517228</v>
      </c>
      <c r="Q1371" t="str">
        <f t="shared" si="129"/>
        <v>music</v>
      </c>
      <c r="R1371" t="str">
        <f t="shared" si="126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7"/>
        <v>1.0366666666666666</v>
      </c>
      <c r="P1372">
        <f t="shared" si="128"/>
        <v>77.75</v>
      </c>
      <c r="Q1372" t="str">
        <f t="shared" si="129"/>
        <v>music</v>
      </c>
      <c r="R1372" t="str">
        <f t="shared" si="126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7"/>
        <v>1.0708672667523933</v>
      </c>
      <c r="P1373">
        <f t="shared" si="128"/>
        <v>107.07142857142857</v>
      </c>
      <c r="Q1373" t="str">
        <f t="shared" si="129"/>
        <v>music</v>
      </c>
      <c r="R1373" t="str">
        <f t="shared" si="126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7"/>
        <v>1.24</v>
      </c>
      <c r="P1374">
        <f t="shared" si="128"/>
        <v>38.75</v>
      </c>
      <c r="Q1374" t="str">
        <f t="shared" si="129"/>
        <v>music</v>
      </c>
      <c r="R1374" t="str">
        <f t="shared" si="126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7"/>
        <v>1.0501</v>
      </c>
      <c r="P1375">
        <f t="shared" si="128"/>
        <v>201.94230769230768</v>
      </c>
      <c r="Q1375" t="str">
        <f t="shared" si="129"/>
        <v>music</v>
      </c>
      <c r="R1375" t="str">
        <f t="shared" si="126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7"/>
        <v>1.8946666666666667</v>
      </c>
      <c r="P1376">
        <f t="shared" si="128"/>
        <v>43.060606060606062</v>
      </c>
      <c r="Q1376" t="str">
        <f t="shared" si="129"/>
        <v>music</v>
      </c>
      <c r="R1376" t="str">
        <f t="shared" si="126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7"/>
        <v>1.7132499999999999</v>
      </c>
      <c r="P1377">
        <f t="shared" si="128"/>
        <v>62.871559633027523</v>
      </c>
      <c r="Q1377" t="str">
        <f t="shared" si="129"/>
        <v>music</v>
      </c>
      <c r="R1377" t="str">
        <f t="shared" si="126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7"/>
        <v>2.5248648648648651</v>
      </c>
      <c r="P1378">
        <f t="shared" si="128"/>
        <v>55.607142857142854</v>
      </c>
      <c r="Q1378" t="str">
        <f t="shared" si="129"/>
        <v>music</v>
      </c>
      <c r="R1378" t="str">
        <f t="shared" si="126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7"/>
        <v>1.1615384615384616</v>
      </c>
      <c r="P1379">
        <f t="shared" si="128"/>
        <v>48.70967741935484</v>
      </c>
      <c r="Q1379" t="str">
        <f t="shared" si="129"/>
        <v>music</v>
      </c>
      <c r="R1379" t="str">
        <f t="shared" si="126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7"/>
        <v>2.0335000000000001</v>
      </c>
      <c r="P1380">
        <f t="shared" si="128"/>
        <v>30.578947368421051</v>
      </c>
      <c r="Q1380" t="str">
        <f t="shared" si="129"/>
        <v>music</v>
      </c>
      <c r="R1380" t="str">
        <f t="shared" si="126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7"/>
        <v>1.1160000000000001</v>
      </c>
      <c r="P1381">
        <f t="shared" si="128"/>
        <v>73.907284768211923</v>
      </c>
      <c r="Q1381" t="str">
        <f t="shared" si="129"/>
        <v>music</v>
      </c>
      <c r="R1381" t="str">
        <f t="shared" si="126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7"/>
        <v>4.24</v>
      </c>
      <c r="P1382">
        <f t="shared" si="128"/>
        <v>21.2</v>
      </c>
      <c r="Q1382" t="str">
        <f t="shared" si="129"/>
        <v>music</v>
      </c>
      <c r="R1382" t="str">
        <f t="shared" si="126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7"/>
        <v>1.071</v>
      </c>
      <c r="P1383">
        <f t="shared" si="128"/>
        <v>73.356164383561648</v>
      </c>
      <c r="Q1383" t="str">
        <f t="shared" si="129"/>
        <v>music</v>
      </c>
      <c r="R1383" t="str">
        <f t="shared" si="126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7"/>
        <v>1.043625</v>
      </c>
      <c r="P1384">
        <f t="shared" si="128"/>
        <v>56.412162162162161</v>
      </c>
      <c r="Q1384" t="str">
        <f t="shared" si="129"/>
        <v>music</v>
      </c>
      <c r="R1384" t="str">
        <f t="shared" si="126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7"/>
        <v>2.124090909090909</v>
      </c>
      <c r="P1385">
        <f t="shared" si="128"/>
        <v>50.247311827956992</v>
      </c>
      <c r="Q1385" t="str">
        <f t="shared" si="129"/>
        <v>music</v>
      </c>
      <c r="R1385" t="str">
        <f t="shared" si="126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7"/>
        <v>1.2408571428571429</v>
      </c>
      <c r="P1386">
        <f t="shared" si="128"/>
        <v>68.936507936507937</v>
      </c>
      <c r="Q1386" t="str">
        <f t="shared" si="129"/>
        <v>music</v>
      </c>
      <c r="R1386" t="str">
        <f t="shared" si="126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7"/>
        <v>1.10406125</v>
      </c>
      <c r="P1387">
        <f t="shared" si="128"/>
        <v>65.914104477611943</v>
      </c>
      <c r="Q1387" t="str">
        <f t="shared" si="129"/>
        <v>music</v>
      </c>
      <c r="R1387" t="str">
        <f t="shared" si="126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7"/>
        <v>2.1875</v>
      </c>
      <c r="P1388">
        <f t="shared" si="128"/>
        <v>62.5</v>
      </c>
      <c r="Q1388" t="str">
        <f t="shared" si="129"/>
        <v>music</v>
      </c>
      <c r="R1388" t="str">
        <f t="shared" si="126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7"/>
        <v>1.36625</v>
      </c>
      <c r="P1389">
        <f t="shared" si="128"/>
        <v>70.064102564102569</v>
      </c>
      <c r="Q1389" t="str">
        <f t="shared" si="129"/>
        <v>music</v>
      </c>
      <c r="R1389" t="str">
        <f t="shared" si="126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7"/>
        <v>1.348074</v>
      </c>
      <c r="P1390">
        <f t="shared" si="128"/>
        <v>60.181874999999998</v>
      </c>
      <c r="Q1390" t="str">
        <f t="shared" si="129"/>
        <v>music</v>
      </c>
      <c r="R1390" t="str">
        <f t="shared" si="126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7"/>
        <v>1.454</v>
      </c>
      <c r="P1391">
        <f t="shared" si="128"/>
        <v>21.382352941176471</v>
      </c>
      <c r="Q1391" t="str">
        <f t="shared" si="129"/>
        <v>music</v>
      </c>
      <c r="R1391" t="str">
        <f t="shared" si="126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7"/>
        <v>1.0910714285714285</v>
      </c>
      <c r="P1392">
        <f t="shared" si="128"/>
        <v>160.78947368421052</v>
      </c>
      <c r="Q1392" t="str">
        <f t="shared" si="129"/>
        <v>music</v>
      </c>
      <c r="R1392" t="str">
        <f t="shared" si="126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7"/>
        <v>1.1020000000000001</v>
      </c>
      <c r="P1393">
        <f t="shared" si="128"/>
        <v>42.384615384615387</v>
      </c>
      <c r="Q1393" t="str">
        <f t="shared" si="129"/>
        <v>music</v>
      </c>
      <c r="R1393" t="str">
        <f t="shared" si="126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7"/>
        <v>1.1364000000000001</v>
      </c>
      <c r="P1394">
        <f t="shared" si="128"/>
        <v>27.317307692307693</v>
      </c>
      <c r="Q1394" t="str">
        <f t="shared" si="129"/>
        <v>music</v>
      </c>
      <c r="R1394" t="str">
        <f t="shared" si="126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7"/>
        <v>1.0235000000000001</v>
      </c>
      <c r="P1395">
        <f t="shared" si="128"/>
        <v>196.82692307692307</v>
      </c>
      <c r="Q1395" t="str">
        <f t="shared" si="129"/>
        <v>music</v>
      </c>
      <c r="R1395" t="str">
        <f t="shared" si="126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7"/>
        <v>1.2213333333333334</v>
      </c>
      <c r="P1396">
        <f t="shared" si="128"/>
        <v>53.882352941176471</v>
      </c>
      <c r="Q1396" t="str">
        <f t="shared" si="129"/>
        <v>music</v>
      </c>
      <c r="R1396" t="str">
        <f t="shared" si="126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7"/>
        <v>1.1188571428571428</v>
      </c>
      <c r="P1397">
        <f t="shared" si="128"/>
        <v>47.756097560975611</v>
      </c>
      <c r="Q1397" t="str">
        <f t="shared" si="129"/>
        <v>music</v>
      </c>
      <c r="R1397" t="str">
        <f t="shared" si="126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7"/>
        <v>1.073</v>
      </c>
      <c r="P1398">
        <f t="shared" si="128"/>
        <v>88.191780821917803</v>
      </c>
      <c r="Q1398" t="str">
        <f t="shared" si="129"/>
        <v>music</v>
      </c>
      <c r="R1398" t="str">
        <f t="shared" si="126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7"/>
        <v>1.1385000000000001</v>
      </c>
      <c r="P1399">
        <f t="shared" si="128"/>
        <v>72.056962025316452</v>
      </c>
      <c r="Q1399" t="str">
        <f t="shared" si="129"/>
        <v>music</v>
      </c>
      <c r="R1399" t="str">
        <f t="shared" si="126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7"/>
        <v>1.0968181818181819</v>
      </c>
      <c r="P1400">
        <f t="shared" si="128"/>
        <v>74.246153846153845</v>
      </c>
      <c r="Q1400" t="str">
        <f t="shared" si="129"/>
        <v>music</v>
      </c>
      <c r="R1400" t="str">
        <f t="shared" si="126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7"/>
        <v>1.2614444444444444</v>
      </c>
      <c r="P1401">
        <f t="shared" si="128"/>
        <v>61.701086956521742</v>
      </c>
      <c r="Q1401" t="str">
        <f t="shared" si="129"/>
        <v>music</v>
      </c>
      <c r="R1401" t="str">
        <f t="shared" si="126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7"/>
        <v>1.6742857142857144</v>
      </c>
      <c r="P1402">
        <f t="shared" si="128"/>
        <v>17.235294117647058</v>
      </c>
      <c r="Q1402" t="str">
        <f t="shared" si="129"/>
        <v>music</v>
      </c>
      <c r="R1402" t="str">
        <f t="shared" si="126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7"/>
        <v>4.9652000000000003</v>
      </c>
      <c r="P1403">
        <f t="shared" si="128"/>
        <v>51.720833333333331</v>
      </c>
      <c r="Q1403" t="str">
        <f t="shared" si="129"/>
        <v>music</v>
      </c>
      <c r="R1403" t="str">
        <f t="shared" si="126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7"/>
        <v>1.0915999999999999</v>
      </c>
      <c r="P1404">
        <f t="shared" si="128"/>
        <v>24.150442477876105</v>
      </c>
      <c r="Q1404" t="str">
        <f t="shared" si="129"/>
        <v>music</v>
      </c>
      <c r="R1404" t="str">
        <f t="shared" si="126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7"/>
        <v>1.0257499999999999</v>
      </c>
      <c r="P1405">
        <f t="shared" si="128"/>
        <v>62.166666666666664</v>
      </c>
      <c r="Q1405" t="str">
        <f t="shared" si="129"/>
        <v>music</v>
      </c>
      <c r="R1405" t="str">
        <f t="shared" si="126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7"/>
        <v>1.6620689655172414E-2</v>
      </c>
      <c r="P1406">
        <f t="shared" si="128"/>
        <v>48.2</v>
      </c>
      <c r="Q1406" t="str">
        <f t="shared" si="129"/>
        <v>publishing</v>
      </c>
      <c r="R1406" t="str">
        <f t="shared" si="126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7"/>
        <v>4.1999999999999997E-3</v>
      </c>
      <c r="P1407">
        <f t="shared" si="128"/>
        <v>6.1764705882352944</v>
      </c>
      <c r="Q1407" t="str">
        <f t="shared" si="129"/>
        <v>publishing</v>
      </c>
      <c r="R1407" t="str">
        <f t="shared" si="126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7"/>
        <v>1.25E-3</v>
      </c>
      <c r="P1408">
        <f t="shared" si="128"/>
        <v>5</v>
      </c>
      <c r="Q1408" t="str">
        <f t="shared" si="129"/>
        <v>publishing</v>
      </c>
      <c r="R1408" t="str">
        <f t="shared" si="126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7"/>
        <v>5.0000000000000001E-3</v>
      </c>
      <c r="P1409">
        <f t="shared" si="128"/>
        <v>7.5</v>
      </c>
      <c r="Q1409" t="str">
        <f t="shared" si="129"/>
        <v>publishing</v>
      </c>
      <c r="R1409" t="str">
        <f t="shared" si="126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7"/>
        <v>7.1999999999999995E-2</v>
      </c>
      <c r="P1410">
        <f t="shared" si="128"/>
        <v>12</v>
      </c>
      <c r="Q1410" t="str">
        <f t="shared" si="129"/>
        <v>publishing</v>
      </c>
      <c r="R1410" t="str">
        <f t="shared" ref="R1410:R1473" si="132">RIGHT(N1410,(LEN(N1410)-SEARCH("/",N1410)))</f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3">E1411/D1411</f>
        <v>0</v>
      </c>
      <c r="P1411" t="e">
        <f t="shared" ref="P1411:P1474" si="134">E1411/L1411</f>
        <v>#DIV/0!</v>
      </c>
      <c r="Q1411" t="str">
        <f t="shared" ref="Q1411:Q1474" si="135">LEFT(N1411, SEARCH("/",N1411,1)-1)</f>
        <v>publishing</v>
      </c>
      <c r="R1411" t="str">
        <f t="shared" si="132"/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3"/>
        <v>1.6666666666666666E-4</v>
      </c>
      <c r="P1412">
        <f t="shared" si="134"/>
        <v>1</v>
      </c>
      <c r="Q1412" t="str">
        <f t="shared" si="135"/>
        <v>publishing</v>
      </c>
      <c r="R1412" t="str">
        <f t="shared" si="132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3"/>
        <v>2.3333333333333335E-3</v>
      </c>
      <c r="P1413">
        <f t="shared" si="134"/>
        <v>2.3333333333333335</v>
      </c>
      <c r="Q1413" t="str">
        <f t="shared" si="135"/>
        <v>publishing</v>
      </c>
      <c r="R1413" t="str">
        <f t="shared" si="132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3"/>
        <v>4.5714285714285714E-2</v>
      </c>
      <c r="P1414">
        <f t="shared" si="134"/>
        <v>24.615384615384617</v>
      </c>
      <c r="Q1414" t="str">
        <f t="shared" si="135"/>
        <v>publishing</v>
      </c>
      <c r="R1414" t="str">
        <f t="shared" si="132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3"/>
        <v>0.05</v>
      </c>
      <c r="P1415">
        <f t="shared" si="134"/>
        <v>100</v>
      </c>
      <c r="Q1415" t="str">
        <f t="shared" si="135"/>
        <v>publishing</v>
      </c>
      <c r="R1415" t="str">
        <f t="shared" si="132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3"/>
        <v>2E-3</v>
      </c>
      <c r="P1416">
        <f t="shared" si="134"/>
        <v>1</v>
      </c>
      <c r="Q1416" t="str">
        <f t="shared" si="135"/>
        <v>publishing</v>
      </c>
      <c r="R1416" t="str">
        <f t="shared" si="132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3"/>
        <v>0.18181818181818182</v>
      </c>
      <c r="P1417">
        <f t="shared" si="134"/>
        <v>88.888888888888886</v>
      </c>
      <c r="Q1417" t="str">
        <f t="shared" si="135"/>
        <v>publishing</v>
      </c>
      <c r="R1417" t="str">
        <f t="shared" si="132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3"/>
        <v>0</v>
      </c>
      <c r="P1418" t="e">
        <f t="shared" si="134"/>
        <v>#DIV/0!</v>
      </c>
      <c r="Q1418" t="str">
        <f t="shared" si="135"/>
        <v>publishing</v>
      </c>
      <c r="R1418" t="str">
        <f t="shared" si="132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3"/>
        <v>1.2222222222222223E-2</v>
      </c>
      <c r="P1419">
        <f t="shared" si="134"/>
        <v>27.5</v>
      </c>
      <c r="Q1419" t="str">
        <f t="shared" si="135"/>
        <v>publishing</v>
      </c>
      <c r="R1419" t="str">
        <f t="shared" si="132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3"/>
        <v>2E-3</v>
      </c>
      <c r="P1420">
        <f t="shared" si="134"/>
        <v>6</v>
      </c>
      <c r="Q1420" t="str">
        <f t="shared" si="135"/>
        <v>publishing</v>
      </c>
      <c r="R1420" t="str">
        <f t="shared" si="132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3"/>
        <v>7.0634920634920634E-2</v>
      </c>
      <c r="P1421">
        <f t="shared" si="134"/>
        <v>44.5</v>
      </c>
      <c r="Q1421" t="str">
        <f t="shared" si="135"/>
        <v>publishing</v>
      </c>
      <c r="R1421" t="str">
        <f t="shared" si="132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3"/>
        <v>2.7272727272727271E-2</v>
      </c>
      <c r="P1422">
        <f t="shared" si="134"/>
        <v>1</v>
      </c>
      <c r="Q1422" t="str">
        <f t="shared" si="135"/>
        <v>publishing</v>
      </c>
      <c r="R1422" t="str">
        <f t="shared" si="132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3"/>
        <v>1E-3</v>
      </c>
      <c r="P1423">
        <f t="shared" si="134"/>
        <v>100</v>
      </c>
      <c r="Q1423" t="str">
        <f t="shared" si="135"/>
        <v>publishing</v>
      </c>
      <c r="R1423" t="str">
        <f t="shared" si="132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3"/>
        <v>1.0399999999999999E-3</v>
      </c>
      <c r="P1424">
        <f t="shared" si="134"/>
        <v>13</v>
      </c>
      <c r="Q1424" t="str">
        <f t="shared" si="135"/>
        <v>publishing</v>
      </c>
      <c r="R1424" t="str">
        <f t="shared" si="132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3"/>
        <v>3.3333333333333335E-3</v>
      </c>
      <c r="P1425">
        <f t="shared" si="134"/>
        <v>100</v>
      </c>
      <c r="Q1425" t="str">
        <f t="shared" si="135"/>
        <v>publishing</v>
      </c>
      <c r="R1425" t="str">
        <f t="shared" si="132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3"/>
        <v>0.2036</v>
      </c>
      <c r="P1426">
        <f t="shared" si="134"/>
        <v>109.07142857142857</v>
      </c>
      <c r="Q1426" t="str">
        <f t="shared" si="135"/>
        <v>publishing</v>
      </c>
      <c r="R1426" t="str">
        <f t="shared" si="132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3"/>
        <v>0</v>
      </c>
      <c r="P1427" t="e">
        <f t="shared" si="134"/>
        <v>#DIV/0!</v>
      </c>
      <c r="Q1427" t="str">
        <f t="shared" si="135"/>
        <v>publishing</v>
      </c>
      <c r="R1427" t="str">
        <f t="shared" si="132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3"/>
        <v>0</v>
      </c>
      <c r="P1428" t="e">
        <f t="shared" si="134"/>
        <v>#DIV/0!</v>
      </c>
      <c r="Q1428" t="str">
        <f t="shared" si="135"/>
        <v>publishing</v>
      </c>
      <c r="R1428" t="str">
        <f t="shared" si="132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3"/>
        <v>8.3799999999999999E-2</v>
      </c>
      <c r="P1429">
        <f t="shared" si="134"/>
        <v>104.75</v>
      </c>
      <c r="Q1429" t="str">
        <f t="shared" si="135"/>
        <v>publishing</v>
      </c>
      <c r="R1429" t="str">
        <f t="shared" si="132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3"/>
        <v>4.4999999999999998E-2</v>
      </c>
      <c r="P1430">
        <f t="shared" si="134"/>
        <v>15</v>
      </c>
      <c r="Q1430" t="str">
        <f t="shared" si="135"/>
        <v>publishing</v>
      </c>
      <c r="R1430" t="str">
        <f t="shared" si="132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3"/>
        <v>0</v>
      </c>
      <c r="P1431" t="e">
        <f t="shared" si="134"/>
        <v>#DIV/0!</v>
      </c>
      <c r="Q1431" t="str">
        <f t="shared" si="135"/>
        <v>publishing</v>
      </c>
      <c r="R1431" t="str">
        <f t="shared" si="132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3"/>
        <v>8.0600000000000005E-2</v>
      </c>
      <c r="P1432">
        <f t="shared" si="134"/>
        <v>80.599999999999994</v>
      </c>
      <c r="Q1432" t="str">
        <f t="shared" si="135"/>
        <v>publishing</v>
      </c>
      <c r="R1432" t="str">
        <f t="shared" si="132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3"/>
        <v>0.31947058823529412</v>
      </c>
      <c r="P1433">
        <f t="shared" si="134"/>
        <v>115.55319148936171</v>
      </c>
      <c r="Q1433" t="str">
        <f t="shared" si="135"/>
        <v>publishing</v>
      </c>
      <c r="R1433" t="str">
        <f t="shared" si="132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3"/>
        <v>0</v>
      </c>
      <c r="P1434" t="e">
        <f t="shared" si="134"/>
        <v>#DIV/0!</v>
      </c>
      <c r="Q1434" t="str">
        <f t="shared" si="135"/>
        <v>publishing</v>
      </c>
      <c r="R1434" t="str">
        <f t="shared" si="132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3"/>
        <v>6.7083333333333328E-2</v>
      </c>
      <c r="P1435">
        <f t="shared" si="134"/>
        <v>80.5</v>
      </c>
      <c r="Q1435" t="str">
        <f t="shared" si="135"/>
        <v>publishing</v>
      </c>
      <c r="R1435" t="str">
        <f t="shared" si="132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3"/>
        <v>9.987804878048781E-2</v>
      </c>
      <c r="P1436">
        <f t="shared" si="134"/>
        <v>744.5454545454545</v>
      </c>
      <c r="Q1436" t="str">
        <f t="shared" si="135"/>
        <v>publishing</v>
      </c>
      <c r="R1436" t="str">
        <f t="shared" si="132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3"/>
        <v>1E-3</v>
      </c>
      <c r="P1437">
        <f t="shared" si="134"/>
        <v>7.5</v>
      </c>
      <c r="Q1437" t="str">
        <f t="shared" si="135"/>
        <v>publishing</v>
      </c>
      <c r="R1437" t="str">
        <f t="shared" si="132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3"/>
        <v>7.7000000000000002E-3</v>
      </c>
      <c r="P1438">
        <f t="shared" si="134"/>
        <v>38.5</v>
      </c>
      <c r="Q1438" t="str">
        <f t="shared" si="135"/>
        <v>publishing</v>
      </c>
      <c r="R1438" t="str">
        <f t="shared" si="132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3"/>
        <v>0.26900000000000002</v>
      </c>
      <c r="P1439">
        <f t="shared" si="134"/>
        <v>36.68181818181818</v>
      </c>
      <c r="Q1439" t="str">
        <f t="shared" si="135"/>
        <v>publishing</v>
      </c>
      <c r="R1439" t="str">
        <f t="shared" si="132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3"/>
        <v>0.03</v>
      </c>
      <c r="P1440">
        <f t="shared" si="134"/>
        <v>75</v>
      </c>
      <c r="Q1440" t="str">
        <f t="shared" si="135"/>
        <v>publishing</v>
      </c>
      <c r="R1440" t="str">
        <f t="shared" si="132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3"/>
        <v>6.6055045871559637E-2</v>
      </c>
      <c r="P1441">
        <f t="shared" si="134"/>
        <v>30</v>
      </c>
      <c r="Q1441" t="str">
        <f t="shared" si="135"/>
        <v>publishing</v>
      </c>
      <c r="R1441" t="str">
        <f t="shared" si="132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3"/>
        <v>7.6923076923076926E-5</v>
      </c>
      <c r="P1442">
        <f t="shared" si="134"/>
        <v>1</v>
      </c>
      <c r="Q1442" t="str">
        <f t="shared" si="135"/>
        <v>publishing</v>
      </c>
      <c r="R1442" t="str">
        <f t="shared" si="132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3"/>
        <v>1.1222222222222222E-2</v>
      </c>
      <c r="P1443">
        <f t="shared" si="134"/>
        <v>673.33333333333337</v>
      </c>
      <c r="Q1443" t="str">
        <f t="shared" si="135"/>
        <v>publishing</v>
      </c>
      <c r="R1443" t="str">
        <f t="shared" si="132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3"/>
        <v>0</v>
      </c>
      <c r="P1444" t="e">
        <f t="shared" si="134"/>
        <v>#DIV/0!</v>
      </c>
      <c r="Q1444" t="str">
        <f t="shared" si="135"/>
        <v>publishing</v>
      </c>
      <c r="R1444" t="str">
        <f t="shared" si="132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3"/>
        <v>0</v>
      </c>
      <c r="P1445" t="e">
        <f t="shared" si="134"/>
        <v>#DIV/0!</v>
      </c>
      <c r="Q1445" t="str">
        <f t="shared" si="135"/>
        <v>publishing</v>
      </c>
      <c r="R1445" t="str">
        <f t="shared" si="132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3"/>
        <v>0</v>
      </c>
      <c r="P1446" t="e">
        <f t="shared" si="134"/>
        <v>#DIV/0!</v>
      </c>
      <c r="Q1446" t="str">
        <f t="shared" si="135"/>
        <v>publishing</v>
      </c>
      <c r="R1446" t="str">
        <f t="shared" si="132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3"/>
        <v>0</v>
      </c>
      <c r="P1447" t="e">
        <f t="shared" si="134"/>
        <v>#DIV/0!</v>
      </c>
      <c r="Q1447" t="str">
        <f t="shared" si="135"/>
        <v>publishing</v>
      </c>
      <c r="R1447" t="str">
        <f t="shared" si="132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3"/>
        <v>0</v>
      </c>
      <c r="P1448" t="e">
        <f t="shared" si="134"/>
        <v>#DIV/0!</v>
      </c>
      <c r="Q1448" t="str">
        <f t="shared" si="135"/>
        <v>publishing</v>
      </c>
      <c r="R1448" t="str">
        <f t="shared" si="132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3"/>
        <v>1.4999999999999999E-4</v>
      </c>
      <c r="P1449">
        <f t="shared" si="134"/>
        <v>25</v>
      </c>
      <c r="Q1449" t="str">
        <f t="shared" si="135"/>
        <v>publishing</v>
      </c>
      <c r="R1449" t="str">
        <f t="shared" si="132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3"/>
        <v>0</v>
      </c>
      <c r="P1450" t="e">
        <f t="shared" si="134"/>
        <v>#DIV/0!</v>
      </c>
      <c r="Q1450" t="str">
        <f t="shared" si="135"/>
        <v>publishing</v>
      </c>
      <c r="R1450" t="str">
        <f t="shared" si="132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3"/>
        <v>0</v>
      </c>
      <c r="P1451" t="e">
        <f t="shared" si="134"/>
        <v>#DIV/0!</v>
      </c>
      <c r="Q1451" t="str">
        <f t="shared" si="135"/>
        <v>publishing</v>
      </c>
      <c r="R1451" t="str">
        <f t="shared" si="132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3"/>
        <v>1.0000000000000001E-5</v>
      </c>
      <c r="P1452">
        <f t="shared" si="134"/>
        <v>1</v>
      </c>
      <c r="Q1452" t="str">
        <f t="shared" si="135"/>
        <v>publishing</v>
      </c>
      <c r="R1452" t="str">
        <f t="shared" si="132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3"/>
        <v>1.0554089709762533E-4</v>
      </c>
      <c r="P1453">
        <f t="shared" si="134"/>
        <v>1</v>
      </c>
      <c r="Q1453" t="str">
        <f t="shared" si="135"/>
        <v>publishing</v>
      </c>
      <c r="R1453" t="str">
        <f t="shared" si="132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3"/>
        <v>0</v>
      </c>
      <c r="P1454" t="e">
        <f t="shared" si="134"/>
        <v>#DIV/0!</v>
      </c>
      <c r="Q1454" t="str">
        <f t="shared" si="135"/>
        <v>publishing</v>
      </c>
      <c r="R1454" t="str">
        <f t="shared" si="132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3"/>
        <v>0</v>
      </c>
      <c r="P1455" t="e">
        <f t="shared" si="134"/>
        <v>#DIV/0!</v>
      </c>
      <c r="Q1455" t="str">
        <f t="shared" si="135"/>
        <v>publishing</v>
      </c>
      <c r="R1455" t="str">
        <f t="shared" si="132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3"/>
        <v>8.5714285714285719E-3</v>
      </c>
      <c r="P1456">
        <f t="shared" si="134"/>
        <v>15</v>
      </c>
      <c r="Q1456" t="str">
        <f t="shared" si="135"/>
        <v>publishing</v>
      </c>
      <c r="R1456" t="str">
        <f t="shared" si="132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3"/>
        <v>0.105</v>
      </c>
      <c r="P1457">
        <f t="shared" si="134"/>
        <v>225</v>
      </c>
      <c r="Q1457" t="str">
        <f t="shared" si="135"/>
        <v>publishing</v>
      </c>
      <c r="R1457" t="str">
        <f t="shared" si="132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3"/>
        <v>2.9000000000000001E-2</v>
      </c>
      <c r="P1458">
        <f t="shared" si="134"/>
        <v>48.333333333333336</v>
      </c>
      <c r="Q1458" t="str">
        <f t="shared" si="135"/>
        <v>publishing</v>
      </c>
      <c r="R1458" t="str">
        <f t="shared" si="132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3"/>
        <v>0</v>
      </c>
      <c r="P1459" t="e">
        <f t="shared" si="134"/>
        <v>#DIV/0!</v>
      </c>
      <c r="Q1459" t="str">
        <f t="shared" si="135"/>
        <v>publishing</v>
      </c>
      <c r="R1459" t="str">
        <f t="shared" si="132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3"/>
        <v>0</v>
      </c>
      <c r="P1460" t="e">
        <f t="shared" si="134"/>
        <v>#DIV/0!</v>
      </c>
      <c r="Q1460" t="str">
        <f t="shared" si="135"/>
        <v>publishing</v>
      </c>
      <c r="R1460" t="str">
        <f t="shared" si="132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3"/>
        <v>0</v>
      </c>
      <c r="P1461" t="e">
        <f t="shared" si="134"/>
        <v>#DIV/0!</v>
      </c>
      <c r="Q1461" t="str">
        <f t="shared" si="135"/>
        <v>publishing</v>
      </c>
      <c r="R1461" t="str">
        <f t="shared" si="132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3"/>
        <v>0</v>
      </c>
      <c r="P1462" t="e">
        <f t="shared" si="134"/>
        <v>#DIV/0!</v>
      </c>
      <c r="Q1462" t="str">
        <f t="shared" si="135"/>
        <v>publishing</v>
      </c>
      <c r="R1462" t="str">
        <f t="shared" si="132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3"/>
        <v>1.012446</v>
      </c>
      <c r="P1463">
        <f t="shared" si="134"/>
        <v>44.66673529411765</v>
      </c>
      <c r="Q1463" t="str">
        <f t="shared" si="135"/>
        <v>publishing</v>
      </c>
      <c r="R1463" t="str">
        <f t="shared" si="132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3"/>
        <v>1.085175</v>
      </c>
      <c r="P1464">
        <f t="shared" si="134"/>
        <v>28.937999999999999</v>
      </c>
      <c r="Q1464" t="str">
        <f t="shared" si="135"/>
        <v>publishing</v>
      </c>
      <c r="R1464" t="str">
        <f t="shared" si="132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3"/>
        <v>1.4766666666666666</v>
      </c>
      <c r="P1465">
        <f t="shared" si="134"/>
        <v>35.44</v>
      </c>
      <c r="Q1465" t="str">
        <f t="shared" si="135"/>
        <v>publishing</v>
      </c>
      <c r="R1465" t="str">
        <f t="shared" si="132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3"/>
        <v>1.6319999999999999</v>
      </c>
      <c r="P1466">
        <f t="shared" si="134"/>
        <v>34.871794871794869</v>
      </c>
      <c r="Q1466" t="str">
        <f t="shared" si="135"/>
        <v>publishing</v>
      </c>
      <c r="R1466" t="str">
        <f t="shared" si="132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3"/>
        <v>4.5641449999999999</v>
      </c>
      <c r="P1467">
        <f t="shared" si="134"/>
        <v>52.622732513451197</v>
      </c>
      <c r="Q1467" t="str">
        <f t="shared" si="135"/>
        <v>publishing</v>
      </c>
      <c r="R1467" t="str">
        <f t="shared" si="132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3"/>
        <v>1.0787731249999999</v>
      </c>
      <c r="P1468">
        <f t="shared" si="134"/>
        <v>69.598266129032254</v>
      </c>
      <c r="Q1468" t="str">
        <f t="shared" si="135"/>
        <v>publishing</v>
      </c>
      <c r="R1468" t="str">
        <f t="shared" si="132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3"/>
        <v>1.1508</v>
      </c>
      <c r="P1469">
        <f t="shared" si="134"/>
        <v>76.72</v>
      </c>
      <c r="Q1469" t="str">
        <f t="shared" si="135"/>
        <v>publishing</v>
      </c>
      <c r="R1469" t="str">
        <f t="shared" si="132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3"/>
        <v>1.0236842105263158</v>
      </c>
      <c r="P1470">
        <f t="shared" si="134"/>
        <v>33.191126279863482</v>
      </c>
      <c r="Q1470" t="str">
        <f t="shared" si="135"/>
        <v>publishing</v>
      </c>
      <c r="R1470" t="str">
        <f t="shared" si="132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3"/>
        <v>1.0842485875706214</v>
      </c>
      <c r="P1471">
        <f t="shared" si="134"/>
        <v>149.46417445482865</v>
      </c>
      <c r="Q1471" t="str">
        <f t="shared" si="135"/>
        <v>publishing</v>
      </c>
      <c r="R1471" t="str">
        <f t="shared" si="132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3"/>
        <v>1.2513333333333334</v>
      </c>
      <c r="P1472">
        <f t="shared" si="134"/>
        <v>23.172839506172838</v>
      </c>
      <c r="Q1472" t="str">
        <f t="shared" si="135"/>
        <v>publishing</v>
      </c>
      <c r="R1472" t="str">
        <f t="shared" si="132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3"/>
        <v>1.03840625</v>
      </c>
      <c r="P1473">
        <f t="shared" si="134"/>
        <v>96.877551020408163</v>
      </c>
      <c r="Q1473" t="str">
        <f t="shared" si="135"/>
        <v>publishing</v>
      </c>
      <c r="R1473" t="str">
        <f t="shared" si="132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3"/>
        <v>1.3870400000000001</v>
      </c>
      <c r="P1474">
        <f t="shared" si="134"/>
        <v>103.20238095238095</v>
      </c>
      <c r="Q1474" t="str">
        <f t="shared" si="135"/>
        <v>publishing</v>
      </c>
      <c r="R1474" t="str">
        <f t="shared" ref="R1474:R1537" si="138">RIGHT(N1474,(LEN(N1474)-SEARCH("/",N1474)))</f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9">E1475/D1475</f>
        <v>1.20516</v>
      </c>
      <c r="P1475">
        <f t="shared" ref="P1475:P1538" si="140">E1475/L1475</f>
        <v>38.462553191489363</v>
      </c>
      <c r="Q1475" t="str">
        <f t="shared" ref="Q1475:Q1538" si="141">LEFT(N1475, SEARCH("/",N1475,1)-1)</f>
        <v>publishing</v>
      </c>
      <c r="R1475" t="str">
        <f t="shared" si="138"/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9"/>
        <v>1.1226666666666667</v>
      </c>
      <c r="P1476">
        <f t="shared" si="140"/>
        <v>44.315789473684212</v>
      </c>
      <c r="Q1476" t="str">
        <f t="shared" si="141"/>
        <v>publishing</v>
      </c>
      <c r="R1476" t="str">
        <f t="shared" si="138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9"/>
        <v>1.8866966666666667</v>
      </c>
      <c r="P1477">
        <f t="shared" si="140"/>
        <v>64.173356009070289</v>
      </c>
      <c r="Q1477" t="str">
        <f t="shared" si="141"/>
        <v>publishing</v>
      </c>
      <c r="R1477" t="str">
        <f t="shared" si="138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9"/>
        <v>6.6155466666666669</v>
      </c>
      <c r="P1478">
        <f t="shared" si="140"/>
        <v>43.333275109170302</v>
      </c>
      <c r="Q1478" t="str">
        <f t="shared" si="141"/>
        <v>publishing</v>
      </c>
      <c r="R1478" t="str">
        <f t="shared" si="138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9"/>
        <v>1.1131</v>
      </c>
      <c r="P1479">
        <f t="shared" si="140"/>
        <v>90.495934959349597</v>
      </c>
      <c r="Q1479" t="str">
        <f t="shared" si="141"/>
        <v>publishing</v>
      </c>
      <c r="R1479" t="str">
        <f t="shared" si="138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9"/>
        <v>11.8161422</v>
      </c>
      <c r="P1480">
        <f t="shared" si="140"/>
        <v>29.187190495010373</v>
      </c>
      <c r="Q1480" t="str">
        <f t="shared" si="141"/>
        <v>publishing</v>
      </c>
      <c r="R1480" t="str">
        <f t="shared" si="138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9"/>
        <v>1.37375</v>
      </c>
      <c r="P1481">
        <f t="shared" si="140"/>
        <v>30.95774647887324</v>
      </c>
      <c r="Q1481" t="str">
        <f t="shared" si="141"/>
        <v>publishing</v>
      </c>
      <c r="R1481" t="str">
        <f t="shared" si="138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9"/>
        <v>1.170404</v>
      </c>
      <c r="P1482">
        <f t="shared" si="140"/>
        <v>92.157795275590544</v>
      </c>
      <c r="Q1482" t="str">
        <f t="shared" si="141"/>
        <v>publishing</v>
      </c>
      <c r="R1482" t="str">
        <f t="shared" si="138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9"/>
        <v>2.1000000000000001E-2</v>
      </c>
      <c r="P1483">
        <f t="shared" si="140"/>
        <v>17.5</v>
      </c>
      <c r="Q1483" t="str">
        <f t="shared" si="141"/>
        <v>publishing</v>
      </c>
      <c r="R1483" t="str">
        <f t="shared" si="138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9"/>
        <v>1E-3</v>
      </c>
      <c r="P1484">
        <f t="shared" si="140"/>
        <v>5</v>
      </c>
      <c r="Q1484" t="str">
        <f t="shared" si="141"/>
        <v>publishing</v>
      </c>
      <c r="R1484" t="str">
        <f t="shared" si="138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9"/>
        <v>7.1428571428571426E-3</v>
      </c>
      <c r="P1485">
        <f t="shared" si="140"/>
        <v>25</v>
      </c>
      <c r="Q1485" t="str">
        <f t="shared" si="141"/>
        <v>publishing</v>
      </c>
      <c r="R1485" t="str">
        <f t="shared" si="138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9"/>
        <v>0</v>
      </c>
      <c r="P1486" t="e">
        <f t="shared" si="140"/>
        <v>#DIV/0!</v>
      </c>
      <c r="Q1486" t="str">
        <f t="shared" si="141"/>
        <v>publishing</v>
      </c>
      <c r="R1486" t="str">
        <f t="shared" si="138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9"/>
        <v>2.2388059701492536E-2</v>
      </c>
      <c r="P1487">
        <f t="shared" si="140"/>
        <v>50</v>
      </c>
      <c r="Q1487" t="str">
        <f t="shared" si="141"/>
        <v>publishing</v>
      </c>
      <c r="R1487" t="str">
        <f t="shared" si="138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9"/>
        <v>2.3999999999999998E-3</v>
      </c>
      <c r="P1488">
        <f t="shared" si="140"/>
        <v>16</v>
      </c>
      <c r="Q1488" t="str">
        <f t="shared" si="141"/>
        <v>publishing</v>
      </c>
      <c r="R1488" t="str">
        <f t="shared" si="138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9"/>
        <v>0</v>
      </c>
      <c r="P1489" t="e">
        <f t="shared" si="140"/>
        <v>#DIV/0!</v>
      </c>
      <c r="Q1489" t="str">
        <f t="shared" si="141"/>
        <v>publishing</v>
      </c>
      <c r="R1489" t="str">
        <f t="shared" si="138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9"/>
        <v>2.4E-2</v>
      </c>
      <c r="P1490">
        <f t="shared" si="140"/>
        <v>60</v>
      </c>
      <c r="Q1490" t="str">
        <f t="shared" si="141"/>
        <v>publishing</v>
      </c>
      <c r="R1490" t="str">
        <f t="shared" si="138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9"/>
        <v>0</v>
      </c>
      <c r="P1491" t="e">
        <f t="shared" si="140"/>
        <v>#DIV/0!</v>
      </c>
      <c r="Q1491" t="str">
        <f t="shared" si="141"/>
        <v>publishing</v>
      </c>
      <c r="R1491" t="str">
        <f t="shared" si="138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9"/>
        <v>0.30862068965517242</v>
      </c>
      <c r="P1492">
        <f t="shared" si="140"/>
        <v>47.10526315789474</v>
      </c>
      <c r="Q1492" t="str">
        <f t="shared" si="141"/>
        <v>publishing</v>
      </c>
      <c r="R1492" t="str">
        <f t="shared" si="138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9"/>
        <v>8.3333333333333329E-2</v>
      </c>
      <c r="P1493">
        <f t="shared" si="140"/>
        <v>100</v>
      </c>
      <c r="Q1493" t="str">
        <f t="shared" si="141"/>
        <v>publishing</v>
      </c>
      <c r="R1493" t="str">
        <f t="shared" si="138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9"/>
        <v>7.4999999999999997E-3</v>
      </c>
      <c r="P1494">
        <f t="shared" si="140"/>
        <v>15</v>
      </c>
      <c r="Q1494" t="str">
        <f t="shared" si="141"/>
        <v>publishing</v>
      </c>
      <c r="R1494" t="str">
        <f t="shared" si="138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9"/>
        <v>0</v>
      </c>
      <c r="P1495" t="e">
        <f t="shared" si="140"/>
        <v>#DIV/0!</v>
      </c>
      <c r="Q1495" t="str">
        <f t="shared" si="141"/>
        <v>publishing</v>
      </c>
      <c r="R1495" t="str">
        <f t="shared" si="138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9"/>
        <v>8.8999999999999996E-2</v>
      </c>
      <c r="P1496">
        <f t="shared" si="140"/>
        <v>40.454545454545453</v>
      </c>
      <c r="Q1496" t="str">
        <f t="shared" si="141"/>
        <v>publishing</v>
      </c>
      <c r="R1496" t="str">
        <f t="shared" si="138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9"/>
        <v>0</v>
      </c>
      <c r="P1497" t="e">
        <f t="shared" si="140"/>
        <v>#DIV/0!</v>
      </c>
      <c r="Q1497" t="str">
        <f t="shared" si="141"/>
        <v>publishing</v>
      </c>
      <c r="R1497" t="str">
        <f t="shared" si="138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9"/>
        <v>0</v>
      </c>
      <c r="P1498" t="e">
        <f t="shared" si="140"/>
        <v>#DIV/0!</v>
      </c>
      <c r="Q1498" t="str">
        <f t="shared" si="141"/>
        <v>publishing</v>
      </c>
      <c r="R1498" t="str">
        <f t="shared" si="138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9"/>
        <v>6.666666666666667E-5</v>
      </c>
      <c r="P1499">
        <f t="shared" si="140"/>
        <v>1</v>
      </c>
      <c r="Q1499" t="str">
        <f t="shared" si="141"/>
        <v>publishing</v>
      </c>
      <c r="R1499" t="str">
        <f t="shared" si="138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9"/>
        <v>1.9E-2</v>
      </c>
      <c r="P1500">
        <f t="shared" si="140"/>
        <v>19</v>
      </c>
      <c r="Q1500" t="str">
        <f t="shared" si="141"/>
        <v>publishing</v>
      </c>
      <c r="R1500" t="str">
        <f t="shared" si="138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9"/>
        <v>2.5000000000000001E-3</v>
      </c>
      <c r="P1501">
        <f t="shared" si="140"/>
        <v>5</v>
      </c>
      <c r="Q1501" t="str">
        <f t="shared" si="141"/>
        <v>publishing</v>
      </c>
      <c r="R1501" t="str">
        <f t="shared" si="138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9"/>
        <v>0.25035714285714283</v>
      </c>
      <c r="P1502">
        <f t="shared" si="140"/>
        <v>46.733333333333334</v>
      </c>
      <c r="Q1502" t="str">
        <f t="shared" si="141"/>
        <v>publishing</v>
      </c>
      <c r="R1502" t="str">
        <f t="shared" si="138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9"/>
        <v>1.6633076923076924</v>
      </c>
      <c r="P1503">
        <f t="shared" si="140"/>
        <v>97.731073446327684</v>
      </c>
      <c r="Q1503" t="str">
        <f t="shared" si="141"/>
        <v>photography</v>
      </c>
      <c r="R1503" t="str">
        <f t="shared" si="138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9"/>
        <v>1.0144545454545455</v>
      </c>
      <c r="P1504">
        <f t="shared" si="140"/>
        <v>67.835866261398181</v>
      </c>
      <c r="Q1504" t="str">
        <f t="shared" si="141"/>
        <v>photography</v>
      </c>
      <c r="R1504" t="str">
        <f t="shared" si="138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9"/>
        <v>1.0789146666666667</v>
      </c>
      <c r="P1505">
        <f t="shared" si="140"/>
        <v>56.98492957746479</v>
      </c>
      <c r="Q1505" t="str">
        <f t="shared" si="141"/>
        <v>photography</v>
      </c>
      <c r="R1505" t="str">
        <f t="shared" si="138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9"/>
        <v>2.7793846153846156</v>
      </c>
      <c r="P1506">
        <f t="shared" si="140"/>
        <v>67.159851301115239</v>
      </c>
      <c r="Q1506" t="str">
        <f t="shared" si="141"/>
        <v>photography</v>
      </c>
      <c r="R1506" t="str">
        <f t="shared" si="138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9"/>
        <v>1.0358125</v>
      </c>
      <c r="P1507">
        <f t="shared" si="140"/>
        <v>48.037681159420288</v>
      </c>
      <c r="Q1507" t="str">
        <f t="shared" si="141"/>
        <v>photography</v>
      </c>
      <c r="R1507" t="str">
        <f t="shared" si="138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9"/>
        <v>1.1140000000000001</v>
      </c>
      <c r="P1508">
        <f t="shared" si="140"/>
        <v>38.860465116279073</v>
      </c>
      <c r="Q1508" t="str">
        <f t="shared" si="141"/>
        <v>photography</v>
      </c>
      <c r="R1508" t="str">
        <f t="shared" si="138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9"/>
        <v>2.15</v>
      </c>
      <c r="P1509">
        <f t="shared" si="140"/>
        <v>78.181818181818187</v>
      </c>
      <c r="Q1509" t="str">
        <f t="shared" si="141"/>
        <v>photography</v>
      </c>
      <c r="R1509" t="str">
        <f t="shared" si="138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9"/>
        <v>1.1076216216216217</v>
      </c>
      <c r="P1510">
        <f t="shared" si="140"/>
        <v>97.113744075829388</v>
      </c>
      <c r="Q1510" t="str">
        <f t="shared" si="141"/>
        <v>photography</v>
      </c>
      <c r="R1510" t="str">
        <f t="shared" si="138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9"/>
        <v>1.2364125714285714</v>
      </c>
      <c r="P1511">
        <f t="shared" si="140"/>
        <v>110.39397959183674</v>
      </c>
      <c r="Q1511" t="str">
        <f t="shared" si="141"/>
        <v>photography</v>
      </c>
      <c r="R1511" t="str">
        <f t="shared" si="138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9"/>
        <v>1.0103500000000001</v>
      </c>
      <c r="P1512">
        <f t="shared" si="140"/>
        <v>39.91506172839506</v>
      </c>
      <c r="Q1512" t="str">
        <f t="shared" si="141"/>
        <v>photography</v>
      </c>
      <c r="R1512" t="str">
        <f t="shared" si="138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9"/>
        <v>1.1179285714285714</v>
      </c>
      <c r="P1513">
        <f t="shared" si="140"/>
        <v>75.975728155339809</v>
      </c>
      <c r="Q1513" t="str">
        <f t="shared" si="141"/>
        <v>photography</v>
      </c>
      <c r="R1513" t="str">
        <f t="shared" si="138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9"/>
        <v>5.5877142857142861</v>
      </c>
      <c r="P1514">
        <f t="shared" si="140"/>
        <v>58.379104477611939</v>
      </c>
      <c r="Q1514" t="str">
        <f t="shared" si="141"/>
        <v>photography</v>
      </c>
      <c r="R1514" t="str">
        <f t="shared" si="138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9"/>
        <v>1.5001875</v>
      </c>
      <c r="P1515">
        <f t="shared" si="140"/>
        <v>55.82093023255814</v>
      </c>
      <c r="Q1515" t="str">
        <f t="shared" si="141"/>
        <v>photography</v>
      </c>
      <c r="R1515" t="str">
        <f t="shared" si="138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9"/>
        <v>1.0647599999999999</v>
      </c>
      <c r="P1516">
        <f t="shared" si="140"/>
        <v>151.24431818181819</v>
      </c>
      <c r="Q1516" t="str">
        <f t="shared" si="141"/>
        <v>photography</v>
      </c>
      <c r="R1516" t="str">
        <f t="shared" si="138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9"/>
        <v>1.57189</v>
      </c>
      <c r="P1517">
        <f t="shared" si="140"/>
        <v>849.67027027027029</v>
      </c>
      <c r="Q1517" t="str">
        <f t="shared" si="141"/>
        <v>photography</v>
      </c>
      <c r="R1517" t="str">
        <f t="shared" si="138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9"/>
        <v>1.0865882352941176</v>
      </c>
      <c r="P1518">
        <f t="shared" si="140"/>
        <v>159.24137931034483</v>
      </c>
      <c r="Q1518" t="str">
        <f t="shared" si="141"/>
        <v>photography</v>
      </c>
      <c r="R1518" t="str">
        <f t="shared" si="138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9"/>
        <v>1.6197999999999999</v>
      </c>
      <c r="P1519">
        <f t="shared" si="140"/>
        <v>39.507317073170732</v>
      </c>
      <c r="Q1519" t="str">
        <f t="shared" si="141"/>
        <v>photography</v>
      </c>
      <c r="R1519" t="str">
        <f t="shared" si="138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9"/>
        <v>2.0536666666666665</v>
      </c>
      <c r="P1520">
        <f t="shared" si="140"/>
        <v>130.52966101694915</v>
      </c>
      <c r="Q1520" t="str">
        <f t="shared" si="141"/>
        <v>photography</v>
      </c>
      <c r="R1520" t="str">
        <f t="shared" si="138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9"/>
        <v>1.033638888888889</v>
      </c>
      <c r="P1521">
        <f t="shared" si="140"/>
        <v>64.156896551724131</v>
      </c>
      <c r="Q1521" t="str">
        <f t="shared" si="141"/>
        <v>photography</v>
      </c>
      <c r="R1521" t="str">
        <f t="shared" si="138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9"/>
        <v>1.0347222222222223</v>
      </c>
      <c r="P1522">
        <f t="shared" si="140"/>
        <v>111.52694610778443</v>
      </c>
      <c r="Q1522" t="str">
        <f t="shared" si="141"/>
        <v>photography</v>
      </c>
      <c r="R1522" t="str">
        <f t="shared" si="138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9"/>
        <v>1.0681333333333334</v>
      </c>
      <c r="P1523">
        <f t="shared" si="140"/>
        <v>170.44680851063831</v>
      </c>
      <c r="Q1523" t="str">
        <f t="shared" si="141"/>
        <v>photography</v>
      </c>
      <c r="R1523" t="str">
        <f t="shared" si="138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9"/>
        <v>1.3896574712643677</v>
      </c>
      <c r="P1524">
        <f t="shared" si="140"/>
        <v>133.7391592920354</v>
      </c>
      <c r="Q1524" t="str">
        <f t="shared" si="141"/>
        <v>photography</v>
      </c>
      <c r="R1524" t="str">
        <f t="shared" si="138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9"/>
        <v>1.2484324324324325</v>
      </c>
      <c r="P1525">
        <f t="shared" si="140"/>
        <v>95.834024896265561</v>
      </c>
      <c r="Q1525" t="str">
        <f t="shared" si="141"/>
        <v>photography</v>
      </c>
      <c r="R1525" t="str">
        <f t="shared" si="138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9"/>
        <v>2.0699999999999998</v>
      </c>
      <c r="P1526">
        <f t="shared" si="140"/>
        <v>221.78571428571428</v>
      </c>
      <c r="Q1526" t="str">
        <f t="shared" si="141"/>
        <v>photography</v>
      </c>
      <c r="R1526" t="str">
        <f t="shared" si="138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9"/>
        <v>1.7400576923076922</v>
      </c>
      <c r="P1527">
        <f t="shared" si="140"/>
        <v>32.315357142857138</v>
      </c>
      <c r="Q1527" t="str">
        <f t="shared" si="141"/>
        <v>photography</v>
      </c>
      <c r="R1527" t="str">
        <f t="shared" si="138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9"/>
        <v>1.2032608695652174</v>
      </c>
      <c r="P1528">
        <f t="shared" si="140"/>
        <v>98.839285714285708</v>
      </c>
      <c r="Q1528" t="str">
        <f t="shared" si="141"/>
        <v>photography</v>
      </c>
      <c r="R1528" t="str">
        <f t="shared" si="138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9"/>
        <v>1.1044428571428573</v>
      </c>
      <c r="P1529">
        <f t="shared" si="140"/>
        <v>55.222142857142863</v>
      </c>
      <c r="Q1529" t="str">
        <f t="shared" si="141"/>
        <v>photography</v>
      </c>
      <c r="R1529" t="str">
        <f t="shared" si="138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9"/>
        <v>2.8156666666666665</v>
      </c>
      <c r="P1530">
        <f t="shared" si="140"/>
        <v>52.793750000000003</v>
      </c>
      <c r="Q1530" t="str">
        <f t="shared" si="141"/>
        <v>photography</v>
      </c>
      <c r="R1530" t="str">
        <f t="shared" si="138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9"/>
        <v>1.0067894736842105</v>
      </c>
      <c r="P1531">
        <f t="shared" si="140"/>
        <v>135.66666666666666</v>
      </c>
      <c r="Q1531" t="str">
        <f t="shared" si="141"/>
        <v>photography</v>
      </c>
      <c r="R1531" t="str">
        <f t="shared" si="138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9"/>
        <v>1.3482571428571428</v>
      </c>
      <c r="P1532">
        <f t="shared" si="140"/>
        <v>53.991990846681922</v>
      </c>
      <c r="Q1532" t="str">
        <f t="shared" si="141"/>
        <v>photography</v>
      </c>
      <c r="R1532" t="str">
        <f t="shared" si="138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9"/>
        <v>1.7595744680851064</v>
      </c>
      <c r="P1533">
        <f t="shared" si="140"/>
        <v>56.643835616438359</v>
      </c>
      <c r="Q1533" t="str">
        <f t="shared" si="141"/>
        <v>photography</v>
      </c>
      <c r="R1533" t="str">
        <f t="shared" si="138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9"/>
        <v>4.8402000000000003</v>
      </c>
      <c r="P1534">
        <f t="shared" si="140"/>
        <v>82.316326530612244</v>
      </c>
      <c r="Q1534" t="str">
        <f t="shared" si="141"/>
        <v>photography</v>
      </c>
      <c r="R1534" t="str">
        <f t="shared" si="138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9"/>
        <v>1.4514</v>
      </c>
      <c r="P1535">
        <f t="shared" si="140"/>
        <v>88.26081081081081</v>
      </c>
      <c r="Q1535" t="str">
        <f t="shared" si="141"/>
        <v>photography</v>
      </c>
      <c r="R1535" t="str">
        <f t="shared" si="138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9"/>
        <v>4.1773333333333333</v>
      </c>
      <c r="P1536">
        <f t="shared" si="140"/>
        <v>84.905149051490511</v>
      </c>
      <c r="Q1536" t="str">
        <f t="shared" si="141"/>
        <v>photography</v>
      </c>
      <c r="R1536" t="str">
        <f t="shared" si="138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9"/>
        <v>1.3242499999999999</v>
      </c>
      <c r="P1537">
        <f t="shared" si="140"/>
        <v>48.154545454545456</v>
      </c>
      <c r="Q1537" t="str">
        <f t="shared" si="141"/>
        <v>photography</v>
      </c>
      <c r="R1537" t="str">
        <f t="shared" si="138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9"/>
        <v>2.5030841666666666</v>
      </c>
      <c r="P1538">
        <f t="shared" si="140"/>
        <v>66.015406593406595</v>
      </c>
      <c r="Q1538" t="str">
        <f t="shared" si="141"/>
        <v>photography</v>
      </c>
      <c r="R1538" t="str">
        <f t="shared" ref="R1538:R1601" si="144">RIGHT(N1538,(LEN(N1538)-SEARCH("/",N1538)))</f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5">E1539/D1539</f>
        <v>1.7989999999999999</v>
      </c>
      <c r="P1539">
        <f t="shared" ref="P1539:P1602" si="146">E1539/L1539</f>
        <v>96.375</v>
      </c>
      <c r="Q1539" t="str">
        <f t="shared" ref="Q1539:Q1602" si="147">LEFT(N1539, SEARCH("/",N1539,1)-1)</f>
        <v>photography</v>
      </c>
      <c r="R1539" t="str">
        <f t="shared" si="144"/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5"/>
        <v>1.0262857142857142</v>
      </c>
      <c r="P1540">
        <f t="shared" si="146"/>
        <v>156.17391304347825</v>
      </c>
      <c r="Q1540" t="str">
        <f t="shared" si="147"/>
        <v>photography</v>
      </c>
      <c r="R1540" t="str">
        <f t="shared" si="144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5"/>
        <v>1.359861</v>
      </c>
      <c r="P1541">
        <f t="shared" si="146"/>
        <v>95.764859154929582</v>
      </c>
      <c r="Q1541" t="str">
        <f t="shared" si="147"/>
        <v>photography</v>
      </c>
      <c r="R1541" t="str">
        <f t="shared" si="144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5"/>
        <v>1.1786666666666668</v>
      </c>
      <c r="P1542">
        <f t="shared" si="146"/>
        <v>180.40816326530611</v>
      </c>
      <c r="Q1542" t="str">
        <f t="shared" si="147"/>
        <v>photography</v>
      </c>
      <c r="R1542" t="str">
        <f t="shared" si="144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5"/>
        <v>3.3333333333333332E-4</v>
      </c>
      <c r="P1543">
        <f t="shared" si="146"/>
        <v>3</v>
      </c>
      <c r="Q1543" t="str">
        <f t="shared" si="147"/>
        <v>photography</v>
      </c>
      <c r="R1543" t="str">
        <f t="shared" si="144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5"/>
        <v>0.04</v>
      </c>
      <c r="P1544">
        <f t="shared" si="146"/>
        <v>20</v>
      </c>
      <c r="Q1544" t="str">
        <f t="shared" si="147"/>
        <v>photography</v>
      </c>
      <c r="R1544" t="str">
        <f t="shared" si="144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5"/>
        <v>4.4444444444444444E-3</v>
      </c>
      <c r="P1545">
        <f t="shared" si="146"/>
        <v>10</v>
      </c>
      <c r="Q1545" t="str">
        <f t="shared" si="147"/>
        <v>photography</v>
      </c>
      <c r="R1545" t="str">
        <f t="shared" si="144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5"/>
        <v>0</v>
      </c>
      <c r="P1546" t="e">
        <f t="shared" si="146"/>
        <v>#DIV/0!</v>
      </c>
      <c r="Q1546" t="str">
        <f t="shared" si="147"/>
        <v>photography</v>
      </c>
      <c r="R1546" t="str">
        <f t="shared" si="144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5"/>
        <v>3.3333333333333332E-4</v>
      </c>
      <c r="P1547">
        <f t="shared" si="146"/>
        <v>1</v>
      </c>
      <c r="Q1547" t="str">
        <f t="shared" si="147"/>
        <v>photography</v>
      </c>
      <c r="R1547" t="str">
        <f t="shared" si="144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5"/>
        <v>0.28899999999999998</v>
      </c>
      <c r="P1548">
        <f t="shared" si="146"/>
        <v>26.272727272727273</v>
      </c>
      <c r="Q1548" t="str">
        <f t="shared" si="147"/>
        <v>photography</v>
      </c>
      <c r="R1548" t="str">
        <f t="shared" si="144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5"/>
        <v>0</v>
      </c>
      <c r="P1549" t="e">
        <f t="shared" si="146"/>
        <v>#DIV/0!</v>
      </c>
      <c r="Q1549" t="str">
        <f t="shared" si="147"/>
        <v>photography</v>
      </c>
      <c r="R1549" t="str">
        <f t="shared" si="144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5"/>
        <v>8.5714285714285715E-2</v>
      </c>
      <c r="P1550">
        <f t="shared" si="146"/>
        <v>60</v>
      </c>
      <c r="Q1550" t="str">
        <f t="shared" si="147"/>
        <v>photography</v>
      </c>
      <c r="R1550" t="str">
        <f t="shared" si="144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5"/>
        <v>0.34</v>
      </c>
      <c r="P1551">
        <f t="shared" si="146"/>
        <v>28.333333333333332</v>
      </c>
      <c r="Q1551" t="str">
        <f t="shared" si="147"/>
        <v>photography</v>
      </c>
      <c r="R1551" t="str">
        <f t="shared" si="144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5"/>
        <v>0.13466666666666666</v>
      </c>
      <c r="P1552">
        <f t="shared" si="146"/>
        <v>14.428571428571429</v>
      </c>
      <c r="Q1552" t="str">
        <f t="shared" si="147"/>
        <v>photography</v>
      </c>
      <c r="R1552" t="str">
        <f t="shared" si="144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5"/>
        <v>0</v>
      </c>
      <c r="P1553" t="e">
        <f t="shared" si="146"/>
        <v>#DIV/0!</v>
      </c>
      <c r="Q1553" t="str">
        <f t="shared" si="147"/>
        <v>photography</v>
      </c>
      <c r="R1553" t="str">
        <f t="shared" si="144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5"/>
        <v>0.49186046511627907</v>
      </c>
      <c r="P1554">
        <f t="shared" si="146"/>
        <v>132.1875</v>
      </c>
      <c r="Q1554" t="str">
        <f t="shared" si="147"/>
        <v>photography</v>
      </c>
      <c r="R1554" t="str">
        <f t="shared" si="144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5"/>
        <v>0</v>
      </c>
      <c r="P1555" t="e">
        <f t="shared" si="146"/>
        <v>#DIV/0!</v>
      </c>
      <c r="Q1555" t="str">
        <f t="shared" si="147"/>
        <v>photography</v>
      </c>
      <c r="R1555" t="str">
        <f t="shared" si="144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5"/>
        <v>0</v>
      </c>
      <c r="P1556" t="e">
        <f t="shared" si="146"/>
        <v>#DIV/0!</v>
      </c>
      <c r="Q1556" t="str">
        <f t="shared" si="147"/>
        <v>photography</v>
      </c>
      <c r="R1556" t="str">
        <f t="shared" si="144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5"/>
        <v>0</v>
      </c>
      <c r="P1557" t="e">
        <f t="shared" si="146"/>
        <v>#DIV/0!</v>
      </c>
      <c r="Q1557" t="str">
        <f t="shared" si="147"/>
        <v>photography</v>
      </c>
      <c r="R1557" t="str">
        <f t="shared" si="144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5"/>
        <v>0.45133333333333331</v>
      </c>
      <c r="P1558">
        <f t="shared" si="146"/>
        <v>56.416666666666664</v>
      </c>
      <c r="Q1558" t="str">
        <f t="shared" si="147"/>
        <v>photography</v>
      </c>
      <c r="R1558" t="str">
        <f t="shared" si="144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5"/>
        <v>0.04</v>
      </c>
      <c r="P1559">
        <f t="shared" si="146"/>
        <v>100</v>
      </c>
      <c r="Q1559" t="str">
        <f t="shared" si="147"/>
        <v>photography</v>
      </c>
      <c r="R1559" t="str">
        <f t="shared" si="144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5"/>
        <v>4.6666666666666669E-2</v>
      </c>
      <c r="P1560">
        <f t="shared" si="146"/>
        <v>11.666666666666666</v>
      </c>
      <c r="Q1560" t="str">
        <f t="shared" si="147"/>
        <v>photography</v>
      </c>
      <c r="R1560" t="str">
        <f t="shared" si="144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5"/>
        <v>3.3333333333333335E-3</v>
      </c>
      <c r="P1561">
        <f t="shared" si="146"/>
        <v>50</v>
      </c>
      <c r="Q1561" t="str">
        <f t="shared" si="147"/>
        <v>photography</v>
      </c>
      <c r="R1561" t="str">
        <f t="shared" si="144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5"/>
        <v>3.7600000000000001E-2</v>
      </c>
      <c r="P1562">
        <f t="shared" si="146"/>
        <v>23.5</v>
      </c>
      <c r="Q1562" t="str">
        <f t="shared" si="147"/>
        <v>photography</v>
      </c>
      <c r="R1562" t="str">
        <f t="shared" si="144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5"/>
        <v>6.7000000000000002E-3</v>
      </c>
      <c r="P1563">
        <f t="shared" si="146"/>
        <v>67</v>
      </c>
      <c r="Q1563" t="str">
        <f t="shared" si="147"/>
        <v>publishing</v>
      </c>
      <c r="R1563" t="str">
        <f t="shared" si="144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5"/>
        <v>0</v>
      </c>
      <c r="P1564" t="e">
        <f t="shared" si="146"/>
        <v>#DIV/0!</v>
      </c>
      <c r="Q1564" t="str">
        <f t="shared" si="147"/>
        <v>publishing</v>
      </c>
      <c r="R1564" t="str">
        <f t="shared" si="144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5"/>
        <v>1.4166666666666666E-2</v>
      </c>
      <c r="P1565">
        <f t="shared" si="146"/>
        <v>42.5</v>
      </c>
      <c r="Q1565" t="str">
        <f t="shared" si="147"/>
        <v>publishing</v>
      </c>
      <c r="R1565" t="str">
        <f t="shared" si="144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5"/>
        <v>1E-3</v>
      </c>
      <c r="P1566">
        <f t="shared" si="146"/>
        <v>10</v>
      </c>
      <c r="Q1566" t="str">
        <f t="shared" si="147"/>
        <v>publishing</v>
      </c>
      <c r="R1566" t="str">
        <f t="shared" si="144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5"/>
        <v>2.5000000000000001E-2</v>
      </c>
      <c r="P1567">
        <f t="shared" si="146"/>
        <v>100</v>
      </c>
      <c r="Q1567" t="str">
        <f t="shared" si="147"/>
        <v>publishing</v>
      </c>
      <c r="R1567" t="str">
        <f t="shared" si="144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5"/>
        <v>0.21249999999999999</v>
      </c>
      <c r="P1568">
        <f t="shared" si="146"/>
        <v>108.05084745762711</v>
      </c>
      <c r="Q1568" t="str">
        <f t="shared" si="147"/>
        <v>publishing</v>
      </c>
      <c r="R1568" t="str">
        <f t="shared" si="144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5"/>
        <v>4.1176470588235294E-2</v>
      </c>
      <c r="P1569">
        <f t="shared" si="146"/>
        <v>26.923076923076923</v>
      </c>
      <c r="Q1569" t="str">
        <f t="shared" si="147"/>
        <v>publishing</v>
      </c>
      <c r="R1569" t="str">
        <f t="shared" si="144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5"/>
        <v>0.13639999999999999</v>
      </c>
      <c r="P1570">
        <f t="shared" si="146"/>
        <v>155</v>
      </c>
      <c r="Q1570" t="str">
        <f t="shared" si="147"/>
        <v>publishing</v>
      </c>
      <c r="R1570" t="str">
        <f t="shared" si="144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5"/>
        <v>0</v>
      </c>
      <c r="P1571" t="e">
        <f t="shared" si="146"/>
        <v>#DIV/0!</v>
      </c>
      <c r="Q1571" t="str">
        <f t="shared" si="147"/>
        <v>publishing</v>
      </c>
      <c r="R1571" t="str">
        <f t="shared" si="144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5"/>
        <v>0.41399999999999998</v>
      </c>
      <c r="P1572">
        <f t="shared" si="146"/>
        <v>47.769230769230766</v>
      </c>
      <c r="Q1572" t="str">
        <f t="shared" si="147"/>
        <v>publishing</v>
      </c>
      <c r="R1572" t="str">
        <f t="shared" si="144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5"/>
        <v>6.6115702479338841E-3</v>
      </c>
      <c r="P1573">
        <f t="shared" si="146"/>
        <v>20</v>
      </c>
      <c r="Q1573" t="str">
        <f t="shared" si="147"/>
        <v>publishing</v>
      </c>
      <c r="R1573" t="str">
        <f t="shared" si="144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5"/>
        <v>0.05</v>
      </c>
      <c r="P1574">
        <f t="shared" si="146"/>
        <v>41.666666666666664</v>
      </c>
      <c r="Q1574" t="str">
        <f t="shared" si="147"/>
        <v>publishing</v>
      </c>
      <c r="R1574" t="str">
        <f t="shared" si="144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5"/>
        <v>2.4777777777777777E-2</v>
      </c>
      <c r="P1575">
        <f t="shared" si="146"/>
        <v>74.333333333333329</v>
      </c>
      <c r="Q1575" t="str">
        <f t="shared" si="147"/>
        <v>publishing</v>
      </c>
      <c r="R1575" t="str">
        <f t="shared" si="144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5"/>
        <v>5.0599999999999999E-2</v>
      </c>
      <c r="P1576">
        <f t="shared" si="146"/>
        <v>84.333333333333329</v>
      </c>
      <c r="Q1576" t="str">
        <f t="shared" si="147"/>
        <v>publishing</v>
      </c>
      <c r="R1576" t="str">
        <f t="shared" si="144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5"/>
        <v>0.2291</v>
      </c>
      <c r="P1577">
        <f t="shared" si="146"/>
        <v>65.457142857142856</v>
      </c>
      <c r="Q1577" t="str">
        <f t="shared" si="147"/>
        <v>publishing</v>
      </c>
      <c r="R1577" t="str">
        <f t="shared" si="144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5"/>
        <v>0.13</v>
      </c>
      <c r="P1578">
        <f t="shared" si="146"/>
        <v>65</v>
      </c>
      <c r="Q1578" t="str">
        <f t="shared" si="147"/>
        <v>publishing</v>
      </c>
      <c r="R1578" t="str">
        <f t="shared" si="144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5"/>
        <v>5.4999999999999997E-3</v>
      </c>
      <c r="P1579">
        <f t="shared" si="146"/>
        <v>27.5</v>
      </c>
      <c r="Q1579" t="str">
        <f t="shared" si="147"/>
        <v>publishing</v>
      </c>
      <c r="R1579" t="str">
        <f t="shared" si="144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5"/>
        <v>0.10806536636794939</v>
      </c>
      <c r="P1580">
        <f t="shared" si="146"/>
        <v>51.25</v>
      </c>
      <c r="Q1580" t="str">
        <f t="shared" si="147"/>
        <v>publishing</v>
      </c>
      <c r="R1580" t="str">
        <f t="shared" si="144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5"/>
        <v>8.4008400840084006E-3</v>
      </c>
      <c r="P1581">
        <f t="shared" si="146"/>
        <v>14</v>
      </c>
      <c r="Q1581" t="str">
        <f t="shared" si="147"/>
        <v>publishing</v>
      </c>
      <c r="R1581" t="str">
        <f t="shared" si="144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5"/>
        <v>0</v>
      </c>
      <c r="P1582" t="e">
        <f t="shared" si="146"/>
        <v>#DIV/0!</v>
      </c>
      <c r="Q1582" t="str">
        <f t="shared" si="147"/>
        <v>publishing</v>
      </c>
      <c r="R1582" t="str">
        <f t="shared" si="144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5"/>
        <v>5.0000000000000001E-3</v>
      </c>
      <c r="P1583">
        <f t="shared" si="146"/>
        <v>5</v>
      </c>
      <c r="Q1583" t="str">
        <f t="shared" si="147"/>
        <v>photography</v>
      </c>
      <c r="R1583" t="str">
        <f t="shared" si="144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5"/>
        <v>9.2999999999999999E-2</v>
      </c>
      <c r="P1584">
        <f t="shared" si="146"/>
        <v>31</v>
      </c>
      <c r="Q1584" t="str">
        <f t="shared" si="147"/>
        <v>photography</v>
      </c>
      <c r="R1584" t="str">
        <f t="shared" si="144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5"/>
        <v>7.5000000000000002E-4</v>
      </c>
      <c r="P1585">
        <f t="shared" si="146"/>
        <v>15</v>
      </c>
      <c r="Q1585" t="str">
        <f t="shared" si="147"/>
        <v>photography</v>
      </c>
      <c r="R1585" t="str">
        <f t="shared" si="144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5"/>
        <v>0</v>
      </c>
      <c r="P1586" t="e">
        <f t="shared" si="146"/>
        <v>#DIV/0!</v>
      </c>
      <c r="Q1586" t="str">
        <f t="shared" si="147"/>
        <v>photography</v>
      </c>
      <c r="R1586" t="str">
        <f t="shared" si="144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5"/>
        <v>0.79</v>
      </c>
      <c r="P1587">
        <f t="shared" si="146"/>
        <v>131.66666666666666</v>
      </c>
      <c r="Q1587" t="str">
        <f t="shared" si="147"/>
        <v>photography</v>
      </c>
      <c r="R1587" t="str">
        <f t="shared" si="144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5"/>
        <v>0</v>
      </c>
      <c r="P1588" t="e">
        <f t="shared" si="146"/>
        <v>#DIV/0!</v>
      </c>
      <c r="Q1588" t="str">
        <f t="shared" si="147"/>
        <v>photography</v>
      </c>
      <c r="R1588" t="str">
        <f t="shared" si="144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5"/>
        <v>1.3333333333333334E-4</v>
      </c>
      <c r="P1589">
        <f t="shared" si="146"/>
        <v>1</v>
      </c>
      <c r="Q1589" t="str">
        <f t="shared" si="147"/>
        <v>photography</v>
      </c>
      <c r="R1589" t="str">
        <f t="shared" si="144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5"/>
        <v>0</v>
      </c>
      <c r="P1590" t="e">
        <f t="shared" si="146"/>
        <v>#DIV/0!</v>
      </c>
      <c r="Q1590" t="str">
        <f t="shared" si="147"/>
        <v>photography</v>
      </c>
      <c r="R1590" t="str">
        <f t="shared" si="144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5"/>
        <v>0</v>
      </c>
      <c r="P1591" t="e">
        <f t="shared" si="146"/>
        <v>#DIV/0!</v>
      </c>
      <c r="Q1591" t="str">
        <f t="shared" si="147"/>
        <v>photography</v>
      </c>
      <c r="R1591" t="str">
        <f t="shared" si="144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5"/>
        <v>1.7000000000000001E-2</v>
      </c>
      <c r="P1592">
        <f t="shared" si="146"/>
        <v>510</v>
      </c>
      <c r="Q1592" t="str">
        <f t="shared" si="147"/>
        <v>photography</v>
      </c>
      <c r="R1592" t="str">
        <f t="shared" si="144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5"/>
        <v>0.29228571428571426</v>
      </c>
      <c r="P1593">
        <f t="shared" si="146"/>
        <v>44.478260869565219</v>
      </c>
      <c r="Q1593" t="str">
        <f t="shared" si="147"/>
        <v>photography</v>
      </c>
      <c r="R1593" t="str">
        <f t="shared" si="144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5"/>
        <v>0</v>
      </c>
      <c r="P1594" t="e">
        <f t="shared" si="146"/>
        <v>#DIV/0!</v>
      </c>
      <c r="Q1594" t="str">
        <f t="shared" si="147"/>
        <v>photography</v>
      </c>
      <c r="R1594" t="str">
        <f t="shared" si="144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5"/>
        <v>1.3636363636363637E-4</v>
      </c>
      <c r="P1595">
        <f t="shared" si="146"/>
        <v>1</v>
      </c>
      <c r="Q1595" t="str">
        <f t="shared" si="147"/>
        <v>photography</v>
      </c>
      <c r="R1595" t="str">
        <f t="shared" si="144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5"/>
        <v>0.20499999999999999</v>
      </c>
      <c r="P1596">
        <f t="shared" si="146"/>
        <v>20.5</v>
      </c>
      <c r="Q1596" t="str">
        <f t="shared" si="147"/>
        <v>photography</v>
      </c>
      <c r="R1596" t="str">
        <f t="shared" si="144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5"/>
        <v>2.8E-3</v>
      </c>
      <c r="P1597">
        <f t="shared" si="146"/>
        <v>40</v>
      </c>
      <c r="Q1597" t="str">
        <f t="shared" si="147"/>
        <v>photography</v>
      </c>
      <c r="R1597" t="str">
        <f t="shared" si="144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5"/>
        <v>2.3076923076923078E-2</v>
      </c>
      <c r="P1598">
        <f t="shared" si="146"/>
        <v>25</v>
      </c>
      <c r="Q1598" t="str">
        <f t="shared" si="147"/>
        <v>photography</v>
      </c>
      <c r="R1598" t="str">
        <f t="shared" si="144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5"/>
        <v>0</v>
      </c>
      <c r="P1599" t="e">
        <f t="shared" si="146"/>
        <v>#DIV/0!</v>
      </c>
      <c r="Q1599" t="str">
        <f t="shared" si="147"/>
        <v>photography</v>
      </c>
      <c r="R1599" t="str">
        <f t="shared" si="144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5"/>
        <v>1.25E-3</v>
      </c>
      <c r="P1600">
        <f t="shared" si="146"/>
        <v>1</v>
      </c>
      <c r="Q1600" t="str">
        <f t="shared" si="147"/>
        <v>photography</v>
      </c>
      <c r="R1600" t="str">
        <f t="shared" si="144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5"/>
        <v>0</v>
      </c>
      <c r="P1601" t="e">
        <f t="shared" si="146"/>
        <v>#DIV/0!</v>
      </c>
      <c r="Q1601" t="str">
        <f t="shared" si="147"/>
        <v>photography</v>
      </c>
      <c r="R1601" t="str">
        <f t="shared" si="144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5"/>
        <v>7.3400000000000007E-2</v>
      </c>
      <c r="P1602">
        <f t="shared" si="146"/>
        <v>40.777777777777779</v>
      </c>
      <c r="Q1602" t="str">
        <f t="shared" si="147"/>
        <v>photography</v>
      </c>
      <c r="R1602" t="str">
        <f t="shared" ref="R1602:R1665" si="150">RIGHT(N1602,(LEN(N1602)-SEARCH("/",N1602)))</f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1">E1603/D1603</f>
        <v>1.082492</v>
      </c>
      <c r="P1603">
        <f t="shared" ref="P1603:P1666" si="152">E1603/L1603</f>
        <v>48.325535714285714</v>
      </c>
      <c r="Q1603" t="str">
        <f t="shared" ref="Q1603:Q1666" si="153">LEFT(N1603, SEARCH("/",N1603,1)-1)</f>
        <v>music</v>
      </c>
      <c r="R1603" t="str">
        <f t="shared" si="150"/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1"/>
        <v>1.0016666666666667</v>
      </c>
      <c r="P1604">
        <f t="shared" si="152"/>
        <v>46.953125</v>
      </c>
      <c r="Q1604" t="str">
        <f t="shared" si="153"/>
        <v>music</v>
      </c>
      <c r="R1604" t="str">
        <f t="shared" si="150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1"/>
        <v>1.0003299999999999</v>
      </c>
      <c r="P1605">
        <f t="shared" si="152"/>
        <v>66.688666666666663</v>
      </c>
      <c r="Q1605" t="str">
        <f t="shared" si="153"/>
        <v>music</v>
      </c>
      <c r="R1605" t="str">
        <f t="shared" si="150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1"/>
        <v>1.2210714285714286</v>
      </c>
      <c r="P1606">
        <f t="shared" si="152"/>
        <v>48.842857142857142</v>
      </c>
      <c r="Q1606" t="str">
        <f t="shared" si="153"/>
        <v>music</v>
      </c>
      <c r="R1606" t="str">
        <f t="shared" si="150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1"/>
        <v>1.0069333333333335</v>
      </c>
      <c r="P1607">
        <f t="shared" si="152"/>
        <v>137.30909090909091</v>
      </c>
      <c r="Q1607" t="str">
        <f t="shared" si="153"/>
        <v>music</v>
      </c>
      <c r="R1607" t="str">
        <f t="shared" si="150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1"/>
        <v>1.01004125</v>
      </c>
      <c r="P1608">
        <f t="shared" si="152"/>
        <v>87.829673913043479</v>
      </c>
      <c r="Q1608" t="str">
        <f t="shared" si="153"/>
        <v>music</v>
      </c>
      <c r="R1608" t="str">
        <f t="shared" si="150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1"/>
        <v>1.4511000000000001</v>
      </c>
      <c r="P1609">
        <f t="shared" si="152"/>
        <v>70.785365853658533</v>
      </c>
      <c r="Q1609" t="str">
        <f t="shared" si="153"/>
        <v>music</v>
      </c>
      <c r="R1609" t="str">
        <f t="shared" si="150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1"/>
        <v>1.0125</v>
      </c>
      <c r="P1610">
        <f t="shared" si="152"/>
        <v>52.826086956521742</v>
      </c>
      <c r="Q1610" t="str">
        <f t="shared" si="153"/>
        <v>music</v>
      </c>
      <c r="R1610" t="str">
        <f t="shared" si="150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1"/>
        <v>1.1833333333333333</v>
      </c>
      <c r="P1611">
        <f t="shared" si="152"/>
        <v>443.75</v>
      </c>
      <c r="Q1611" t="str">
        <f t="shared" si="153"/>
        <v>music</v>
      </c>
      <c r="R1611" t="str">
        <f t="shared" si="150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1"/>
        <v>2.7185000000000001</v>
      </c>
      <c r="P1612">
        <f t="shared" si="152"/>
        <v>48.544642857142854</v>
      </c>
      <c r="Q1612" t="str">
        <f t="shared" si="153"/>
        <v>music</v>
      </c>
      <c r="R1612" t="str">
        <f t="shared" si="150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1"/>
        <v>1.25125</v>
      </c>
      <c r="P1613">
        <f t="shared" si="152"/>
        <v>37.074074074074076</v>
      </c>
      <c r="Q1613" t="str">
        <f t="shared" si="153"/>
        <v>music</v>
      </c>
      <c r="R1613" t="str">
        <f t="shared" si="150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1"/>
        <v>1.1000000000000001</v>
      </c>
      <c r="P1614">
        <f t="shared" si="152"/>
        <v>50</v>
      </c>
      <c r="Q1614" t="str">
        <f t="shared" si="153"/>
        <v>music</v>
      </c>
      <c r="R1614" t="str">
        <f t="shared" si="150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1"/>
        <v>1.0149999999999999</v>
      </c>
      <c r="P1615">
        <f t="shared" si="152"/>
        <v>39.03846153846154</v>
      </c>
      <c r="Q1615" t="str">
        <f t="shared" si="153"/>
        <v>music</v>
      </c>
      <c r="R1615" t="str">
        <f t="shared" si="150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1"/>
        <v>1.0269999999999999</v>
      </c>
      <c r="P1616">
        <f t="shared" si="152"/>
        <v>66.688311688311686</v>
      </c>
      <c r="Q1616" t="str">
        <f t="shared" si="153"/>
        <v>music</v>
      </c>
      <c r="R1616" t="str">
        <f t="shared" si="150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1"/>
        <v>1.1412500000000001</v>
      </c>
      <c r="P1617">
        <f t="shared" si="152"/>
        <v>67.132352941176464</v>
      </c>
      <c r="Q1617" t="str">
        <f t="shared" si="153"/>
        <v>music</v>
      </c>
      <c r="R1617" t="str">
        <f t="shared" si="150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1"/>
        <v>1.042</v>
      </c>
      <c r="P1618">
        <f t="shared" si="152"/>
        <v>66.369426751592357</v>
      </c>
      <c r="Q1618" t="str">
        <f t="shared" si="153"/>
        <v>music</v>
      </c>
      <c r="R1618" t="str">
        <f t="shared" si="150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1"/>
        <v>1.4585714285714286</v>
      </c>
      <c r="P1619">
        <f t="shared" si="152"/>
        <v>64.620253164556956</v>
      </c>
      <c r="Q1619" t="str">
        <f t="shared" si="153"/>
        <v>music</v>
      </c>
      <c r="R1619" t="str">
        <f t="shared" si="150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1"/>
        <v>1.0506666666666666</v>
      </c>
      <c r="P1620">
        <f t="shared" si="152"/>
        <v>58.370370370370374</v>
      </c>
      <c r="Q1620" t="str">
        <f t="shared" si="153"/>
        <v>music</v>
      </c>
      <c r="R1620" t="str">
        <f t="shared" si="150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1"/>
        <v>1.3333333333333333</v>
      </c>
      <c r="P1621">
        <f t="shared" si="152"/>
        <v>86.956521739130437</v>
      </c>
      <c r="Q1621" t="str">
        <f t="shared" si="153"/>
        <v>music</v>
      </c>
      <c r="R1621" t="str">
        <f t="shared" si="150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1"/>
        <v>1.1299999999999999</v>
      </c>
      <c r="P1622">
        <f t="shared" si="152"/>
        <v>66.470588235294116</v>
      </c>
      <c r="Q1622" t="str">
        <f t="shared" si="153"/>
        <v>music</v>
      </c>
      <c r="R1622" t="str">
        <f t="shared" si="150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1"/>
        <v>1.212</v>
      </c>
      <c r="P1623">
        <f t="shared" si="152"/>
        <v>163.78378378378378</v>
      </c>
      <c r="Q1623" t="str">
        <f t="shared" si="153"/>
        <v>music</v>
      </c>
      <c r="R1623" t="str">
        <f t="shared" si="150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1"/>
        <v>1.0172463768115942</v>
      </c>
      <c r="P1624">
        <f t="shared" si="152"/>
        <v>107.98461538461538</v>
      </c>
      <c r="Q1624" t="str">
        <f t="shared" si="153"/>
        <v>music</v>
      </c>
      <c r="R1624" t="str">
        <f t="shared" si="150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1"/>
        <v>1.0106666666666666</v>
      </c>
      <c r="P1625">
        <f t="shared" si="152"/>
        <v>42.111111111111114</v>
      </c>
      <c r="Q1625" t="str">
        <f t="shared" si="153"/>
        <v>music</v>
      </c>
      <c r="R1625" t="str">
        <f t="shared" si="150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1"/>
        <v>1.18</v>
      </c>
      <c r="P1626">
        <f t="shared" si="152"/>
        <v>47.2</v>
      </c>
      <c r="Q1626" t="str">
        <f t="shared" si="153"/>
        <v>music</v>
      </c>
      <c r="R1626" t="str">
        <f t="shared" si="150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1"/>
        <v>1.5533333333333332</v>
      </c>
      <c r="P1627">
        <f t="shared" si="152"/>
        <v>112.01923076923077</v>
      </c>
      <c r="Q1627" t="str">
        <f t="shared" si="153"/>
        <v>music</v>
      </c>
      <c r="R1627" t="str">
        <f t="shared" si="150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1"/>
        <v>1.0118750000000001</v>
      </c>
      <c r="P1628">
        <f t="shared" si="152"/>
        <v>74.953703703703709</v>
      </c>
      <c r="Q1628" t="str">
        <f t="shared" si="153"/>
        <v>music</v>
      </c>
      <c r="R1628" t="str">
        <f t="shared" si="150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1"/>
        <v>1.17</v>
      </c>
      <c r="P1629">
        <f t="shared" si="152"/>
        <v>61.578947368421055</v>
      </c>
      <c r="Q1629" t="str">
        <f t="shared" si="153"/>
        <v>music</v>
      </c>
      <c r="R1629" t="str">
        <f t="shared" si="150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1"/>
        <v>1.00925</v>
      </c>
      <c r="P1630">
        <f t="shared" si="152"/>
        <v>45.875</v>
      </c>
      <c r="Q1630" t="str">
        <f t="shared" si="153"/>
        <v>music</v>
      </c>
      <c r="R1630" t="str">
        <f t="shared" si="150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1"/>
        <v>1.0366666666666666</v>
      </c>
      <c r="P1631">
        <f t="shared" si="152"/>
        <v>75.853658536585371</v>
      </c>
      <c r="Q1631" t="str">
        <f t="shared" si="153"/>
        <v>music</v>
      </c>
      <c r="R1631" t="str">
        <f t="shared" si="150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1"/>
        <v>2.6524999999999999</v>
      </c>
      <c r="P1632">
        <f t="shared" si="152"/>
        <v>84.206349206349202</v>
      </c>
      <c r="Q1632" t="str">
        <f t="shared" si="153"/>
        <v>music</v>
      </c>
      <c r="R1632" t="str">
        <f t="shared" si="150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1"/>
        <v>1.5590999999999999</v>
      </c>
      <c r="P1633">
        <f t="shared" si="152"/>
        <v>117.22556390977444</v>
      </c>
      <c r="Q1633" t="str">
        <f t="shared" si="153"/>
        <v>music</v>
      </c>
      <c r="R1633" t="str">
        <f t="shared" si="150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1"/>
        <v>1.0162500000000001</v>
      </c>
      <c r="P1634">
        <f t="shared" si="152"/>
        <v>86.489361702127653</v>
      </c>
      <c r="Q1634" t="str">
        <f t="shared" si="153"/>
        <v>music</v>
      </c>
      <c r="R1634" t="str">
        <f t="shared" si="150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1"/>
        <v>1</v>
      </c>
      <c r="P1635">
        <f t="shared" si="152"/>
        <v>172.41379310344828</v>
      </c>
      <c r="Q1635" t="str">
        <f t="shared" si="153"/>
        <v>music</v>
      </c>
      <c r="R1635" t="str">
        <f t="shared" si="150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1"/>
        <v>1.0049999999999999</v>
      </c>
      <c r="P1636">
        <f t="shared" si="152"/>
        <v>62.8125</v>
      </c>
      <c r="Q1636" t="str">
        <f t="shared" si="153"/>
        <v>music</v>
      </c>
      <c r="R1636" t="str">
        <f t="shared" si="150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1"/>
        <v>1.2529999999999999</v>
      </c>
      <c r="P1637">
        <f t="shared" si="152"/>
        <v>67.729729729729726</v>
      </c>
      <c r="Q1637" t="str">
        <f t="shared" si="153"/>
        <v>music</v>
      </c>
      <c r="R1637" t="str">
        <f t="shared" si="150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1"/>
        <v>1.0355555555555556</v>
      </c>
      <c r="P1638">
        <f t="shared" si="152"/>
        <v>53.5632183908046</v>
      </c>
      <c r="Q1638" t="str">
        <f t="shared" si="153"/>
        <v>music</v>
      </c>
      <c r="R1638" t="str">
        <f t="shared" si="150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1"/>
        <v>1.038</v>
      </c>
      <c r="P1639">
        <f t="shared" si="152"/>
        <v>34.6</v>
      </c>
      <c r="Q1639" t="str">
        <f t="shared" si="153"/>
        <v>music</v>
      </c>
      <c r="R1639" t="str">
        <f t="shared" si="150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1"/>
        <v>1.05</v>
      </c>
      <c r="P1640">
        <f t="shared" si="152"/>
        <v>38.888888888888886</v>
      </c>
      <c r="Q1640" t="str">
        <f t="shared" si="153"/>
        <v>music</v>
      </c>
      <c r="R1640" t="str">
        <f t="shared" si="150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1"/>
        <v>1</v>
      </c>
      <c r="P1641">
        <f t="shared" si="152"/>
        <v>94.736842105263165</v>
      </c>
      <c r="Q1641" t="str">
        <f t="shared" si="153"/>
        <v>music</v>
      </c>
      <c r="R1641" t="str">
        <f t="shared" si="150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1"/>
        <v>1.6986000000000001</v>
      </c>
      <c r="P1642">
        <f t="shared" si="152"/>
        <v>39.967058823529413</v>
      </c>
      <c r="Q1642" t="str">
        <f t="shared" si="153"/>
        <v>music</v>
      </c>
      <c r="R1642" t="str">
        <f t="shared" si="150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1"/>
        <v>1.014</v>
      </c>
      <c r="P1643">
        <f t="shared" si="152"/>
        <v>97.5</v>
      </c>
      <c r="Q1643" t="str">
        <f t="shared" si="153"/>
        <v>music</v>
      </c>
      <c r="R1643" t="str">
        <f t="shared" si="150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1"/>
        <v>1</v>
      </c>
      <c r="P1644">
        <f t="shared" si="152"/>
        <v>42.857142857142854</v>
      </c>
      <c r="Q1644" t="str">
        <f t="shared" si="153"/>
        <v>music</v>
      </c>
      <c r="R1644" t="str">
        <f t="shared" si="150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1"/>
        <v>1.2470000000000001</v>
      </c>
      <c r="P1645">
        <f t="shared" si="152"/>
        <v>168.51351351351352</v>
      </c>
      <c r="Q1645" t="str">
        <f t="shared" si="153"/>
        <v>music</v>
      </c>
      <c r="R1645" t="str">
        <f t="shared" si="150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1"/>
        <v>1.095</v>
      </c>
      <c r="P1646">
        <f t="shared" si="152"/>
        <v>85.546875</v>
      </c>
      <c r="Q1646" t="str">
        <f t="shared" si="153"/>
        <v>music</v>
      </c>
      <c r="R1646" t="str">
        <f t="shared" si="150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1"/>
        <v>1.1080000000000001</v>
      </c>
      <c r="P1647">
        <f t="shared" si="152"/>
        <v>554</v>
      </c>
      <c r="Q1647" t="str">
        <f t="shared" si="153"/>
        <v>music</v>
      </c>
      <c r="R1647" t="str">
        <f t="shared" si="150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1"/>
        <v>1.1020000000000001</v>
      </c>
      <c r="P1648">
        <f t="shared" si="152"/>
        <v>26.554216867469879</v>
      </c>
      <c r="Q1648" t="str">
        <f t="shared" si="153"/>
        <v>music</v>
      </c>
      <c r="R1648" t="str">
        <f t="shared" si="150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1"/>
        <v>1.0471999999999999</v>
      </c>
      <c r="P1649">
        <f t="shared" si="152"/>
        <v>113.82608695652173</v>
      </c>
      <c r="Q1649" t="str">
        <f t="shared" si="153"/>
        <v>music</v>
      </c>
      <c r="R1649" t="str">
        <f t="shared" si="150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1"/>
        <v>1.2526086956521738</v>
      </c>
      <c r="P1650">
        <f t="shared" si="152"/>
        <v>32.011111111111113</v>
      </c>
      <c r="Q1650" t="str">
        <f t="shared" si="153"/>
        <v>music</v>
      </c>
      <c r="R1650" t="str">
        <f t="shared" si="150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1"/>
        <v>1.0058763157894737</v>
      </c>
      <c r="P1651">
        <f t="shared" si="152"/>
        <v>47.189259259259259</v>
      </c>
      <c r="Q1651" t="str">
        <f t="shared" si="153"/>
        <v>music</v>
      </c>
      <c r="R1651" t="str">
        <f t="shared" si="150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1"/>
        <v>1.4155</v>
      </c>
      <c r="P1652">
        <f t="shared" si="152"/>
        <v>88.46875</v>
      </c>
      <c r="Q1652" t="str">
        <f t="shared" si="153"/>
        <v>music</v>
      </c>
      <c r="R1652" t="str">
        <f t="shared" si="150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1"/>
        <v>1.0075000000000001</v>
      </c>
      <c r="P1653">
        <f t="shared" si="152"/>
        <v>100.75</v>
      </c>
      <c r="Q1653" t="str">
        <f t="shared" si="153"/>
        <v>music</v>
      </c>
      <c r="R1653" t="str">
        <f t="shared" si="150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1"/>
        <v>1.0066666666666666</v>
      </c>
      <c r="P1654">
        <f t="shared" si="152"/>
        <v>64.714285714285708</v>
      </c>
      <c r="Q1654" t="str">
        <f t="shared" si="153"/>
        <v>music</v>
      </c>
      <c r="R1654" t="str">
        <f t="shared" si="150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1"/>
        <v>1.7423040000000001</v>
      </c>
      <c r="P1655">
        <f t="shared" si="152"/>
        <v>51.854285714285716</v>
      </c>
      <c r="Q1655" t="str">
        <f t="shared" si="153"/>
        <v>music</v>
      </c>
      <c r="R1655" t="str">
        <f t="shared" si="150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1"/>
        <v>1.199090909090909</v>
      </c>
      <c r="P1656">
        <f t="shared" si="152"/>
        <v>38.794117647058826</v>
      </c>
      <c r="Q1656" t="str">
        <f t="shared" si="153"/>
        <v>music</v>
      </c>
      <c r="R1656" t="str">
        <f t="shared" si="150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1"/>
        <v>1.4286666666666668</v>
      </c>
      <c r="P1657">
        <f t="shared" si="152"/>
        <v>44.645833333333336</v>
      </c>
      <c r="Q1657" t="str">
        <f t="shared" si="153"/>
        <v>music</v>
      </c>
      <c r="R1657" t="str">
        <f t="shared" si="150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1"/>
        <v>1.0033493333333334</v>
      </c>
      <c r="P1658">
        <f t="shared" si="152"/>
        <v>156.77333333333334</v>
      </c>
      <c r="Q1658" t="str">
        <f t="shared" si="153"/>
        <v>music</v>
      </c>
      <c r="R1658" t="str">
        <f t="shared" si="150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1"/>
        <v>1.0493380000000001</v>
      </c>
      <c r="P1659">
        <f t="shared" si="152"/>
        <v>118.70339366515837</v>
      </c>
      <c r="Q1659" t="str">
        <f t="shared" si="153"/>
        <v>music</v>
      </c>
      <c r="R1659" t="str">
        <f t="shared" si="150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1"/>
        <v>1.3223333333333334</v>
      </c>
      <c r="P1660">
        <f t="shared" si="152"/>
        <v>74.149532710280369</v>
      </c>
      <c r="Q1660" t="str">
        <f t="shared" si="153"/>
        <v>music</v>
      </c>
      <c r="R1660" t="str">
        <f t="shared" si="150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1"/>
        <v>1.1279999999999999</v>
      </c>
      <c r="P1661">
        <f t="shared" si="152"/>
        <v>12.533333333333333</v>
      </c>
      <c r="Q1661" t="str">
        <f t="shared" si="153"/>
        <v>music</v>
      </c>
      <c r="R1661" t="str">
        <f t="shared" si="150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1"/>
        <v>12.5375</v>
      </c>
      <c r="P1662">
        <f t="shared" si="152"/>
        <v>27.861111111111111</v>
      </c>
      <c r="Q1662" t="str">
        <f t="shared" si="153"/>
        <v>music</v>
      </c>
      <c r="R1662" t="str">
        <f t="shared" si="150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1"/>
        <v>1.0250632911392406</v>
      </c>
      <c r="P1663">
        <f t="shared" si="152"/>
        <v>80.178217821782184</v>
      </c>
      <c r="Q1663" t="str">
        <f t="shared" si="153"/>
        <v>music</v>
      </c>
      <c r="R1663" t="str">
        <f t="shared" si="150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1"/>
        <v>1.026375</v>
      </c>
      <c r="P1664">
        <f t="shared" si="152"/>
        <v>132.43548387096774</v>
      </c>
      <c r="Q1664" t="str">
        <f t="shared" si="153"/>
        <v>music</v>
      </c>
      <c r="R1664" t="str">
        <f t="shared" si="150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1"/>
        <v>1.08</v>
      </c>
      <c r="P1665">
        <f t="shared" si="152"/>
        <v>33.75</v>
      </c>
      <c r="Q1665" t="str">
        <f t="shared" si="153"/>
        <v>music</v>
      </c>
      <c r="R1665" t="str">
        <f t="shared" si="150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1"/>
        <v>1.2240879999999998</v>
      </c>
      <c r="P1666">
        <f t="shared" si="152"/>
        <v>34.384494382022467</v>
      </c>
      <c r="Q1666" t="str">
        <f t="shared" si="153"/>
        <v>music</v>
      </c>
      <c r="R1666" t="str">
        <f t="shared" ref="R1666:R1729" si="156">RIGHT(N1666,(LEN(N1666)-SEARCH("/",N1666)))</f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7">E1667/D1667</f>
        <v>1.1945714285714286</v>
      </c>
      <c r="P1667">
        <f t="shared" ref="P1667:P1730" si="158">E1667/L1667</f>
        <v>44.956989247311824</v>
      </c>
      <c r="Q1667" t="str">
        <f t="shared" ref="Q1667:Q1730" si="159">LEFT(N1667, SEARCH("/",N1667,1)-1)</f>
        <v>music</v>
      </c>
      <c r="R1667" t="str">
        <f t="shared" si="156"/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7"/>
        <v>1.6088</v>
      </c>
      <c r="P1668">
        <f t="shared" si="158"/>
        <v>41.04081632653061</v>
      </c>
      <c r="Q1668" t="str">
        <f t="shared" si="159"/>
        <v>music</v>
      </c>
      <c r="R1668" t="str">
        <f t="shared" si="156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7"/>
        <v>1.2685294117647059</v>
      </c>
      <c r="P1669">
        <f t="shared" si="158"/>
        <v>52.597560975609753</v>
      </c>
      <c r="Q1669" t="str">
        <f t="shared" si="159"/>
        <v>music</v>
      </c>
      <c r="R1669" t="str">
        <f t="shared" si="156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7"/>
        <v>1.026375</v>
      </c>
      <c r="P1670">
        <f t="shared" si="158"/>
        <v>70.784482758620683</v>
      </c>
      <c r="Q1670" t="str">
        <f t="shared" si="159"/>
        <v>music</v>
      </c>
      <c r="R1670" t="str">
        <f t="shared" si="156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7"/>
        <v>1.3975</v>
      </c>
      <c r="P1671">
        <f t="shared" si="158"/>
        <v>53.75</v>
      </c>
      <c r="Q1671" t="str">
        <f t="shared" si="159"/>
        <v>music</v>
      </c>
      <c r="R1671" t="str">
        <f t="shared" si="156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7"/>
        <v>1.026</v>
      </c>
      <c r="P1672">
        <f t="shared" si="158"/>
        <v>44.608695652173914</v>
      </c>
      <c r="Q1672" t="str">
        <f t="shared" si="159"/>
        <v>music</v>
      </c>
      <c r="R1672" t="str">
        <f t="shared" si="156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7"/>
        <v>1.0067349999999999</v>
      </c>
      <c r="P1673">
        <f t="shared" si="158"/>
        <v>26.148961038961041</v>
      </c>
      <c r="Q1673" t="str">
        <f t="shared" si="159"/>
        <v>music</v>
      </c>
      <c r="R1673" t="str">
        <f t="shared" si="156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7"/>
        <v>1.1294117647058823</v>
      </c>
      <c r="P1674">
        <f t="shared" si="158"/>
        <v>39.183673469387756</v>
      </c>
      <c r="Q1674" t="str">
        <f t="shared" si="159"/>
        <v>music</v>
      </c>
      <c r="R1674" t="str">
        <f t="shared" si="156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7"/>
        <v>1.2809523809523808</v>
      </c>
      <c r="P1675">
        <f t="shared" si="158"/>
        <v>45.593220338983052</v>
      </c>
      <c r="Q1675" t="str">
        <f t="shared" si="159"/>
        <v>music</v>
      </c>
      <c r="R1675" t="str">
        <f t="shared" si="156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7"/>
        <v>2.0169999999999999</v>
      </c>
      <c r="P1676">
        <f t="shared" si="158"/>
        <v>89.247787610619469</v>
      </c>
      <c r="Q1676" t="str">
        <f t="shared" si="159"/>
        <v>music</v>
      </c>
      <c r="R1676" t="str">
        <f t="shared" si="156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7"/>
        <v>1.37416</v>
      </c>
      <c r="P1677">
        <f t="shared" si="158"/>
        <v>40.416470588235299</v>
      </c>
      <c r="Q1677" t="str">
        <f t="shared" si="159"/>
        <v>music</v>
      </c>
      <c r="R1677" t="str">
        <f t="shared" si="156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7"/>
        <v>1.1533333333333333</v>
      </c>
      <c r="P1678">
        <f t="shared" si="158"/>
        <v>82.38095238095238</v>
      </c>
      <c r="Q1678" t="str">
        <f t="shared" si="159"/>
        <v>music</v>
      </c>
      <c r="R1678" t="str">
        <f t="shared" si="156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7"/>
        <v>1.1166666666666667</v>
      </c>
      <c r="P1679">
        <f t="shared" si="158"/>
        <v>159.52380952380952</v>
      </c>
      <c r="Q1679" t="str">
        <f t="shared" si="159"/>
        <v>music</v>
      </c>
      <c r="R1679" t="str">
        <f t="shared" si="156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7"/>
        <v>1.1839999999999999</v>
      </c>
      <c r="P1680">
        <f t="shared" si="158"/>
        <v>36.244897959183675</v>
      </c>
      <c r="Q1680" t="str">
        <f t="shared" si="159"/>
        <v>music</v>
      </c>
      <c r="R1680" t="str">
        <f t="shared" si="156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7"/>
        <v>1.75</v>
      </c>
      <c r="P1681">
        <f t="shared" si="158"/>
        <v>62.5</v>
      </c>
      <c r="Q1681" t="str">
        <f t="shared" si="159"/>
        <v>music</v>
      </c>
      <c r="R1681" t="str">
        <f t="shared" si="156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7"/>
        <v>1.175</v>
      </c>
      <c r="P1682">
        <f t="shared" si="158"/>
        <v>47</v>
      </c>
      <c r="Q1682" t="str">
        <f t="shared" si="159"/>
        <v>music</v>
      </c>
      <c r="R1682" t="str">
        <f t="shared" si="156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7"/>
        <v>1.0142212307692309</v>
      </c>
      <c r="P1683">
        <f t="shared" si="158"/>
        <v>74.575090497737563</v>
      </c>
      <c r="Q1683" t="str">
        <f t="shared" si="159"/>
        <v>music</v>
      </c>
      <c r="R1683" t="str">
        <f t="shared" si="156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7"/>
        <v>0</v>
      </c>
      <c r="P1684" t="e">
        <f t="shared" si="158"/>
        <v>#DIV/0!</v>
      </c>
      <c r="Q1684" t="str">
        <f t="shared" si="159"/>
        <v>music</v>
      </c>
      <c r="R1684" t="str">
        <f t="shared" si="156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7"/>
        <v>0.21714285714285714</v>
      </c>
      <c r="P1685">
        <f t="shared" si="158"/>
        <v>76</v>
      </c>
      <c r="Q1685" t="str">
        <f t="shared" si="159"/>
        <v>music</v>
      </c>
      <c r="R1685" t="str">
        <f t="shared" si="156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7"/>
        <v>1.0912500000000001</v>
      </c>
      <c r="P1686">
        <f t="shared" si="158"/>
        <v>86.43564356435644</v>
      </c>
      <c r="Q1686" t="str">
        <f t="shared" si="159"/>
        <v>music</v>
      </c>
      <c r="R1686" t="str">
        <f t="shared" si="156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7"/>
        <v>1.0285714285714285</v>
      </c>
      <c r="P1687">
        <f t="shared" si="158"/>
        <v>24</v>
      </c>
      <c r="Q1687" t="str">
        <f t="shared" si="159"/>
        <v>music</v>
      </c>
      <c r="R1687" t="str">
        <f t="shared" si="156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7"/>
        <v>3.5999999999999999E-3</v>
      </c>
      <c r="P1688">
        <f t="shared" si="158"/>
        <v>18</v>
      </c>
      <c r="Q1688" t="str">
        <f t="shared" si="159"/>
        <v>music</v>
      </c>
      <c r="R1688" t="str">
        <f t="shared" si="156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7"/>
        <v>0.3125</v>
      </c>
      <c r="P1689">
        <f t="shared" si="158"/>
        <v>80.128205128205124</v>
      </c>
      <c r="Q1689" t="str">
        <f t="shared" si="159"/>
        <v>music</v>
      </c>
      <c r="R1689" t="str">
        <f t="shared" si="156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7"/>
        <v>0.443</v>
      </c>
      <c r="P1690">
        <f t="shared" si="158"/>
        <v>253.14285714285714</v>
      </c>
      <c r="Q1690" t="str">
        <f t="shared" si="159"/>
        <v>music</v>
      </c>
      <c r="R1690" t="str">
        <f t="shared" si="156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7"/>
        <v>1</v>
      </c>
      <c r="P1691">
        <f t="shared" si="158"/>
        <v>171.42857142857142</v>
      </c>
      <c r="Q1691" t="str">
        <f t="shared" si="159"/>
        <v>music</v>
      </c>
      <c r="R1691" t="str">
        <f t="shared" si="156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7"/>
        <v>0.254</v>
      </c>
      <c r="P1692">
        <f t="shared" si="158"/>
        <v>57.727272727272727</v>
      </c>
      <c r="Q1692" t="str">
        <f t="shared" si="159"/>
        <v>music</v>
      </c>
      <c r="R1692" t="str">
        <f t="shared" si="156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7"/>
        <v>0.33473333333333333</v>
      </c>
      <c r="P1693">
        <f t="shared" si="158"/>
        <v>264.26315789473682</v>
      </c>
      <c r="Q1693" t="str">
        <f t="shared" si="159"/>
        <v>music</v>
      </c>
      <c r="R1693" t="str">
        <f t="shared" si="156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7"/>
        <v>0.47799999999999998</v>
      </c>
      <c r="P1694">
        <f t="shared" si="158"/>
        <v>159.33333333333334</v>
      </c>
      <c r="Q1694" t="str">
        <f t="shared" si="159"/>
        <v>music</v>
      </c>
      <c r="R1694" t="str">
        <f t="shared" si="156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7"/>
        <v>9.3333333333333338E-2</v>
      </c>
      <c r="P1695">
        <f t="shared" si="158"/>
        <v>35</v>
      </c>
      <c r="Q1695" t="str">
        <f t="shared" si="159"/>
        <v>music</v>
      </c>
      <c r="R1695" t="str">
        <f t="shared" si="156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7"/>
        <v>5.0000000000000001E-4</v>
      </c>
      <c r="P1696">
        <f t="shared" si="158"/>
        <v>5</v>
      </c>
      <c r="Q1696" t="str">
        <f t="shared" si="159"/>
        <v>music</v>
      </c>
      <c r="R1696" t="str">
        <f t="shared" si="156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7"/>
        <v>0.11708333333333333</v>
      </c>
      <c r="P1697">
        <f t="shared" si="158"/>
        <v>61.086956521739133</v>
      </c>
      <c r="Q1697" t="str">
        <f t="shared" si="159"/>
        <v>music</v>
      </c>
      <c r="R1697" t="str">
        <f t="shared" si="156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7"/>
        <v>0</v>
      </c>
      <c r="P1698" t="e">
        <f t="shared" si="158"/>
        <v>#DIV/0!</v>
      </c>
      <c r="Q1698" t="str">
        <f t="shared" si="159"/>
        <v>music</v>
      </c>
      <c r="R1698" t="str">
        <f t="shared" si="156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7"/>
        <v>0.20208000000000001</v>
      </c>
      <c r="P1699">
        <f t="shared" si="158"/>
        <v>114.81818181818181</v>
      </c>
      <c r="Q1699" t="str">
        <f t="shared" si="159"/>
        <v>music</v>
      </c>
      <c r="R1699" t="str">
        <f t="shared" si="156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7"/>
        <v>0</v>
      </c>
      <c r="P1700" t="e">
        <f t="shared" si="158"/>
        <v>#DIV/0!</v>
      </c>
      <c r="Q1700" t="str">
        <f t="shared" si="159"/>
        <v>music</v>
      </c>
      <c r="R1700" t="str">
        <f t="shared" si="156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7"/>
        <v>4.2311459353574929E-2</v>
      </c>
      <c r="P1701">
        <f t="shared" si="158"/>
        <v>54</v>
      </c>
      <c r="Q1701" t="str">
        <f t="shared" si="159"/>
        <v>music</v>
      </c>
      <c r="R1701" t="str">
        <f t="shared" si="156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7"/>
        <v>0.2606</v>
      </c>
      <c r="P1702">
        <f t="shared" si="158"/>
        <v>65.974683544303801</v>
      </c>
      <c r="Q1702" t="str">
        <f t="shared" si="159"/>
        <v>music</v>
      </c>
      <c r="R1702" t="str">
        <f t="shared" si="156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7"/>
        <v>1.9801980198019802E-3</v>
      </c>
      <c r="P1703">
        <f t="shared" si="158"/>
        <v>5</v>
      </c>
      <c r="Q1703" t="str">
        <f t="shared" si="159"/>
        <v>music</v>
      </c>
      <c r="R1703" t="str">
        <f t="shared" si="156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7"/>
        <v>6.0606060606060605E-5</v>
      </c>
      <c r="P1704">
        <f t="shared" si="158"/>
        <v>1</v>
      </c>
      <c r="Q1704" t="str">
        <f t="shared" si="159"/>
        <v>music</v>
      </c>
      <c r="R1704" t="str">
        <f t="shared" si="156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7"/>
        <v>1.0200000000000001E-2</v>
      </c>
      <c r="P1705">
        <f t="shared" si="158"/>
        <v>25.5</v>
      </c>
      <c r="Q1705" t="str">
        <f t="shared" si="159"/>
        <v>music</v>
      </c>
      <c r="R1705" t="str">
        <f t="shared" si="156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7"/>
        <v>0.65100000000000002</v>
      </c>
      <c r="P1706">
        <f t="shared" si="158"/>
        <v>118.36363636363636</v>
      </c>
      <c r="Q1706" t="str">
        <f t="shared" si="159"/>
        <v>music</v>
      </c>
      <c r="R1706" t="str">
        <f t="shared" si="156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7"/>
        <v>0</v>
      </c>
      <c r="P1707" t="e">
        <f t="shared" si="158"/>
        <v>#DIV/0!</v>
      </c>
      <c r="Q1707" t="str">
        <f t="shared" si="159"/>
        <v>music</v>
      </c>
      <c r="R1707" t="str">
        <f t="shared" si="156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7"/>
        <v>0</v>
      </c>
      <c r="P1708" t="e">
        <f t="shared" si="158"/>
        <v>#DIV/0!</v>
      </c>
      <c r="Q1708" t="str">
        <f t="shared" si="159"/>
        <v>music</v>
      </c>
      <c r="R1708" t="str">
        <f t="shared" si="156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7"/>
        <v>9.74E-2</v>
      </c>
      <c r="P1709">
        <f t="shared" si="158"/>
        <v>54.111111111111114</v>
      </c>
      <c r="Q1709" t="str">
        <f t="shared" si="159"/>
        <v>music</v>
      </c>
      <c r="R1709" t="str">
        <f t="shared" si="156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7"/>
        <v>0</v>
      </c>
      <c r="P1710" t="e">
        <f t="shared" si="158"/>
        <v>#DIV/0!</v>
      </c>
      <c r="Q1710" t="str">
        <f t="shared" si="159"/>
        <v>music</v>
      </c>
      <c r="R1710" t="str">
        <f t="shared" si="156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7"/>
        <v>4.8571428571428571E-2</v>
      </c>
      <c r="P1711">
        <f t="shared" si="158"/>
        <v>21.25</v>
      </c>
      <c r="Q1711" t="str">
        <f t="shared" si="159"/>
        <v>music</v>
      </c>
      <c r="R1711" t="str">
        <f t="shared" si="156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7"/>
        <v>6.7999999999999996E-3</v>
      </c>
      <c r="P1712">
        <f t="shared" si="158"/>
        <v>34</v>
      </c>
      <c r="Q1712" t="str">
        <f t="shared" si="159"/>
        <v>music</v>
      </c>
      <c r="R1712" t="str">
        <f t="shared" si="156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7"/>
        <v>0.105</v>
      </c>
      <c r="P1713">
        <f t="shared" si="158"/>
        <v>525</v>
      </c>
      <c r="Q1713" t="str">
        <f t="shared" si="159"/>
        <v>music</v>
      </c>
      <c r="R1713" t="str">
        <f t="shared" si="156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7"/>
        <v>0</v>
      </c>
      <c r="P1714" t="e">
        <f t="shared" si="158"/>
        <v>#DIV/0!</v>
      </c>
      <c r="Q1714" t="str">
        <f t="shared" si="159"/>
        <v>music</v>
      </c>
      <c r="R1714" t="str">
        <f t="shared" si="156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7"/>
        <v>1.6666666666666666E-2</v>
      </c>
      <c r="P1715">
        <f t="shared" si="158"/>
        <v>50</v>
      </c>
      <c r="Q1715" t="str">
        <f t="shared" si="159"/>
        <v>music</v>
      </c>
      <c r="R1715" t="str">
        <f t="shared" si="156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7"/>
        <v>7.868E-2</v>
      </c>
      <c r="P1716">
        <f t="shared" si="158"/>
        <v>115.70588235294117</v>
      </c>
      <c r="Q1716" t="str">
        <f t="shared" si="159"/>
        <v>music</v>
      </c>
      <c r="R1716" t="str">
        <f t="shared" si="156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7"/>
        <v>2.2000000000000001E-3</v>
      </c>
      <c r="P1717">
        <f t="shared" si="158"/>
        <v>5.5</v>
      </c>
      <c r="Q1717" t="str">
        <f t="shared" si="159"/>
        <v>music</v>
      </c>
      <c r="R1717" t="str">
        <f t="shared" si="156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7"/>
        <v>7.4999999999999997E-2</v>
      </c>
      <c r="P1718">
        <f t="shared" si="158"/>
        <v>50</v>
      </c>
      <c r="Q1718" t="str">
        <f t="shared" si="159"/>
        <v>music</v>
      </c>
      <c r="R1718" t="str">
        <f t="shared" si="156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7"/>
        <v>0.42725880551301687</v>
      </c>
      <c r="P1719">
        <f t="shared" si="158"/>
        <v>34.024390243902438</v>
      </c>
      <c r="Q1719" t="str">
        <f t="shared" si="159"/>
        <v>music</v>
      </c>
      <c r="R1719" t="str">
        <f t="shared" si="156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7"/>
        <v>2.142857142857143E-3</v>
      </c>
      <c r="P1720">
        <f t="shared" si="158"/>
        <v>37.5</v>
      </c>
      <c r="Q1720" t="str">
        <f t="shared" si="159"/>
        <v>music</v>
      </c>
      <c r="R1720" t="str">
        <f t="shared" si="156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7"/>
        <v>8.7500000000000008E-3</v>
      </c>
      <c r="P1721">
        <f t="shared" si="158"/>
        <v>11.666666666666666</v>
      </c>
      <c r="Q1721" t="str">
        <f t="shared" si="159"/>
        <v>music</v>
      </c>
      <c r="R1721" t="str">
        <f t="shared" si="156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7"/>
        <v>5.6250000000000001E-2</v>
      </c>
      <c r="P1722">
        <f t="shared" si="158"/>
        <v>28.125</v>
      </c>
      <c r="Q1722" t="str">
        <f t="shared" si="159"/>
        <v>music</v>
      </c>
      <c r="R1722" t="str">
        <f t="shared" si="156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7"/>
        <v>0</v>
      </c>
      <c r="P1723" t="e">
        <f t="shared" si="158"/>
        <v>#DIV/0!</v>
      </c>
      <c r="Q1723" t="str">
        <f t="shared" si="159"/>
        <v>music</v>
      </c>
      <c r="R1723" t="str">
        <f t="shared" si="156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7"/>
        <v>3.4722222222222224E-4</v>
      </c>
      <c r="P1724">
        <f t="shared" si="158"/>
        <v>1</v>
      </c>
      <c r="Q1724" t="str">
        <f t="shared" si="159"/>
        <v>music</v>
      </c>
      <c r="R1724" t="str">
        <f t="shared" si="156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7"/>
        <v>6.5000000000000002E-2</v>
      </c>
      <c r="P1725">
        <f t="shared" si="158"/>
        <v>216.66666666666666</v>
      </c>
      <c r="Q1725" t="str">
        <f t="shared" si="159"/>
        <v>music</v>
      </c>
      <c r="R1725" t="str">
        <f t="shared" si="156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7"/>
        <v>5.8333333333333336E-3</v>
      </c>
      <c r="P1726">
        <f t="shared" si="158"/>
        <v>8.75</v>
      </c>
      <c r="Q1726" t="str">
        <f t="shared" si="159"/>
        <v>music</v>
      </c>
      <c r="R1726" t="str">
        <f t="shared" si="156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7"/>
        <v>0.10181818181818182</v>
      </c>
      <c r="P1727">
        <f t="shared" si="158"/>
        <v>62.222222222222221</v>
      </c>
      <c r="Q1727" t="str">
        <f t="shared" si="159"/>
        <v>music</v>
      </c>
      <c r="R1727" t="str">
        <f t="shared" si="156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7"/>
        <v>0.33784615384615385</v>
      </c>
      <c r="P1728">
        <f t="shared" si="158"/>
        <v>137.25</v>
      </c>
      <c r="Q1728" t="str">
        <f t="shared" si="159"/>
        <v>music</v>
      </c>
      <c r="R1728" t="str">
        <f t="shared" si="156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7"/>
        <v>3.3333333333333332E-4</v>
      </c>
      <c r="P1729">
        <f t="shared" si="158"/>
        <v>1</v>
      </c>
      <c r="Q1729" t="str">
        <f t="shared" si="159"/>
        <v>music</v>
      </c>
      <c r="R1729" t="str">
        <f t="shared" si="156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7"/>
        <v>0.68400000000000005</v>
      </c>
      <c r="P1730">
        <f t="shared" si="158"/>
        <v>122.14285714285714</v>
      </c>
      <c r="Q1730" t="str">
        <f t="shared" si="159"/>
        <v>music</v>
      </c>
      <c r="R1730" t="str">
        <f t="shared" ref="R1730:R1793" si="162">RIGHT(N1730,(LEN(N1730)-SEARCH("/",N1730)))</f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3">E1731/D1731</f>
        <v>0</v>
      </c>
      <c r="P1731" t="e">
        <f t="shared" ref="P1731:P1794" si="164">E1731/L1731</f>
        <v>#DIV/0!</v>
      </c>
      <c r="Q1731" t="str">
        <f t="shared" ref="Q1731:Q1794" si="165">LEFT(N1731, SEARCH("/",N1731,1)-1)</f>
        <v>music</v>
      </c>
      <c r="R1731" t="str">
        <f t="shared" si="162"/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3"/>
        <v>0</v>
      </c>
      <c r="P1732" t="e">
        <f t="shared" si="164"/>
        <v>#DIV/0!</v>
      </c>
      <c r="Q1732" t="str">
        <f t="shared" si="165"/>
        <v>music</v>
      </c>
      <c r="R1732" t="str">
        <f t="shared" si="162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3"/>
        <v>0</v>
      </c>
      <c r="P1733" t="e">
        <f t="shared" si="164"/>
        <v>#DIV/0!</v>
      </c>
      <c r="Q1733" t="str">
        <f t="shared" si="165"/>
        <v>music</v>
      </c>
      <c r="R1733" t="str">
        <f t="shared" si="162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3"/>
        <v>0</v>
      </c>
      <c r="P1734" t="e">
        <f t="shared" si="164"/>
        <v>#DIV/0!</v>
      </c>
      <c r="Q1734" t="str">
        <f t="shared" si="165"/>
        <v>music</v>
      </c>
      <c r="R1734" t="str">
        <f t="shared" si="162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3"/>
        <v>0</v>
      </c>
      <c r="P1735" t="e">
        <f t="shared" si="164"/>
        <v>#DIV/0!</v>
      </c>
      <c r="Q1735" t="str">
        <f t="shared" si="165"/>
        <v>music</v>
      </c>
      <c r="R1735" t="str">
        <f t="shared" si="162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3"/>
        <v>2.2222222222222223E-4</v>
      </c>
      <c r="P1736">
        <f t="shared" si="164"/>
        <v>1</v>
      </c>
      <c r="Q1736" t="str">
        <f t="shared" si="165"/>
        <v>music</v>
      </c>
      <c r="R1736" t="str">
        <f t="shared" si="162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3"/>
        <v>0.11</v>
      </c>
      <c r="P1737">
        <f t="shared" si="164"/>
        <v>55</v>
      </c>
      <c r="Q1737" t="str">
        <f t="shared" si="165"/>
        <v>music</v>
      </c>
      <c r="R1737" t="str">
        <f t="shared" si="162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3"/>
        <v>7.3333333333333332E-3</v>
      </c>
      <c r="P1738">
        <f t="shared" si="164"/>
        <v>22</v>
      </c>
      <c r="Q1738" t="str">
        <f t="shared" si="165"/>
        <v>music</v>
      </c>
      <c r="R1738" t="str">
        <f t="shared" si="162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3"/>
        <v>0.21249999999999999</v>
      </c>
      <c r="P1739">
        <f t="shared" si="164"/>
        <v>56.666666666666664</v>
      </c>
      <c r="Q1739" t="str">
        <f t="shared" si="165"/>
        <v>music</v>
      </c>
      <c r="R1739" t="str">
        <f t="shared" si="162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3"/>
        <v>4.0000000000000001E-3</v>
      </c>
      <c r="P1740">
        <f t="shared" si="164"/>
        <v>20</v>
      </c>
      <c r="Q1740" t="str">
        <f t="shared" si="165"/>
        <v>music</v>
      </c>
      <c r="R1740" t="str">
        <f t="shared" si="162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3"/>
        <v>1E-3</v>
      </c>
      <c r="P1741">
        <f t="shared" si="164"/>
        <v>1</v>
      </c>
      <c r="Q1741" t="str">
        <f t="shared" si="165"/>
        <v>music</v>
      </c>
      <c r="R1741" t="str">
        <f t="shared" si="162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3"/>
        <v>0</v>
      </c>
      <c r="P1742" t="e">
        <f t="shared" si="164"/>
        <v>#DIV/0!</v>
      </c>
      <c r="Q1742" t="str">
        <f t="shared" si="165"/>
        <v>music</v>
      </c>
      <c r="R1742" t="str">
        <f t="shared" si="162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3"/>
        <v>1.1083333333333334</v>
      </c>
      <c r="P1743">
        <f t="shared" si="164"/>
        <v>25.576923076923077</v>
      </c>
      <c r="Q1743" t="str">
        <f t="shared" si="165"/>
        <v>photography</v>
      </c>
      <c r="R1743" t="str">
        <f t="shared" si="162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3"/>
        <v>1.0874999999999999</v>
      </c>
      <c r="P1744">
        <f t="shared" si="164"/>
        <v>63.970588235294116</v>
      </c>
      <c r="Q1744" t="str">
        <f t="shared" si="165"/>
        <v>photography</v>
      </c>
      <c r="R1744" t="str">
        <f t="shared" si="162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3"/>
        <v>1.0041666666666667</v>
      </c>
      <c r="P1745">
        <f t="shared" si="164"/>
        <v>89.925373134328353</v>
      </c>
      <c r="Q1745" t="str">
        <f t="shared" si="165"/>
        <v>photography</v>
      </c>
      <c r="R1745" t="str">
        <f t="shared" si="162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3"/>
        <v>1.1845454545454546</v>
      </c>
      <c r="P1746">
        <f t="shared" si="164"/>
        <v>93.071428571428569</v>
      </c>
      <c r="Q1746" t="str">
        <f t="shared" si="165"/>
        <v>photography</v>
      </c>
      <c r="R1746" t="str">
        <f t="shared" si="162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3"/>
        <v>1.1401428571428571</v>
      </c>
      <c r="P1747">
        <f t="shared" si="164"/>
        <v>89.674157303370791</v>
      </c>
      <c r="Q1747" t="str">
        <f t="shared" si="165"/>
        <v>photography</v>
      </c>
      <c r="R1747" t="str">
        <f t="shared" si="162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3"/>
        <v>1.4810000000000001</v>
      </c>
      <c r="P1748">
        <f t="shared" si="164"/>
        <v>207.61682242990653</v>
      </c>
      <c r="Q1748" t="str">
        <f t="shared" si="165"/>
        <v>photography</v>
      </c>
      <c r="R1748" t="str">
        <f t="shared" si="162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3"/>
        <v>1.0495555555555556</v>
      </c>
      <c r="P1749">
        <f t="shared" si="164"/>
        <v>59.408805031446541</v>
      </c>
      <c r="Q1749" t="str">
        <f t="shared" si="165"/>
        <v>photography</v>
      </c>
      <c r="R1749" t="str">
        <f t="shared" si="162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3"/>
        <v>1.29948</v>
      </c>
      <c r="P1750">
        <f t="shared" si="164"/>
        <v>358.97237569060775</v>
      </c>
      <c r="Q1750" t="str">
        <f t="shared" si="165"/>
        <v>photography</v>
      </c>
      <c r="R1750" t="str">
        <f t="shared" si="162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3"/>
        <v>1.2348756218905472</v>
      </c>
      <c r="P1751">
        <f t="shared" si="164"/>
        <v>94.736641221374043</v>
      </c>
      <c r="Q1751" t="str">
        <f t="shared" si="165"/>
        <v>photography</v>
      </c>
      <c r="R1751" t="str">
        <f t="shared" si="162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3"/>
        <v>2.0162</v>
      </c>
      <c r="P1752">
        <f t="shared" si="164"/>
        <v>80.647999999999996</v>
      </c>
      <c r="Q1752" t="str">
        <f t="shared" si="165"/>
        <v>photography</v>
      </c>
      <c r="R1752" t="str">
        <f t="shared" si="162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3"/>
        <v>1.0289999999999999</v>
      </c>
      <c r="P1753">
        <f t="shared" si="164"/>
        <v>168.68852459016392</v>
      </c>
      <c r="Q1753" t="str">
        <f t="shared" si="165"/>
        <v>photography</v>
      </c>
      <c r="R1753" t="str">
        <f t="shared" si="162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3"/>
        <v>2.6016666666666666</v>
      </c>
      <c r="P1754">
        <f t="shared" si="164"/>
        <v>34.68888888888889</v>
      </c>
      <c r="Q1754" t="str">
        <f t="shared" si="165"/>
        <v>photography</v>
      </c>
      <c r="R1754" t="str">
        <f t="shared" si="162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3"/>
        <v>1.08</v>
      </c>
      <c r="P1755">
        <f t="shared" si="164"/>
        <v>462.85714285714283</v>
      </c>
      <c r="Q1755" t="str">
        <f t="shared" si="165"/>
        <v>photography</v>
      </c>
      <c r="R1755" t="str">
        <f t="shared" si="162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3"/>
        <v>1.1052941176470588</v>
      </c>
      <c r="P1756">
        <f t="shared" si="164"/>
        <v>104.38888888888889</v>
      </c>
      <c r="Q1756" t="str">
        <f t="shared" si="165"/>
        <v>photography</v>
      </c>
      <c r="R1756" t="str">
        <f t="shared" si="162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3"/>
        <v>1.2</v>
      </c>
      <c r="P1757">
        <f t="shared" si="164"/>
        <v>7.5</v>
      </c>
      <c r="Q1757" t="str">
        <f t="shared" si="165"/>
        <v>photography</v>
      </c>
      <c r="R1757" t="str">
        <f t="shared" si="162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3"/>
        <v>1.0282909090909091</v>
      </c>
      <c r="P1758">
        <f t="shared" si="164"/>
        <v>47.13</v>
      </c>
      <c r="Q1758" t="str">
        <f t="shared" si="165"/>
        <v>photography</v>
      </c>
      <c r="R1758" t="str">
        <f t="shared" si="162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3"/>
        <v>1.1599999999999999</v>
      </c>
      <c r="P1759">
        <f t="shared" si="164"/>
        <v>414.28571428571428</v>
      </c>
      <c r="Q1759" t="str">
        <f t="shared" si="165"/>
        <v>photography</v>
      </c>
      <c r="R1759" t="str">
        <f t="shared" si="162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3"/>
        <v>1.147</v>
      </c>
      <c r="P1760">
        <f t="shared" si="164"/>
        <v>42.481481481481481</v>
      </c>
      <c r="Q1760" t="str">
        <f t="shared" si="165"/>
        <v>photography</v>
      </c>
      <c r="R1760" t="str">
        <f t="shared" si="162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3"/>
        <v>1.0660000000000001</v>
      </c>
      <c r="P1761">
        <f t="shared" si="164"/>
        <v>108.77551020408163</v>
      </c>
      <c r="Q1761" t="str">
        <f t="shared" si="165"/>
        <v>photography</v>
      </c>
      <c r="R1761" t="str">
        <f t="shared" si="162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3"/>
        <v>1.6544000000000001</v>
      </c>
      <c r="P1762">
        <f t="shared" si="164"/>
        <v>81.098039215686271</v>
      </c>
      <c r="Q1762" t="str">
        <f t="shared" si="165"/>
        <v>photography</v>
      </c>
      <c r="R1762" t="str">
        <f t="shared" si="162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3"/>
        <v>1.55</v>
      </c>
      <c r="P1763">
        <f t="shared" si="164"/>
        <v>51.666666666666664</v>
      </c>
      <c r="Q1763" t="str">
        <f t="shared" si="165"/>
        <v>photography</v>
      </c>
      <c r="R1763" t="str">
        <f t="shared" si="162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3"/>
        <v>8.85</v>
      </c>
      <c r="P1764">
        <f t="shared" si="164"/>
        <v>35.4</v>
      </c>
      <c r="Q1764" t="str">
        <f t="shared" si="165"/>
        <v>photography</v>
      </c>
      <c r="R1764" t="str">
        <f t="shared" si="162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3"/>
        <v>1.0190833333333333</v>
      </c>
      <c r="P1765">
        <f t="shared" si="164"/>
        <v>103.63559322033899</v>
      </c>
      <c r="Q1765" t="str">
        <f t="shared" si="165"/>
        <v>photography</v>
      </c>
      <c r="R1765" t="str">
        <f t="shared" si="162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3"/>
        <v>0.19600000000000001</v>
      </c>
      <c r="P1766">
        <f t="shared" si="164"/>
        <v>55.282051282051285</v>
      </c>
      <c r="Q1766" t="str">
        <f t="shared" si="165"/>
        <v>photography</v>
      </c>
      <c r="R1766" t="str">
        <f t="shared" si="162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3"/>
        <v>0.59467839999999994</v>
      </c>
      <c r="P1767">
        <f t="shared" si="164"/>
        <v>72.16970873786407</v>
      </c>
      <c r="Q1767" t="str">
        <f t="shared" si="165"/>
        <v>photography</v>
      </c>
      <c r="R1767" t="str">
        <f t="shared" si="162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3"/>
        <v>0</v>
      </c>
      <c r="P1768" t="e">
        <f t="shared" si="164"/>
        <v>#DIV/0!</v>
      </c>
      <c r="Q1768" t="str">
        <f t="shared" si="165"/>
        <v>photography</v>
      </c>
      <c r="R1768" t="str">
        <f t="shared" si="162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3"/>
        <v>0.4572</v>
      </c>
      <c r="P1769">
        <f t="shared" si="164"/>
        <v>58.615384615384613</v>
      </c>
      <c r="Q1769" t="str">
        <f t="shared" si="165"/>
        <v>photography</v>
      </c>
      <c r="R1769" t="str">
        <f t="shared" si="162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3"/>
        <v>3.7400000000000003E-2</v>
      </c>
      <c r="P1770">
        <f t="shared" si="164"/>
        <v>12.466666666666667</v>
      </c>
      <c r="Q1770" t="str">
        <f t="shared" si="165"/>
        <v>photography</v>
      </c>
      <c r="R1770" t="str">
        <f t="shared" si="162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3"/>
        <v>2.7025E-2</v>
      </c>
      <c r="P1771">
        <f t="shared" si="164"/>
        <v>49.136363636363633</v>
      </c>
      <c r="Q1771" t="str">
        <f t="shared" si="165"/>
        <v>photography</v>
      </c>
      <c r="R1771" t="str">
        <f t="shared" si="162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3"/>
        <v>0.56514285714285717</v>
      </c>
      <c r="P1772">
        <f t="shared" si="164"/>
        <v>150.5</v>
      </c>
      <c r="Q1772" t="str">
        <f t="shared" si="165"/>
        <v>photography</v>
      </c>
      <c r="R1772" t="str">
        <f t="shared" si="162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3"/>
        <v>0.21309523809523809</v>
      </c>
      <c r="P1773">
        <f t="shared" si="164"/>
        <v>35.799999999999997</v>
      </c>
      <c r="Q1773" t="str">
        <f t="shared" si="165"/>
        <v>photography</v>
      </c>
      <c r="R1773" t="str">
        <f t="shared" si="162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3"/>
        <v>0.156</v>
      </c>
      <c r="P1774">
        <f t="shared" si="164"/>
        <v>45.157894736842103</v>
      </c>
      <c r="Q1774" t="str">
        <f t="shared" si="165"/>
        <v>photography</v>
      </c>
      <c r="R1774" t="str">
        <f t="shared" si="162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3"/>
        <v>6.2566666666666673E-2</v>
      </c>
      <c r="P1775">
        <f t="shared" si="164"/>
        <v>98.78947368421052</v>
      </c>
      <c r="Q1775" t="str">
        <f t="shared" si="165"/>
        <v>photography</v>
      </c>
      <c r="R1775" t="str">
        <f t="shared" si="162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3"/>
        <v>0.4592</v>
      </c>
      <c r="P1776">
        <f t="shared" si="164"/>
        <v>88.307692307692307</v>
      </c>
      <c r="Q1776" t="str">
        <f t="shared" si="165"/>
        <v>photography</v>
      </c>
      <c r="R1776" t="str">
        <f t="shared" si="162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3"/>
        <v>0.65101538461538466</v>
      </c>
      <c r="P1777">
        <f t="shared" si="164"/>
        <v>170.62903225806451</v>
      </c>
      <c r="Q1777" t="str">
        <f t="shared" si="165"/>
        <v>photography</v>
      </c>
      <c r="R1777" t="str">
        <f t="shared" si="162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3"/>
        <v>6.7000000000000004E-2</v>
      </c>
      <c r="P1778">
        <f t="shared" si="164"/>
        <v>83.75</v>
      </c>
      <c r="Q1778" t="str">
        <f t="shared" si="165"/>
        <v>photography</v>
      </c>
      <c r="R1778" t="str">
        <f t="shared" si="162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3"/>
        <v>0.135625</v>
      </c>
      <c r="P1779">
        <f t="shared" si="164"/>
        <v>65.099999999999994</v>
      </c>
      <c r="Q1779" t="str">
        <f t="shared" si="165"/>
        <v>photography</v>
      </c>
      <c r="R1779" t="str">
        <f t="shared" si="162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3"/>
        <v>1.9900000000000001E-2</v>
      </c>
      <c r="P1780">
        <f t="shared" si="164"/>
        <v>66.333333333333329</v>
      </c>
      <c r="Q1780" t="str">
        <f t="shared" si="165"/>
        <v>photography</v>
      </c>
      <c r="R1780" t="str">
        <f t="shared" si="162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3"/>
        <v>0.36236363636363639</v>
      </c>
      <c r="P1781">
        <f t="shared" si="164"/>
        <v>104.89473684210526</v>
      </c>
      <c r="Q1781" t="str">
        <f t="shared" si="165"/>
        <v>photography</v>
      </c>
      <c r="R1781" t="str">
        <f t="shared" si="162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3"/>
        <v>0.39743333333333336</v>
      </c>
      <c r="P1782">
        <f t="shared" si="164"/>
        <v>78.440789473684205</v>
      </c>
      <c r="Q1782" t="str">
        <f t="shared" si="165"/>
        <v>photography</v>
      </c>
      <c r="R1782" t="str">
        <f t="shared" si="162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3"/>
        <v>0.25763636363636366</v>
      </c>
      <c r="P1783">
        <f t="shared" si="164"/>
        <v>59.041666666666664</v>
      </c>
      <c r="Q1783" t="str">
        <f t="shared" si="165"/>
        <v>photography</v>
      </c>
      <c r="R1783" t="str">
        <f t="shared" si="162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3"/>
        <v>0.15491428571428573</v>
      </c>
      <c r="P1784">
        <f t="shared" si="164"/>
        <v>71.34210526315789</v>
      </c>
      <c r="Q1784" t="str">
        <f t="shared" si="165"/>
        <v>photography</v>
      </c>
      <c r="R1784" t="str">
        <f t="shared" si="162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3"/>
        <v>0.236925</v>
      </c>
      <c r="P1785">
        <f t="shared" si="164"/>
        <v>51.227027027027027</v>
      </c>
      <c r="Q1785" t="str">
        <f t="shared" si="165"/>
        <v>photography</v>
      </c>
      <c r="R1785" t="str">
        <f t="shared" si="162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3"/>
        <v>0.39760000000000001</v>
      </c>
      <c r="P1786">
        <f t="shared" si="164"/>
        <v>60.242424242424242</v>
      </c>
      <c r="Q1786" t="str">
        <f t="shared" si="165"/>
        <v>photography</v>
      </c>
      <c r="R1786" t="str">
        <f t="shared" si="162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3"/>
        <v>0.20220833333333332</v>
      </c>
      <c r="P1787">
        <f t="shared" si="164"/>
        <v>44.935185185185183</v>
      </c>
      <c r="Q1787" t="str">
        <f t="shared" si="165"/>
        <v>photography</v>
      </c>
      <c r="R1787" t="str">
        <f t="shared" si="162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3"/>
        <v>0.47631578947368419</v>
      </c>
      <c r="P1788">
        <f t="shared" si="164"/>
        <v>31.206896551724139</v>
      </c>
      <c r="Q1788" t="str">
        <f t="shared" si="165"/>
        <v>photography</v>
      </c>
      <c r="R1788" t="str">
        <f t="shared" si="162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3"/>
        <v>0.15329999999999999</v>
      </c>
      <c r="P1789">
        <f t="shared" si="164"/>
        <v>63.875</v>
      </c>
      <c r="Q1789" t="str">
        <f t="shared" si="165"/>
        <v>photography</v>
      </c>
      <c r="R1789" t="str">
        <f t="shared" si="162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3"/>
        <v>1.3818181818181818E-2</v>
      </c>
      <c r="P1790">
        <f t="shared" si="164"/>
        <v>19</v>
      </c>
      <c r="Q1790" t="str">
        <f t="shared" si="165"/>
        <v>photography</v>
      </c>
      <c r="R1790" t="str">
        <f t="shared" si="162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3"/>
        <v>5.0000000000000001E-3</v>
      </c>
      <c r="P1791">
        <f t="shared" si="164"/>
        <v>10</v>
      </c>
      <c r="Q1791" t="str">
        <f t="shared" si="165"/>
        <v>photography</v>
      </c>
      <c r="R1791" t="str">
        <f t="shared" si="162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3"/>
        <v>4.9575757575757579E-2</v>
      </c>
      <c r="P1792">
        <f t="shared" si="164"/>
        <v>109.06666666666666</v>
      </c>
      <c r="Q1792" t="str">
        <f t="shared" si="165"/>
        <v>photography</v>
      </c>
      <c r="R1792" t="str">
        <f t="shared" si="162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3"/>
        <v>3.5666666666666666E-2</v>
      </c>
      <c r="P1793">
        <f t="shared" si="164"/>
        <v>26.75</v>
      </c>
      <c r="Q1793" t="str">
        <f t="shared" si="165"/>
        <v>photography</v>
      </c>
      <c r="R1793" t="str">
        <f t="shared" si="162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3"/>
        <v>0.61124000000000001</v>
      </c>
      <c r="P1794">
        <f t="shared" si="164"/>
        <v>109.93525179856115</v>
      </c>
      <c r="Q1794" t="str">
        <f t="shared" si="165"/>
        <v>photography</v>
      </c>
      <c r="R1794" t="str">
        <f t="shared" ref="R1794:R1857" si="168">RIGHT(N1794,(LEN(N1794)-SEARCH("/",N1794)))</f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9">E1795/D1795</f>
        <v>1.3333333333333334E-2</v>
      </c>
      <c r="P1795">
        <f t="shared" ref="P1795:P1858" si="170">E1795/L1795</f>
        <v>20</v>
      </c>
      <c r="Q1795" t="str">
        <f t="shared" ref="Q1795:Q1858" si="171">LEFT(N1795, SEARCH("/",N1795,1)-1)</f>
        <v>photography</v>
      </c>
      <c r="R1795" t="str">
        <f t="shared" si="168"/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9"/>
        <v>0.11077777777777778</v>
      </c>
      <c r="P1796">
        <f t="shared" si="170"/>
        <v>55.388888888888886</v>
      </c>
      <c r="Q1796" t="str">
        <f t="shared" si="171"/>
        <v>photography</v>
      </c>
      <c r="R1796" t="str">
        <f t="shared" si="168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9"/>
        <v>0.38735714285714284</v>
      </c>
      <c r="P1797">
        <f t="shared" si="170"/>
        <v>133.90123456790124</v>
      </c>
      <c r="Q1797" t="str">
        <f t="shared" si="171"/>
        <v>photography</v>
      </c>
      <c r="R1797" t="str">
        <f t="shared" si="168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9"/>
        <v>0.22052631578947368</v>
      </c>
      <c r="P1798">
        <f t="shared" si="170"/>
        <v>48.720930232558139</v>
      </c>
      <c r="Q1798" t="str">
        <f t="shared" si="171"/>
        <v>photography</v>
      </c>
      <c r="R1798" t="str">
        <f t="shared" si="168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9"/>
        <v>0.67549999999999999</v>
      </c>
      <c r="P1799">
        <f t="shared" si="170"/>
        <v>48.25</v>
      </c>
      <c r="Q1799" t="str">
        <f t="shared" si="171"/>
        <v>photography</v>
      </c>
      <c r="R1799" t="str">
        <f t="shared" si="168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9"/>
        <v>0.136375</v>
      </c>
      <c r="P1800">
        <f t="shared" si="170"/>
        <v>58.972972972972975</v>
      </c>
      <c r="Q1800" t="str">
        <f t="shared" si="171"/>
        <v>photography</v>
      </c>
      <c r="R1800" t="str">
        <f t="shared" si="168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9"/>
        <v>1.7457500000000001E-2</v>
      </c>
      <c r="P1801">
        <f t="shared" si="170"/>
        <v>11.638333333333334</v>
      </c>
      <c r="Q1801" t="str">
        <f t="shared" si="171"/>
        <v>photography</v>
      </c>
      <c r="R1801" t="str">
        <f t="shared" si="168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9"/>
        <v>0.20449632511889321</v>
      </c>
      <c r="P1802">
        <f t="shared" si="170"/>
        <v>83.716814159292042</v>
      </c>
      <c r="Q1802" t="str">
        <f t="shared" si="171"/>
        <v>photography</v>
      </c>
      <c r="R1802" t="str">
        <f t="shared" si="168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9"/>
        <v>0.13852941176470587</v>
      </c>
      <c r="P1803">
        <f t="shared" si="170"/>
        <v>63.648648648648646</v>
      </c>
      <c r="Q1803" t="str">
        <f t="shared" si="171"/>
        <v>photography</v>
      </c>
      <c r="R1803" t="str">
        <f t="shared" si="168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9"/>
        <v>0.48485714285714288</v>
      </c>
      <c r="P1804">
        <f t="shared" si="170"/>
        <v>94.277777777777771</v>
      </c>
      <c r="Q1804" t="str">
        <f t="shared" si="171"/>
        <v>photography</v>
      </c>
      <c r="R1804" t="str">
        <f t="shared" si="168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9"/>
        <v>0.308</v>
      </c>
      <c r="P1805">
        <f t="shared" si="170"/>
        <v>71.86666666666666</v>
      </c>
      <c r="Q1805" t="str">
        <f t="shared" si="171"/>
        <v>photography</v>
      </c>
      <c r="R1805" t="str">
        <f t="shared" si="168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9"/>
        <v>0.35174193548387095</v>
      </c>
      <c r="P1806">
        <f t="shared" si="170"/>
        <v>104.84615384615384</v>
      </c>
      <c r="Q1806" t="str">
        <f t="shared" si="171"/>
        <v>photography</v>
      </c>
      <c r="R1806" t="str">
        <f t="shared" si="168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9"/>
        <v>0.36404444444444445</v>
      </c>
      <c r="P1807">
        <f t="shared" si="170"/>
        <v>67.139344262295083</v>
      </c>
      <c r="Q1807" t="str">
        <f t="shared" si="171"/>
        <v>photography</v>
      </c>
      <c r="R1807" t="str">
        <f t="shared" si="168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9"/>
        <v>2.955E-2</v>
      </c>
      <c r="P1808">
        <f t="shared" si="170"/>
        <v>73.875</v>
      </c>
      <c r="Q1808" t="str">
        <f t="shared" si="171"/>
        <v>photography</v>
      </c>
      <c r="R1808" t="str">
        <f t="shared" si="168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9"/>
        <v>0.1106</v>
      </c>
      <c r="P1809">
        <f t="shared" si="170"/>
        <v>69.125</v>
      </c>
      <c r="Q1809" t="str">
        <f t="shared" si="171"/>
        <v>photography</v>
      </c>
      <c r="R1809" t="str">
        <f t="shared" si="168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9"/>
        <v>0.41407142857142859</v>
      </c>
      <c r="P1810">
        <f t="shared" si="170"/>
        <v>120.77083333333333</v>
      </c>
      <c r="Q1810" t="str">
        <f t="shared" si="171"/>
        <v>photography</v>
      </c>
      <c r="R1810" t="str">
        <f t="shared" si="168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9"/>
        <v>0.10857142857142857</v>
      </c>
      <c r="P1811">
        <f t="shared" si="170"/>
        <v>42.222222222222221</v>
      </c>
      <c r="Q1811" t="str">
        <f t="shared" si="171"/>
        <v>photography</v>
      </c>
      <c r="R1811" t="str">
        <f t="shared" si="168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9"/>
        <v>3.3333333333333333E-2</v>
      </c>
      <c r="P1812">
        <f t="shared" si="170"/>
        <v>7.5</v>
      </c>
      <c r="Q1812" t="str">
        <f t="shared" si="171"/>
        <v>photography</v>
      </c>
      <c r="R1812" t="str">
        <f t="shared" si="168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9"/>
        <v>7.407407407407407E-4</v>
      </c>
      <c r="P1813">
        <f t="shared" si="170"/>
        <v>1.5384615384615385</v>
      </c>
      <c r="Q1813" t="str">
        <f t="shared" si="171"/>
        <v>photography</v>
      </c>
      <c r="R1813" t="str">
        <f t="shared" si="168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9"/>
        <v>0.13307692307692306</v>
      </c>
      <c r="P1814">
        <f t="shared" si="170"/>
        <v>37.608695652173914</v>
      </c>
      <c r="Q1814" t="str">
        <f t="shared" si="171"/>
        <v>photography</v>
      </c>
      <c r="R1814" t="str">
        <f t="shared" si="168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9"/>
        <v>0</v>
      </c>
      <c r="P1815" t="e">
        <f t="shared" si="170"/>
        <v>#DIV/0!</v>
      </c>
      <c r="Q1815" t="str">
        <f t="shared" si="171"/>
        <v>photography</v>
      </c>
      <c r="R1815" t="str">
        <f t="shared" si="168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9"/>
        <v>0.49183333333333334</v>
      </c>
      <c r="P1816">
        <f t="shared" si="170"/>
        <v>42.157142857142858</v>
      </c>
      <c r="Q1816" t="str">
        <f t="shared" si="171"/>
        <v>photography</v>
      </c>
      <c r="R1816" t="str">
        <f t="shared" si="168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9"/>
        <v>0</v>
      </c>
      <c r="P1817" t="e">
        <f t="shared" si="170"/>
        <v>#DIV/0!</v>
      </c>
      <c r="Q1817" t="str">
        <f t="shared" si="171"/>
        <v>photography</v>
      </c>
      <c r="R1817" t="str">
        <f t="shared" si="168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9"/>
        <v>2.036E-2</v>
      </c>
      <c r="P1818">
        <f t="shared" si="170"/>
        <v>84.833333333333329</v>
      </c>
      <c r="Q1818" t="str">
        <f t="shared" si="171"/>
        <v>photography</v>
      </c>
      <c r="R1818" t="str">
        <f t="shared" si="168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9"/>
        <v>0.52327777777777773</v>
      </c>
      <c r="P1819">
        <f t="shared" si="170"/>
        <v>94.19</v>
      </c>
      <c r="Q1819" t="str">
        <f t="shared" si="171"/>
        <v>photography</v>
      </c>
      <c r="R1819" t="str">
        <f t="shared" si="168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9"/>
        <v>0</v>
      </c>
      <c r="P1820" t="e">
        <f t="shared" si="170"/>
        <v>#DIV/0!</v>
      </c>
      <c r="Q1820" t="str">
        <f t="shared" si="171"/>
        <v>photography</v>
      </c>
      <c r="R1820" t="str">
        <f t="shared" si="168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9"/>
        <v>2.0833333333333332E-2</v>
      </c>
      <c r="P1821">
        <f t="shared" si="170"/>
        <v>6.25</v>
      </c>
      <c r="Q1821" t="str">
        <f t="shared" si="171"/>
        <v>photography</v>
      </c>
      <c r="R1821" t="str">
        <f t="shared" si="168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9"/>
        <v>6.565384615384616E-2</v>
      </c>
      <c r="P1822">
        <f t="shared" si="170"/>
        <v>213.375</v>
      </c>
      <c r="Q1822" t="str">
        <f t="shared" si="171"/>
        <v>photography</v>
      </c>
      <c r="R1822" t="str">
        <f t="shared" si="168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9"/>
        <v>1.3489</v>
      </c>
      <c r="P1823">
        <f t="shared" si="170"/>
        <v>59.162280701754383</v>
      </c>
      <c r="Q1823" t="str">
        <f t="shared" si="171"/>
        <v>music</v>
      </c>
      <c r="R1823" t="str">
        <f t="shared" si="168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9"/>
        <v>1</v>
      </c>
      <c r="P1824">
        <f t="shared" si="170"/>
        <v>27.272727272727273</v>
      </c>
      <c r="Q1824" t="str">
        <f t="shared" si="171"/>
        <v>music</v>
      </c>
      <c r="R1824" t="str">
        <f t="shared" si="168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9"/>
        <v>1.1585714285714286</v>
      </c>
      <c r="P1825">
        <f t="shared" si="170"/>
        <v>24.575757575757574</v>
      </c>
      <c r="Q1825" t="str">
        <f t="shared" si="171"/>
        <v>music</v>
      </c>
      <c r="R1825" t="str">
        <f t="shared" si="168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9"/>
        <v>1.0006666666666666</v>
      </c>
      <c r="P1826">
        <f t="shared" si="170"/>
        <v>75.05</v>
      </c>
      <c r="Q1826" t="str">
        <f t="shared" si="171"/>
        <v>music</v>
      </c>
      <c r="R1826" t="str">
        <f t="shared" si="168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9"/>
        <v>1.0505</v>
      </c>
      <c r="P1827">
        <f t="shared" si="170"/>
        <v>42.02</v>
      </c>
      <c r="Q1827" t="str">
        <f t="shared" si="171"/>
        <v>music</v>
      </c>
      <c r="R1827" t="str">
        <f t="shared" si="168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9"/>
        <v>1.01</v>
      </c>
      <c r="P1828">
        <f t="shared" si="170"/>
        <v>53.157894736842103</v>
      </c>
      <c r="Q1828" t="str">
        <f t="shared" si="171"/>
        <v>music</v>
      </c>
      <c r="R1828" t="str">
        <f t="shared" si="168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9"/>
        <v>1.0066250000000001</v>
      </c>
      <c r="P1829">
        <f t="shared" si="170"/>
        <v>83.885416666666671</v>
      </c>
      <c r="Q1829" t="str">
        <f t="shared" si="171"/>
        <v>music</v>
      </c>
      <c r="R1829" t="str">
        <f t="shared" si="168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9"/>
        <v>1.0016</v>
      </c>
      <c r="P1830">
        <f t="shared" si="170"/>
        <v>417.33333333333331</v>
      </c>
      <c r="Q1830" t="str">
        <f t="shared" si="171"/>
        <v>music</v>
      </c>
      <c r="R1830" t="str">
        <f t="shared" si="168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9"/>
        <v>1.6668333333333334</v>
      </c>
      <c r="P1831">
        <f t="shared" si="170"/>
        <v>75.765151515151516</v>
      </c>
      <c r="Q1831" t="str">
        <f t="shared" si="171"/>
        <v>music</v>
      </c>
      <c r="R1831" t="str">
        <f t="shared" si="168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9"/>
        <v>1.0153333333333334</v>
      </c>
      <c r="P1832">
        <f t="shared" si="170"/>
        <v>67.389380530973455</v>
      </c>
      <c r="Q1832" t="str">
        <f t="shared" si="171"/>
        <v>music</v>
      </c>
      <c r="R1832" t="str">
        <f t="shared" si="168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9"/>
        <v>1.03</v>
      </c>
      <c r="P1833">
        <f t="shared" si="170"/>
        <v>73.571428571428569</v>
      </c>
      <c r="Q1833" t="str">
        <f t="shared" si="171"/>
        <v>music</v>
      </c>
      <c r="R1833" t="str">
        <f t="shared" si="168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9"/>
        <v>1.4285714285714286</v>
      </c>
      <c r="P1834">
        <f t="shared" si="170"/>
        <v>25</v>
      </c>
      <c r="Q1834" t="str">
        <f t="shared" si="171"/>
        <v>music</v>
      </c>
      <c r="R1834" t="str">
        <f t="shared" si="168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9"/>
        <v>2.625</v>
      </c>
      <c r="P1835">
        <f t="shared" si="170"/>
        <v>42</v>
      </c>
      <c r="Q1835" t="str">
        <f t="shared" si="171"/>
        <v>music</v>
      </c>
      <c r="R1835" t="str">
        <f t="shared" si="168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9"/>
        <v>1.1805000000000001</v>
      </c>
      <c r="P1836">
        <f t="shared" si="170"/>
        <v>131.16666666666666</v>
      </c>
      <c r="Q1836" t="str">
        <f t="shared" si="171"/>
        <v>music</v>
      </c>
      <c r="R1836" t="str">
        <f t="shared" si="168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9"/>
        <v>1.04</v>
      </c>
      <c r="P1837">
        <f t="shared" si="170"/>
        <v>47.272727272727273</v>
      </c>
      <c r="Q1837" t="str">
        <f t="shared" si="171"/>
        <v>music</v>
      </c>
      <c r="R1837" t="str">
        <f t="shared" si="168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9"/>
        <v>2.0034000000000001</v>
      </c>
      <c r="P1838">
        <f t="shared" si="170"/>
        <v>182.12727272727273</v>
      </c>
      <c r="Q1838" t="str">
        <f t="shared" si="171"/>
        <v>music</v>
      </c>
      <c r="R1838" t="str">
        <f t="shared" si="168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9"/>
        <v>3.0683333333333334</v>
      </c>
      <c r="P1839">
        <f t="shared" si="170"/>
        <v>61.366666666666667</v>
      </c>
      <c r="Q1839" t="str">
        <f t="shared" si="171"/>
        <v>music</v>
      </c>
      <c r="R1839" t="str">
        <f t="shared" si="168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9"/>
        <v>1.00149</v>
      </c>
      <c r="P1840">
        <f t="shared" si="170"/>
        <v>35.767499999999998</v>
      </c>
      <c r="Q1840" t="str">
        <f t="shared" si="171"/>
        <v>music</v>
      </c>
      <c r="R1840" t="str">
        <f t="shared" si="168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9"/>
        <v>2.0529999999999999</v>
      </c>
      <c r="P1841">
        <f t="shared" si="170"/>
        <v>45.62222222222222</v>
      </c>
      <c r="Q1841" t="str">
        <f t="shared" si="171"/>
        <v>music</v>
      </c>
      <c r="R1841" t="str">
        <f t="shared" si="168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9"/>
        <v>1.0888888888888888</v>
      </c>
      <c r="P1842">
        <f t="shared" si="170"/>
        <v>75.384615384615387</v>
      </c>
      <c r="Q1842" t="str">
        <f t="shared" si="171"/>
        <v>music</v>
      </c>
      <c r="R1842" t="str">
        <f t="shared" si="168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9"/>
        <v>1.0175000000000001</v>
      </c>
      <c r="P1843">
        <f t="shared" si="170"/>
        <v>50.875</v>
      </c>
      <c r="Q1843" t="str">
        <f t="shared" si="171"/>
        <v>music</v>
      </c>
      <c r="R1843" t="str">
        <f t="shared" si="168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9"/>
        <v>1.2524999999999999</v>
      </c>
      <c r="P1844">
        <f t="shared" si="170"/>
        <v>119.28571428571429</v>
      </c>
      <c r="Q1844" t="str">
        <f t="shared" si="171"/>
        <v>music</v>
      </c>
      <c r="R1844" t="str">
        <f t="shared" si="168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9"/>
        <v>1.2400610000000001</v>
      </c>
      <c r="P1845">
        <f t="shared" si="170"/>
        <v>92.541865671641801</v>
      </c>
      <c r="Q1845" t="str">
        <f t="shared" si="171"/>
        <v>music</v>
      </c>
      <c r="R1845" t="str">
        <f t="shared" si="168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9"/>
        <v>1.014</v>
      </c>
      <c r="P1846">
        <f t="shared" si="170"/>
        <v>76.05</v>
      </c>
      <c r="Q1846" t="str">
        <f t="shared" si="171"/>
        <v>music</v>
      </c>
      <c r="R1846" t="str">
        <f t="shared" si="168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9"/>
        <v>1</v>
      </c>
      <c r="P1847">
        <f t="shared" si="170"/>
        <v>52.631578947368418</v>
      </c>
      <c r="Q1847" t="str">
        <f t="shared" si="171"/>
        <v>music</v>
      </c>
      <c r="R1847" t="str">
        <f t="shared" si="168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9"/>
        <v>1.3792666666666666</v>
      </c>
      <c r="P1848">
        <f t="shared" si="170"/>
        <v>98.990430622009569</v>
      </c>
      <c r="Q1848" t="str">
        <f t="shared" si="171"/>
        <v>music</v>
      </c>
      <c r="R1848" t="str">
        <f t="shared" si="168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9"/>
        <v>1.2088000000000001</v>
      </c>
      <c r="P1849">
        <f t="shared" si="170"/>
        <v>79.526315789473685</v>
      </c>
      <c r="Q1849" t="str">
        <f t="shared" si="171"/>
        <v>music</v>
      </c>
      <c r="R1849" t="str">
        <f t="shared" si="168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9"/>
        <v>1.0736666666666668</v>
      </c>
      <c r="P1850">
        <f t="shared" si="170"/>
        <v>134.20833333333334</v>
      </c>
      <c r="Q1850" t="str">
        <f t="shared" si="171"/>
        <v>music</v>
      </c>
      <c r="R1850" t="str">
        <f t="shared" si="168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9"/>
        <v>1.0033333333333334</v>
      </c>
      <c r="P1851">
        <f t="shared" si="170"/>
        <v>37.625</v>
      </c>
      <c r="Q1851" t="str">
        <f t="shared" si="171"/>
        <v>music</v>
      </c>
      <c r="R1851" t="str">
        <f t="shared" si="168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9"/>
        <v>1.0152222222222222</v>
      </c>
      <c r="P1852">
        <f t="shared" si="170"/>
        <v>51.044692737430168</v>
      </c>
      <c r="Q1852" t="str">
        <f t="shared" si="171"/>
        <v>music</v>
      </c>
      <c r="R1852" t="str">
        <f t="shared" si="168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9"/>
        <v>1.0007692307692309</v>
      </c>
      <c r="P1853">
        <f t="shared" si="170"/>
        <v>50.03846153846154</v>
      </c>
      <c r="Q1853" t="str">
        <f t="shared" si="171"/>
        <v>music</v>
      </c>
      <c r="R1853" t="str">
        <f t="shared" si="168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9"/>
        <v>1.1696666666666666</v>
      </c>
      <c r="P1854">
        <f t="shared" si="170"/>
        <v>133.93129770992365</v>
      </c>
      <c r="Q1854" t="str">
        <f t="shared" si="171"/>
        <v>music</v>
      </c>
      <c r="R1854" t="str">
        <f t="shared" si="168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9"/>
        <v>1.01875</v>
      </c>
      <c r="P1855">
        <f t="shared" si="170"/>
        <v>58.214285714285715</v>
      </c>
      <c r="Q1855" t="str">
        <f t="shared" si="171"/>
        <v>music</v>
      </c>
      <c r="R1855" t="str">
        <f t="shared" si="168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9"/>
        <v>1.0212366666666666</v>
      </c>
      <c r="P1856">
        <f t="shared" si="170"/>
        <v>88.037643678160919</v>
      </c>
      <c r="Q1856" t="str">
        <f t="shared" si="171"/>
        <v>music</v>
      </c>
      <c r="R1856" t="str">
        <f t="shared" si="168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9"/>
        <v>1.5405897142857143</v>
      </c>
      <c r="P1857">
        <f t="shared" si="170"/>
        <v>70.576753926701571</v>
      </c>
      <c r="Q1857" t="str">
        <f t="shared" si="171"/>
        <v>music</v>
      </c>
      <c r="R1857" t="str">
        <f t="shared" si="168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9"/>
        <v>1.0125</v>
      </c>
      <c r="P1858">
        <f t="shared" si="170"/>
        <v>53.289473684210527</v>
      </c>
      <c r="Q1858" t="str">
        <f t="shared" si="171"/>
        <v>music</v>
      </c>
      <c r="R1858" t="str">
        <f t="shared" ref="R1858:R1921" si="174">RIGHT(N1858,(LEN(N1858)-SEARCH("/",N1858)))</f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5">E1859/D1859</f>
        <v>1</v>
      </c>
      <c r="P1859">
        <f t="shared" ref="P1859:P1922" si="176">E1859/L1859</f>
        <v>136.36363636363637</v>
      </c>
      <c r="Q1859" t="str">
        <f t="shared" ref="Q1859:Q1922" si="177">LEFT(N1859, SEARCH("/",N1859,1)-1)</f>
        <v>music</v>
      </c>
      <c r="R1859" t="str">
        <f t="shared" si="174"/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5"/>
        <v>1.0874800874800874</v>
      </c>
      <c r="P1860">
        <f t="shared" si="176"/>
        <v>40.547315436241611</v>
      </c>
      <c r="Q1860" t="str">
        <f t="shared" si="177"/>
        <v>music</v>
      </c>
      <c r="R1860" t="str">
        <f t="shared" si="174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5"/>
        <v>1.3183333333333334</v>
      </c>
      <c r="P1861">
        <f t="shared" si="176"/>
        <v>70.625</v>
      </c>
      <c r="Q1861" t="str">
        <f t="shared" si="177"/>
        <v>music</v>
      </c>
      <c r="R1861" t="str">
        <f t="shared" si="174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5"/>
        <v>1.3346666666666667</v>
      </c>
      <c r="P1862">
        <f t="shared" si="176"/>
        <v>52.684210526315788</v>
      </c>
      <c r="Q1862" t="str">
        <f t="shared" si="177"/>
        <v>music</v>
      </c>
      <c r="R1862" t="str">
        <f t="shared" si="174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5"/>
        <v>0</v>
      </c>
      <c r="P1863" t="e">
        <f t="shared" si="176"/>
        <v>#DIV/0!</v>
      </c>
      <c r="Q1863" t="str">
        <f t="shared" si="177"/>
        <v>games</v>
      </c>
      <c r="R1863" t="str">
        <f t="shared" si="174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5"/>
        <v>8.0833333333333326E-2</v>
      </c>
      <c r="P1864">
        <f t="shared" si="176"/>
        <v>90.9375</v>
      </c>
      <c r="Q1864" t="str">
        <f t="shared" si="177"/>
        <v>games</v>
      </c>
      <c r="R1864" t="str">
        <f t="shared" si="174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5"/>
        <v>4.0000000000000001E-3</v>
      </c>
      <c r="P1865">
        <f t="shared" si="176"/>
        <v>5</v>
      </c>
      <c r="Q1865" t="str">
        <f t="shared" si="177"/>
        <v>games</v>
      </c>
      <c r="R1865" t="str">
        <f t="shared" si="174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5"/>
        <v>0.42892307692307691</v>
      </c>
      <c r="P1866">
        <f t="shared" si="176"/>
        <v>58.083333333333336</v>
      </c>
      <c r="Q1866" t="str">
        <f t="shared" si="177"/>
        <v>games</v>
      </c>
      <c r="R1866" t="str">
        <f t="shared" si="174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5"/>
        <v>3.6363636363636364E-5</v>
      </c>
      <c r="P1867">
        <f t="shared" si="176"/>
        <v>2</v>
      </c>
      <c r="Q1867" t="str">
        <f t="shared" si="177"/>
        <v>games</v>
      </c>
      <c r="R1867" t="str">
        <f t="shared" si="174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5"/>
        <v>5.0000000000000001E-3</v>
      </c>
      <c r="P1868">
        <f t="shared" si="176"/>
        <v>62.5</v>
      </c>
      <c r="Q1868" t="str">
        <f t="shared" si="177"/>
        <v>games</v>
      </c>
      <c r="R1868" t="str">
        <f t="shared" si="174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5"/>
        <v>5.0000000000000001E-4</v>
      </c>
      <c r="P1869">
        <f t="shared" si="176"/>
        <v>10</v>
      </c>
      <c r="Q1869" t="str">
        <f t="shared" si="177"/>
        <v>games</v>
      </c>
      <c r="R1869" t="str">
        <f t="shared" si="174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5"/>
        <v>4.8680000000000001E-2</v>
      </c>
      <c r="P1870">
        <f t="shared" si="176"/>
        <v>71.588235294117652</v>
      </c>
      <c r="Q1870" t="str">
        <f t="shared" si="177"/>
        <v>games</v>
      </c>
      <c r="R1870" t="str">
        <f t="shared" si="174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5"/>
        <v>0</v>
      </c>
      <c r="P1871" t="e">
        <f t="shared" si="176"/>
        <v>#DIV/0!</v>
      </c>
      <c r="Q1871" t="str">
        <f t="shared" si="177"/>
        <v>games</v>
      </c>
      <c r="R1871" t="str">
        <f t="shared" si="174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5"/>
        <v>0.10314285714285715</v>
      </c>
      <c r="P1872">
        <f t="shared" si="176"/>
        <v>32.81818181818182</v>
      </c>
      <c r="Q1872" t="str">
        <f t="shared" si="177"/>
        <v>games</v>
      </c>
      <c r="R1872" t="str">
        <f t="shared" si="174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5"/>
        <v>0.7178461538461538</v>
      </c>
      <c r="P1873">
        <f t="shared" si="176"/>
        <v>49.11578947368421</v>
      </c>
      <c r="Q1873" t="str">
        <f t="shared" si="177"/>
        <v>games</v>
      </c>
      <c r="R1873" t="str">
        <f t="shared" si="174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5"/>
        <v>1.06E-2</v>
      </c>
      <c r="P1874">
        <f t="shared" si="176"/>
        <v>16.307692307692307</v>
      </c>
      <c r="Q1874" t="str">
        <f t="shared" si="177"/>
        <v>games</v>
      </c>
      <c r="R1874" t="str">
        <f t="shared" si="174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5"/>
        <v>4.4999999999999997E-3</v>
      </c>
      <c r="P1875">
        <f t="shared" si="176"/>
        <v>18</v>
      </c>
      <c r="Q1875" t="str">
        <f t="shared" si="177"/>
        <v>games</v>
      </c>
      <c r="R1875" t="str">
        <f t="shared" si="174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5"/>
        <v>1.6249999999999999E-4</v>
      </c>
      <c r="P1876">
        <f t="shared" si="176"/>
        <v>13</v>
      </c>
      <c r="Q1876" t="str">
        <f t="shared" si="177"/>
        <v>games</v>
      </c>
      <c r="R1876" t="str">
        <f t="shared" si="174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5"/>
        <v>5.1000000000000004E-3</v>
      </c>
      <c r="P1877">
        <f t="shared" si="176"/>
        <v>17</v>
      </c>
      <c r="Q1877" t="str">
        <f t="shared" si="177"/>
        <v>games</v>
      </c>
      <c r="R1877" t="str">
        <f t="shared" si="174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5"/>
        <v>0</v>
      </c>
      <c r="P1878" t="e">
        <f t="shared" si="176"/>
        <v>#DIV/0!</v>
      </c>
      <c r="Q1878" t="str">
        <f t="shared" si="177"/>
        <v>games</v>
      </c>
      <c r="R1878" t="str">
        <f t="shared" si="174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5"/>
        <v>0</v>
      </c>
      <c r="P1879" t="e">
        <f t="shared" si="176"/>
        <v>#DIV/0!</v>
      </c>
      <c r="Q1879" t="str">
        <f t="shared" si="177"/>
        <v>games</v>
      </c>
      <c r="R1879" t="str">
        <f t="shared" si="174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5"/>
        <v>0</v>
      </c>
      <c r="P1880" t="e">
        <f t="shared" si="176"/>
        <v>#DIV/0!</v>
      </c>
      <c r="Q1880" t="str">
        <f t="shared" si="177"/>
        <v>games</v>
      </c>
      <c r="R1880" t="str">
        <f t="shared" si="174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5"/>
        <v>1.1999999999999999E-3</v>
      </c>
      <c r="P1881">
        <f t="shared" si="176"/>
        <v>3</v>
      </c>
      <c r="Q1881" t="str">
        <f t="shared" si="177"/>
        <v>games</v>
      </c>
      <c r="R1881" t="str">
        <f t="shared" si="174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5"/>
        <v>0.20080000000000001</v>
      </c>
      <c r="P1882">
        <f t="shared" si="176"/>
        <v>41.833333333333336</v>
      </c>
      <c r="Q1882" t="str">
        <f t="shared" si="177"/>
        <v>games</v>
      </c>
      <c r="R1882" t="str">
        <f t="shared" si="174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5"/>
        <v>1.726845</v>
      </c>
      <c r="P1883">
        <f t="shared" si="176"/>
        <v>49.338428571428572</v>
      </c>
      <c r="Q1883" t="str">
        <f t="shared" si="177"/>
        <v>music</v>
      </c>
      <c r="R1883" t="str">
        <f t="shared" si="174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5"/>
        <v>1.008955223880597</v>
      </c>
      <c r="P1884">
        <f t="shared" si="176"/>
        <v>41.728395061728392</v>
      </c>
      <c r="Q1884" t="str">
        <f t="shared" si="177"/>
        <v>music</v>
      </c>
      <c r="R1884" t="str">
        <f t="shared" si="174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5"/>
        <v>1.0480480480480481</v>
      </c>
      <c r="P1885">
        <f t="shared" si="176"/>
        <v>32.71875</v>
      </c>
      <c r="Q1885" t="str">
        <f t="shared" si="177"/>
        <v>music</v>
      </c>
      <c r="R1885" t="str">
        <f t="shared" si="174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5"/>
        <v>1.351</v>
      </c>
      <c r="P1886">
        <f t="shared" si="176"/>
        <v>51.96153846153846</v>
      </c>
      <c r="Q1886" t="str">
        <f t="shared" si="177"/>
        <v>music</v>
      </c>
      <c r="R1886" t="str">
        <f t="shared" si="174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5"/>
        <v>1.1632786885245903</v>
      </c>
      <c r="P1887">
        <f t="shared" si="176"/>
        <v>50.685714285714283</v>
      </c>
      <c r="Q1887" t="str">
        <f t="shared" si="177"/>
        <v>music</v>
      </c>
      <c r="R1887" t="str">
        <f t="shared" si="174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5"/>
        <v>1.0208333333333333</v>
      </c>
      <c r="P1888">
        <f t="shared" si="176"/>
        <v>42.241379310344826</v>
      </c>
      <c r="Q1888" t="str">
        <f t="shared" si="177"/>
        <v>music</v>
      </c>
      <c r="R1888" t="str">
        <f t="shared" si="174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5"/>
        <v>1.1116666666666666</v>
      </c>
      <c r="P1889">
        <f t="shared" si="176"/>
        <v>416.875</v>
      </c>
      <c r="Q1889" t="str">
        <f t="shared" si="177"/>
        <v>music</v>
      </c>
      <c r="R1889" t="str">
        <f t="shared" si="174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5"/>
        <v>1.6608000000000001</v>
      </c>
      <c r="P1890">
        <f t="shared" si="176"/>
        <v>46.651685393258425</v>
      </c>
      <c r="Q1890" t="str">
        <f t="shared" si="177"/>
        <v>music</v>
      </c>
      <c r="R1890" t="str">
        <f t="shared" si="174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5"/>
        <v>1.0660000000000001</v>
      </c>
      <c r="P1891">
        <f t="shared" si="176"/>
        <v>48.454545454545453</v>
      </c>
      <c r="Q1891" t="str">
        <f t="shared" si="177"/>
        <v>music</v>
      </c>
      <c r="R1891" t="str">
        <f t="shared" si="174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5"/>
        <v>1.4458441666666668</v>
      </c>
      <c r="P1892">
        <f t="shared" si="176"/>
        <v>70.5289837398374</v>
      </c>
      <c r="Q1892" t="str">
        <f t="shared" si="177"/>
        <v>music</v>
      </c>
      <c r="R1892" t="str">
        <f t="shared" si="174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5"/>
        <v>1.0555000000000001</v>
      </c>
      <c r="P1893">
        <f t="shared" si="176"/>
        <v>87.958333333333329</v>
      </c>
      <c r="Q1893" t="str">
        <f t="shared" si="177"/>
        <v>music</v>
      </c>
      <c r="R1893" t="str">
        <f t="shared" si="174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5"/>
        <v>1.3660000000000001</v>
      </c>
      <c r="P1894">
        <f t="shared" si="176"/>
        <v>26.26923076923077</v>
      </c>
      <c r="Q1894" t="str">
        <f t="shared" si="177"/>
        <v>music</v>
      </c>
      <c r="R1894" t="str">
        <f t="shared" si="174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5"/>
        <v>1.04</v>
      </c>
      <c r="P1895">
        <f t="shared" si="176"/>
        <v>57.777777777777779</v>
      </c>
      <c r="Q1895" t="str">
        <f t="shared" si="177"/>
        <v>music</v>
      </c>
      <c r="R1895" t="str">
        <f t="shared" si="174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5"/>
        <v>1.145</v>
      </c>
      <c r="P1896">
        <f t="shared" si="176"/>
        <v>57.25</v>
      </c>
      <c r="Q1896" t="str">
        <f t="shared" si="177"/>
        <v>music</v>
      </c>
      <c r="R1896" t="str">
        <f t="shared" si="174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5"/>
        <v>1.0171957671957672</v>
      </c>
      <c r="P1897">
        <f t="shared" si="176"/>
        <v>196.34042553191489</v>
      </c>
      <c r="Q1897" t="str">
        <f t="shared" si="177"/>
        <v>music</v>
      </c>
      <c r="R1897" t="str">
        <f t="shared" si="174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5"/>
        <v>1.2394678492239468</v>
      </c>
      <c r="P1898">
        <f t="shared" si="176"/>
        <v>43</v>
      </c>
      <c r="Q1898" t="str">
        <f t="shared" si="177"/>
        <v>music</v>
      </c>
      <c r="R1898" t="str">
        <f t="shared" si="174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5"/>
        <v>1.0245669291338582</v>
      </c>
      <c r="P1899">
        <f t="shared" si="176"/>
        <v>35.551912568306008</v>
      </c>
      <c r="Q1899" t="str">
        <f t="shared" si="177"/>
        <v>music</v>
      </c>
      <c r="R1899" t="str">
        <f t="shared" si="174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5"/>
        <v>1.4450000000000001</v>
      </c>
      <c r="P1900">
        <f t="shared" si="176"/>
        <v>68.80952380952381</v>
      </c>
      <c r="Q1900" t="str">
        <f t="shared" si="177"/>
        <v>music</v>
      </c>
      <c r="R1900" t="str">
        <f t="shared" si="174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5"/>
        <v>1.3333333333333333</v>
      </c>
      <c r="P1901">
        <f t="shared" si="176"/>
        <v>28.571428571428573</v>
      </c>
      <c r="Q1901" t="str">
        <f t="shared" si="177"/>
        <v>music</v>
      </c>
      <c r="R1901" t="str">
        <f t="shared" si="174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5"/>
        <v>1.0936440000000001</v>
      </c>
      <c r="P1902">
        <f t="shared" si="176"/>
        <v>50.631666666666668</v>
      </c>
      <c r="Q1902" t="str">
        <f t="shared" si="177"/>
        <v>music</v>
      </c>
      <c r="R1902" t="str">
        <f t="shared" si="174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5"/>
        <v>2.696969696969697E-2</v>
      </c>
      <c r="P1903">
        <f t="shared" si="176"/>
        <v>106.8</v>
      </c>
      <c r="Q1903" t="str">
        <f t="shared" si="177"/>
        <v>technology</v>
      </c>
      <c r="R1903" t="str">
        <f t="shared" si="174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5"/>
        <v>1.2E-2</v>
      </c>
      <c r="P1904">
        <f t="shared" si="176"/>
        <v>4</v>
      </c>
      <c r="Q1904" t="str">
        <f t="shared" si="177"/>
        <v>technology</v>
      </c>
      <c r="R1904" t="str">
        <f t="shared" si="174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5"/>
        <v>0.46600000000000003</v>
      </c>
      <c r="P1905">
        <f t="shared" si="176"/>
        <v>34.097560975609753</v>
      </c>
      <c r="Q1905" t="str">
        <f t="shared" si="177"/>
        <v>technology</v>
      </c>
      <c r="R1905" t="str">
        <f t="shared" si="174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5"/>
        <v>1E-3</v>
      </c>
      <c r="P1906">
        <f t="shared" si="176"/>
        <v>25</v>
      </c>
      <c r="Q1906" t="str">
        <f t="shared" si="177"/>
        <v>technology</v>
      </c>
      <c r="R1906" t="str">
        <f t="shared" si="174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5"/>
        <v>1.6800000000000001E-3</v>
      </c>
      <c r="P1907">
        <f t="shared" si="176"/>
        <v>10.5</v>
      </c>
      <c r="Q1907" t="str">
        <f t="shared" si="177"/>
        <v>technology</v>
      </c>
      <c r="R1907" t="str">
        <f t="shared" si="174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5"/>
        <v>0.42759999999999998</v>
      </c>
      <c r="P1908">
        <f t="shared" si="176"/>
        <v>215.95959595959596</v>
      </c>
      <c r="Q1908" t="str">
        <f t="shared" si="177"/>
        <v>technology</v>
      </c>
      <c r="R1908" t="str">
        <f t="shared" si="174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5"/>
        <v>2.8333333333333335E-3</v>
      </c>
      <c r="P1909">
        <f t="shared" si="176"/>
        <v>21.25</v>
      </c>
      <c r="Q1909" t="str">
        <f t="shared" si="177"/>
        <v>technology</v>
      </c>
      <c r="R1909" t="str">
        <f t="shared" si="174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5"/>
        <v>1.7319999999999999E-2</v>
      </c>
      <c r="P1910">
        <f t="shared" si="176"/>
        <v>108.25</v>
      </c>
      <c r="Q1910" t="str">
        <f t="shared" si="177"/>
        <v>technology</v>
      </c>
      <c r="R1910" t="str">
        <f t="shared" si="174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5"/>
        <v>0.14111428571428572</v>
      </c>
      <c r="P1911">
        <f t="shared" si="176"/>
        <v>129.97368421052633</v>
      </c>
      <c r="Q1911" t="str">
        <f t="shared" si="177"/>
        <v>technology</v>
      </c>
      <c r="R1911" t="str">
        <f t="shared" si="174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5"/>
        <v>0.39395294117647056</v>
      </c>
      <c r="P1912">
        <f t="shared" si="176"/>
        <v>117.49473684210527</v>
      </c>
      <c r="Q1912" t="str">
        <f t="shared" si="177"/>
        <v>technology</v>
      </c>
      <c r="R1912" t="str">
        <f t="shared" si="174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5"/>
        <v>2.3529411764705883E-4</v>
      </c>
      <c r="P1913">
        <f t="shared" si="176"/>
        <v>10</v>
      </c>
      <c r="Q1913" t="str">
        <f t="shared" si="177"/>
        <v>technology</v>
      </c>
      <c r="R1913" t="str">
        <f t="shared" si="174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5"/>
        <v>0.59299999999999997</v>
      </c>
      <c r="P1914">
        <f t="shared" si="176"/>
        <v>70.595238095238102</v>
      </c>
      <c r="Q1914" t="str">
        <f t="shared" si="177"/>
        <v>technology</v>
      </c>
      <c r="R1914" t="str">
        <f t="shared" si="174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5"/>
        <v>1.3270833333333334E-2</v>
      </c>
      <c r="P1915">
        <f t="shared" si="176"/>
        <v>24.5</v>
      </c>
      <c r="Q1915" t="str">
        <f t="shared" si="177"/>
        <v>technology</v>
      </c>
      <c r="R1915" t="str">
        <f t="shared" si="174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5"/>
        <v>9.0090090090090086E-2</v>
      </c>
      <c r="P1916">
        <f t="shared" si="176"/>
        <v>30</v>
      </c>
      <c r="Q1916" t="str">
        <f t="shared" si="177"/>
        <v>technology</v>
      </c>
      <c r="R1916" t="str">
        <f t="shared" si="174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5"/>
        <v>1.6E-2</v>
      </c>
      <c r="P1917">
        <f t="shared" si="176"/>
        <v>2</v>
      </c>
      <c r="Q1917" t="str">
        <f t="shared" si="177"/>
        <v>technology</v>
      </c>
      <c r="R1917" t="str">
        <f t="shared" si="174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5"/>
        <v>5.1000000000000004E-3</v>
      </c>
      <c r="P1918">
        <f t="shared" si="176"/>
        <v>17</v>
      </c>
      <c r="Q1918" t="str">
        <f t="shared" si="177"/>
        <v>technology</v>
      </c>
      <c r="R1918" t="str">
        <f t="shared" si="174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5"/>
        <v>0.52570512820512816</v>
      </c>
      <c r="P1919">
        <f t="shared" si="176"/>
        <v>2928.9285714285716</v>
      </c>
      <c r="Q1919" t="str">
        <f t="shared" si="177"/>
        <v>technology</v>
      </c>
      <c r="R1919" t="str">
        <f t="shared" si="174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5"/>
        <v>1.04E-2</v>
      </c>
      <c r="P1920">
        <f t="shared" si="176"/>
        <v>28.888888888888889</v>
      </c>
      <c r="Q1920" t="str">
        <f t="shared" si="177"/>
        <v>technology</v>
      </c>
      <c r="R1920" t="str">
        <f t="shared" si="174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5"/>
        <v>0.47399999999999998</v>
      </c>
      <c r="P1921">
        <f t="shared" si="176"/>
        <v>29.625</v>
      </c>
      <c r="Q1921" t="str">
        <f t="shared" si="177"/>
        <v>technology</v>
      </c>
      <c r="R1921" t="str">
        <f t="shared" si="174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5"/>
        <v>0.43030000000000002</v>
      </c>
      <c r="P1922">
        <f t="shared" si="176"/>
        <v>40.980952380952381</v>
      </c>
      <c r="Q1922" t="str">
        <f t="shared" si="177"/>
        <v>technology</v>
      </c>
      <c r="R1922" t="str">
        <f t="shared" ref="R1922:R1985" si="180">RIGHT(N1922,(LEN(N1922)-SEARCH("/",N1922)))</f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1">E1923/D1923</f>
        <v>1.3680000000000001</v>
      </c>
      <c r="P1923">
        <f t="shared" ref="P1923:P1986" si="182">E1923/L1923</f>
        <v>54</v>
      </c>
      <c r="Q1923" t="str">
        <f t="shared" ref="Q1923:Q1986" si="183">LEFT(N1923, SEARCH("/",N1923,1)-1)</f>
        <v>music</v>
      </c>
      <c r="R1923" t="str">
        <f t="shared" si="180"/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1"/>
        <v>1.1555</v>
      </c>
      <c r="P1924">
        <f t="shared" si="182"/>
        <v>36.109375</v>
      </c>
      <c r="Q1924" t="str">
        <f t="shared" si="183"/>
        <v>music</v>
      </c>
      <c r="R1924" t="str">
        <f t="shared" si="180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1"/>
        <v>2.4079999999999999</v>
      </c>
      <c r="P1925">
        <f t="shared" si="182"/>
        <v>23.153846153846153</v>
      </c>
      <c r="Q1925" t="str">
        <f t="shared" si="183"/>
        <v>music</v>
      </c>
      <c r="R1925" t="str">
        <f t="shared" si="180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1"/>
        <v>1.1439999999999999</v>
      </c>
      <c r="P1926">
        <f t="shared" si="182"/>
        <v>104</v>
      </c>
      <c r="Q1926" t="str">
        <f t="shared" si="183"/>
        <v>music</v>
      </c>
      <c r="R1926" t="str">
        <f t="shared" si="180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1"/>
        <v>1.1033333333333333</v>
      </c>
      <c r="P1927">
        <f t="shared" si="182"/>
        <v>31.826923076923077</v>
      </c>
      <c r="Q1927" t="str">
        <f t="shared" si="183"/>
        <v>music</v>
      </c>
      <c r="R1927" t="str">
        <f t="shared" si="180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1"/>
        <v>1.9537933333333333</v>
      </c>
      <c r="P1928">
        <f t="shared" si="182"/>
        <v>27.3896261682243</v>
      </c>
      <c r="Q1928" t="str">
        <f t="shared" si="183"/>
        <v>music</v>
      </c>
      <c r="R1928" t="str">
        <f t="shared" si="180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1"/>
        <v>1.0333333333333334</v>
      </c>
      <c r="P1929">
        <f t="shared" si="182"/>
        <v>56.363636363636367</v>
      </c>
      <c r="Q1929" t="str">
        <f t="shared" si="183"/>
        <v>music</v>
      </c>
      <c r="R1929" t="str">
        <f t="shared" si="180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1"/>
        <v>1.031372549019608</v>
      </c>
      <c r="P1930">
        <f t="shared" si="182"/>
        <v>77.352941176470594</v>
      </c>
      <c r="Q1930" t="str">
        <f t="shared" si="183"/>
        <v>music</v>
      </c>
      <c r="R1930" t="str">
        <f t="shared" si="180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1"/>
        <v>1.003125</v>
      </c>
      <c r="P1931">
        <f t="shared" si="182"/>
        <v>42.8</v>
      </c>
      <c r="Q1931" t="str">
        <f t="shared" si="183"/>
        <v>music</v>
      </c>
      <c r="R1931" t="str">
        <f t="shared" si="180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1"/>
        <v>1.27</v>
      </c>
      <c r="P1932">
        <f t="shared" si="182"/>
        <v>48.846153846153847</v>
      </c>
      <c r="Q1932" t="str">
        <f t="shared" si="183"/>
        <v>music</v>
      </c>
      <c r="R1932" t="str">
        <f t="shared" si="180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1"/>
        <v>1.20601</v>
      </c>
      <c r="P1933">
        <f t="shared" si="182"/>
        <v>48.240400000000001</v>
      </c>
      <c r="Q1933" t="str">
        <f t="shared" si="183"/>
        <v>music</v>
      </c>
      <c r="R1933" t="str">
        <f t="shared" si="180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1"/>
        <v>1.0699047619047619</v>
      </c>
      <c r="P1934">
        <f t="shared" si="182"/>
        <v>70.212500000000006</v>
      </c>
      <c r="Q1934" t="str">
        <f t="shared" si="183"/>
        <v>music</v>
      </c>
      <c r="R1934" t="str">
        <f t="shared" si="180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1"/>
        <v>1.7243333333333333</v>
      </c>
      <c r="P1935">
        <f t="shared" si="182"/>
        <v>94.054545454545448</v>
      </c>
      <c r="Q1935" t="str">
        <f t="shared" si="183"/>
        <v>music</v>
      </c>
      <c r="R1935" t="str">
        <f t="shared" si="180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1"/>
        <v>1.2362</v>
      </c>
      <c r="P1936">
        <f t="shared" si="182"/>
        <v>80.272727272727266</v>
      </c>
      <c r="Q1936" t="str">
        <f t="shared" si="183"/>
        <v>music</v>
      </c>
      <c r="R1936" t="str">
        <f t="shared" si="180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1"/>
        <v>1.0840000000000001</v>
      </c>
      <c r="P1937">
        <f t="shared" si="182"/>
        <v>54.2</v>
      </c>
      <c r="Q1937" t="str">
        <f t="shared" si="183"/>
        <v>music</v>
      </c>
      <c r="R1937" t="str">
        <f t="shared" si="180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1"/>
        <v>1.1652013333333333</v>
      </c>
      <c r="P1938">
        <f t="shared" si="182"/>
        <v>60.26903448275862</v>
      </c>
      <c r="Q1938" t="str">
        <f t="shared" si="183"/>
        <v>music</v>
      </c>
      <c r="R1938" t="str">
        <f t="shared" si="180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1"/>
        <v>1.8724499999999999</v>
      </c>
      <c r="P1939">
        <f t="shared" si="182"/>
        <v>38.740344827586206</v>
      </c>
      <c r="Q1939" t="str">
        <f t="shared" si="183"/>
        <v>music</v>
      </c>
      <c r="R1939" t="str">
        <f t="shared" si="180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1"/>
        <v>1.1593333333333333</v>
      </c>
      <c r="P1940">
        <f t="shared" si="182"/>
        <v>152.54385964912279</v>
      </c>
      <c r="Q1940" t="str">
        <f t="shared" si="183"/>
        <v>music</v>
      </c>
      <c r="R1940" t="str">
        <f t="shared" si="180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1"/>
        <v>1.107</v>
      </c>
      <c r="P1941">
        <f t="shared" si="182"/>
        <v>115.3125</v>
      </c>
      <c r="Q1941" t="str">
        <f t="shared" si="183"/>
        <v>music</v>
      </c>
      <c r="R1941" t="str">
        <f t="shared" si="180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1"/>
        <v>1.7092307692307693</v>
      </c>
      <c r="P1942">
        <f t="shared" si="182"/>
        <v>35.838709677419352</v>
      </c>
      <c r="Q1942" t="str">
        <f t="shared" si="183"/>
        <v>music</v>
      </c>
      <c r="R1942" t="str">
        <f t="shared" si="180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1"/>
        <v>1.2611835600000001</v>
      </c>
      <c r="P1943">
        <f t="shared" si="182"/>
        <v>64.570118779438872</v>
      </c>
      <c r="Q1943" t="str">
        <f t="shared" si="183"/>
        <v>technology</v>
      </c>
      <c r="R1943" t="str">
        <f t="shared" si="180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1"/>
        <v>1.3844033333333334</v>
      </c>
      <c r="P1944">
        <f t="shared" si="182"/>
        <v>87.436000000000007</v>
      </c>
      <c r="Q1944" t="str">
        <f t="shared" si="183"/>
        <v>technology</v>
      </c>
      <c r="R1944" t="str">
        <f t="shared" si="180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1"/>
        <v>17.052499999999998</v>
      </c>
      <c r="P1945">
        <f t="shared" si="182"/>
        <v>68.815577078288939</v>
      </c>
      <c r="Q1945" t="str">
        <f t="shared" si="183"/>
        <v>technology</v>
      </c>
      <c r="R1945" t="str">
        <f t="shared" si="180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1"/>
        <v>7.8805550000000002</v>
      </c>
      <c r="P1946">
        <f t="shared" si="182"/>
        <v>176.200223588597</v>
      </c>
      <c r="Q1946" t="str">
        <f t="shared" si="183"/>
        <v>technology</v>
      </c>
      <c r="R1946" t="str">
        <f t="shared" si="180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1"/>
        <v>3.4801799999999998</v>
      </c>
      <c r="P1947">
        <f t="shared" si="182"/>
        <v>511.79117647058825</v>
      </c>
      <c r="Q1947" t="str">
        <f t="shared" si="183"/>
        <v>technology</v>
      </c>
      <c r="R1947" t="str">
        <f t="shared" si="180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1"/>
        <v>1.4974666666666667</v>
      </c>
      <c r="P1948">
        <f t="shared" si="182"/>
        <v>160.44285714285715</v>
      </c>
      <c r="Q1948" t="str">
        <f t="shared" si="183"/>
        <v>technology</v>
      </c>
      <c r="R1948" t="str">
        <f t="shared" si="180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1"/>
        <v>1.0063375000000001</v>
      </c>
      <c r="P1949">
        <f t="shared" si="182"/>
        <v>35.003043478260871</v>
      </c>
      <c r="Q1949" t="str">
        <f t="shared" si="183"/>
        <v>technology</v>
      </c>
      <c r="R1949" t="str">
        <f t="shared" si="180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1"/>
        <v>8.0021100000000001</v>
      </c>
      <c r="P1950">
        <f t="shared" si="182"/>
        <v>188.50671378091872</v>
      </c>
      <c r="Q1950" t="str">
        <f t="shared" si="183"/>
        <v>technology</v>
      </c>
      <c r="R1950" t="str">
        <f t="shared" si="180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1"/>
        <v>1.0600260000000001</v>
      </c>
      <c r="P1951">
        <f t="shared" si="182"/>
        <v>56.204984093319197</v>
      </c>
      <c r="Q1951" t="str">
        <f t="shared" si="183"/>
        <v>technology</v>
      </c>
      <c r="R1951" t="str">
        <f t="shared" si="180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1"/>
        <v>2.0051866666666669</v>
      </c>
      <c r="P1952">
        <f t="shared" si="182"/>
        <v>51.3054157782516</v>
      </c>
      <c r="Q1952" t="str">
        <f t="shared" si="183"/>
        <v>technology</v>
      </c>
      <c r="R1952" t="str">
        <f t="shared" si="180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1"/>
        <v>2.1244399999999999</v>
      </c>
      <c r="P1953">
        <f t="shared" si="182"/>
        <v>127.36450839328538</v>
      </c>
      <c r="Q1953" t="str">
        <f t="shared" si="183"/>
        <v>technology</v>
      </c>
      <c r="R1953" t="str">
        <f t="shared" si="180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1"/>
        <v>1.9847237142857144</v>
      </c>
      <c r="P1954">
        <f t="shared" si="182"/>
        <v>101.85532258064516</v>
      </c>
      <c r="Q1954" t="str">
        <f t="shared" si="183"/>
        <v>technology</v>
      </c>
      <c r="R1954" t="str">
        <f t="shared" si="180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1"/>
        <v>2.2594666666666665</v>
      </c>
      <c r="P1955">
        <f t="shared" si="182"/>
        <v>230.55782312925169</v>
      </c>
      <c r="Q1955" t="str">
        <f t="shared" si="183"/>
        <v>technology</v>
      </c>
      <c r="R1955" t="str">
        <f t="shared" si="180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1"/>
        <v>6.9894800000000004</v>
      </c>
      <c r="P1956">
        <f t="shared" si="182"/>
        <v>842.10602409638557</v>
      </c>
      <c r="Q1956" t="str">
        <f t="shared" si="183"/>
        <v>technology</v>
      </c>
      <c r="R1956" t="str">
        <f t="shared" si="180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1"/>
        <v>3.9859528571428569</v>
      </c>
      <c r="P1957">
        <f t="shared" si="182"/>
        <v>577.27593103448271</v>
      </c>
      <c r="Q1957" t="str">
        <f t="shared" si="183"/>
        <v>technology</v>
      </c>
      <c r="R1957" t="str">
        <f t="shared" si="180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1"/>
        <v>2.9403333333333332</v>
      </c>
      <c r="P1958">
        <f t="shared" si="182"/>
        <v>483.34246575342468</v>
      </c>
      <c r="Q1958" t="str">
        <f t="shared" si="183"/>
        <v>technology</v>
      </c>
      <c r="R1958" t="str">
        <f t="shared" si="180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1"/>
        <v>1.6750470000000002</v>
      </c>
      <c r="P1959">
        <f t="shared" si="182"/>
        <v>76.138500000000008</v>
      </c>
      <c r="Q1959" t="str">
        <f t="shared" si="183"/>
        <v>technology</v>
      </c>
      <c r="R1959" t="str">
        <f t="shared" si="180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1"/>
        <v>14.355717142857143</v>
      </c>
      <c r="P1960">
        <f t="shared" si="182"/>
        <v>74.107684365781708</v>
      </c>
      <c r="Q1960" t="str">
        <f t="shared" si="183"/>
        <v>technology</v>
      </c>
      <c r="R1960" t="str">
        <f t="shared" si="180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1"/>
        <v>1.5673440000000001</v>
      </c>
      <c r="P1961">
        <f t="shared" si="182"/>
        <v>36.965660377358489</v>
      </c>
      <c r="Q1961" t="str">
        <f t="shared" si="183"/>
        <v>technology</v>
      </c>
      <c r="R1961" t="str">
        <f t="shared" si="180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1"/>
        <v>1.1790285714285715</v>
      </c>
      <c r="P1962">
        <f t="shared" si="182"/>
        <v>2500.969696969697</v>
      </c>
      <c r="Q1962" t="str">
        <f t="shared" si="183"/>
        <v>technology</v>
      </c>
      <c r="R1962" t="str">
        <f t="shared" si="180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1"/>
        <v>11.053811999999999</v>
      </c>
      <c r="P1963">
        <f t="shared" si="182"/>
        <v>67.690214329454989</v>
      </c>
      <c r="Q1963" t="str">
        <f t="shared" si="183"/>
        <v>technology</v>
      </c>
      <c r="R1963" t="str">
        <f t="shared" si="180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1"/>
        <v>1.9292499999999999</v>
      </c>
      <c r="P1964">
        <f t="shared" si="182"/>
        <v>63.04738562091503</v>
      </c>
      <c r="Q1964" t="str">
        <f t="shared" si="183"/>
        <v>technology</v>
      </c>
      <c r="R1964" t="str">
        <f t="shared" si="180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1"/>
        <v>1.268842105263158</v>
      </c>
      <c r="P1965">
        <f t="shared" si="182"/>
        <v>117.6</v>
      </c>
      <c r="Q1965" t="str">
        <f t="shared" si="183"/>
        <v>technology</v>
      </c>
      <c r="R1965" t="str">
        <f t="shared" si="180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1"/>
        <v>2.5957748878923765</v>
      </c>
      <c r="P1966">
        <f t="shared" si="182"/>
        <v>180.75185011709601</v>
      </c>
      <c r="Q1966" t="str">
        <f t="shared" si="183"/>
        <v>technology</v>
      </c>
      <c r="R1966" t="str">
        <f t="shared" si="180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1"/>
        <v>2.6227999999999998</v>
      </c>
      <c r="P1967">
        <f t="shared" si="182"/>
        <v>127.32038834951456</v>
      </c>
      <c r="Q1967" t="str">
        <f t="shared" si="183"/>
        <v>technology</v>
      </c>
      <c r="R1967" t="str">
        <f t="shared" si="180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1"/>
        <v>2.0674309000000002</v>
      </c>
      <c r="P1968">
        <f t="shared" si="182"/>
        <v>136.6444745538665</v>
      </c>
      <c r="Q1968" t="str">
        <f t="shared" si="183"/>
        <v>technology</v>
      </c>
      <c r="R1968" t="str">
        <f t="shared" si="180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1"/>
        <v>3.7012999999999998</v>
      </c>
      <c r="P1969">
        <f t="shared" si="182"/>
        <v>182.78024691358024</v>
      </c>
      <c r="Q1969" t="str">
        <f t="shared" si="183"/>
        <v>technology</v>
      </c>
      <c r="R1969" t="str">
        <f t="shared" si="180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1"/>
        <v>2.8496600000000001</v>
      </c>
      <c r="P1970">
        <f t="shared" si="182"/>
        <v>279.37843137254902</v>
      </c>
      <c r="Q1970" t="str">
        <f t="shared" si="183"/>
        <v>technology</v>
      </c>
      <c r="R1970" t="str">
        <f t="shared" si="180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1"/>
        <v>5.7907999999999999</v>
      </c>
      <c r="P1971">
        <f t="shared" si="182"/>
        <v>61.375728669846318</v>
      </c>
      <c r="Q1971" t="str">
        <f t="shared" si="183"/>
        <v>technology</v>
      </c>
      <c r="R1971" t="str">
        <f t="shared" si="180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1"/>
        <v>11.318</v>
      </c>
      <c r="P1972">
        <f t="shared" si="182"/>
        <v>80.727532097004286</v>
      </c>
      <c r="Q1972" t="str">
        <f t="shared" si="183"/>
        <v>technology</v>
      </c>
      <c r="R1972" t="str">
        <f t="shared" si="180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1"/>
        <v>2.6302771750000002</v>
      </c>
      <c r="P1973">
        <f t="shared" si="182"/>
        <v>272.35590732591254</v>
      </c>
      <c r="Q1973" t="str">
        <f t="shared" si="183"/>
        <v>technology</v>
      </c>
      <c r="R1973" t="str">
        <f t="shared" si="180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1"/>
        <v>6.7447999999999997</v>
      </c>
      <c r="P1974">
        <f t="shared" si="182"/>
        <v>70.848739495798313</v>
      </c>
      <c r="Q1974" t="str">
        <f t="shared" si="183"/>
        <v>technology</v>
      </c>
      <c r="R1974" t="str">
        <f t="shared" si="180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1"/>
        <v>2.5683081313131315</v>
      </c>
      <c r="P1975">
        <f t="shared" si="182"/>
        <v>247.94003412969283</v>
      </c>
      <c r="Q1975" t="str">
        <f t="shared" si="183"/>
        <v>technology</v>
      </c>
      <c r="R1975" t="str">
        <f t="shared" si="180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1"/>
        <v>3.7549600000000001</v>
      </c>
      <c r="P1976">
        <f t="shared" si="182"/>
        <v>186.81393034825871</v>
      </c>
      <c r="Q1976" t="str">
        <f t="shared" si="183"/>
        <v>technology</v>
      </c>
      <c r="R1976" t="str">
        <f t="shared" si="180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1"/>
        <v>2.0870837499999997</v>
      </c>
      <c r="P1977">
        <f t="shared" si="182"/>
        <v>131.98948616600788</v>
      </c>
      <c r="Q1977" t="str">
        <f t="shared" si="183"/>
        <v>technology</v>
      </c>
      <c r="R1977" t="str">
        <f t="shared" si="180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1"/>
        <v>3.4660000000000002</v>
      </c>
      <c r="P1978">
        <f t="shared" si="182"/>
        <v>29.310782241014799</v>
      </c>
      <c r="Q1978" t="str">
        <f t="shared" si="183"/>
        <v>technology</v>
      </c>
      <c r="R1978" t="str">
        <f t="shared" si="180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1"/>
        <v>4.0232999999999999</v>
      </c>
      <c r="P1979">
        <f t="shared" si="182"/>
        <v>245.02436053593178</v>
      </c>
      <c r="Q1979" t="str">
        <f t="shared" si="183"/>
        <v>technology</v>
      </c>
      <c r="R1979" t="str">
        <f t="shared" si="180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1"/>
        <v>10.2684514</v>
      </c>
      <c r="P1980">
        <f t="shared" si="182"/>
        <v>1323.2540463917526</v>
      </c>
      <c r="Q1980" t="str">
        <f t="shared" si="183"/>
        <v>technology</v>
      </c>
      <c r="R1980" t="str">
        <f t="shared" si="180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1"/>
        <v>1.14901155</v>
      </c>
      <c r="P1981">
        <f t="shared" si="182"/>
        <v>282.65966789667897</v>
      </c>
      <c r="Q1981" t="str">
        <f t="shared" si="183"/>
        <v>technology</v>
      </c>
      <c r="R1981" t="str">
        <f t="shared" si="180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1"/>
        <v>3.5482402000000004</v>
      </c>
      <c r="P1982">
        <f t="shared" si="182"/>
        <v>91.214401028277635</v>
      </c>
      <c r="Q1982" t="str">
        <f t="shared" si="183"/>
        <v>technology</v>
      </c>
      <c r="R1982" t="str">
        <f t="shared" si="180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1"/>
        <v>5.0799999999999998E-2</v>
      </c>
      <c r="P1983">
        <f t="shared" si="182"/>
        <v>31.75</v>
      </c>
      <c r="Q1983" t="str">
        <f t="shared" si="183"/>
        <v>photography</v>
      </c>
      <c r="R1983" t="str">
        <f t="shared" si="180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1"/>
        <v>0</v>
      </c>
      <c r="P1984" t="e">
        <f t="shared" si="182"/>
        <v>#DIV/0!</v>
      </c>
      <c r="Q1984" t="str">
        <f t="shared" si="183"/>
        <v>photography</v>
      </c>
      <c r="R1984" t="str">
        <f t="shared" si="180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1"/>
        <v>4.2999999999999997E-2</v>
      </c>
      <c r="P1985">
        <f t="shared" si="182"/>
        <v>88.6875</v>
      </c>
      <c r="Q1985" t="str">
        <f t="shared" si="183"/>
        <v>photography</v>
      </c>
      <c r="R1985" t="str">
        <f t="shared" si="180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1"/>
        <v>0.21146666666666666</v>
      </c>
      <c r="P1986">
        <f t="shared" si="182"/>
        <v>453.14285714285717</v>
      </c>
      <c r="Q1986" t="str">
        <f t="shared" si="183"/>
        <v>photography</v>
      </c>
      <c r="R1986" t="str">
        <f t="shared" ref="R1986:R2049" si="186">RIGHT(N1986,(LEN(N1986)-SEARCH("/",N1986)))</f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7">E1987/D1987</f>
        <v>3.1875000000000001E-2</v>
      </c>
      <c r="P1987">
        <f t="shared" ref="P1987:P2050" si="188">E1987/L1987</f>
        <v>12.75</v>
      </c>
      <c r="Q1987" t="str">
        <f t="shared" ref="Q1987:Q2050" si="189">LEFT(N1987, SEARCH("/",N1987,1)-1)</f>
        <v>photography</v>
      </c>
      <c r="R1987" t="str">
        <f t="shared" si="186"/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7"/>
        <v>5.0000000000000001E-4</v>
      </c>
      <c r="P1988">
        <f t="shared" si="188"/>
        <v>1</v>
      </c>
      <c r="Q1988" t="str">
        <f t="shared" si="189"/>
        <v>photography</v>
      </c>
      <c r="R1988" t="str">
        <f t="shared" si="186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7"/>
        <v>0.42472727272727273</v>
      </c>
      <c r="P1989">
        <f t="shared" si="188"/>
        <v>83.428571428571431</v>
      </c>
      <c r="Q1989" t="str">
        <f t="shared" si="189"/>
        <v>photography</v>
      </c>
      <c r="R1989" t="str">
        <f t="shared" si="186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7"/>
        <v>4.1666666666666666E-3</v>
      </c>
      <c r="P1990">
        <f t="shared" si="188"/>
        <v>25</v>
      </c>
      <c r="Q1990" t="str">
        <f t="shared" si="189"/>
        <v>photography</v>
      </c>
      <c r="R1990" t="str">
        <f t="shared" si="186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7"/>
        <v>0.01</v>
      </c>
      <c r="P1991">
        <f t="shared" si="188"/>
        <v>50</v>
      </c>
      <c r="Q1991" t="str">
        <f t="shared" si="189"/>
        <v>photography</v>
      </c>
      <c r="R1991" t="str">
        <f t="shared" si="186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7"/>
        <v>0.16966666666666666</v>
      </c>
      <c r="P1992">
        <f t="shared" si="188"/>
        <v>101.8</v>
      </c>
      <c r="Q1992" t="str">
        <f t="shared" si="189"/>
        <v>photography</v>
      </c>
      <c r="R1992" t="str">
        <f t="shared" si="186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7"/>
        <v>7.0000000000000007E-2</v>
      </c>
      <c r="P1993">
        <f t="shared" si="188"/>
        <v>46.666666666666664</v>
      </c>
      <c r="Q1993" t="str">
        <f t="shared" si="189"/>
        <v>photography</v>
      </c>
      <c r="R1993" t="str">
        <f t="shared" si="186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7"/>
        <v>1.3333333333333333E-3</v>
      </c>
      <c r="P1994">
        <f t="shared" si="188"/>
        <v>1</v>
      </c>
      <c r="Q1994" t="str">
        <f t="shared" si="189"/>
        <v>photography</v>
      </c>
      <c r="R1994" t="str">
        <f t="shared" si="186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7"/>
        <v>0</v>
      </c>
      <c r="P1995" t="e">
        <f t="shared" si="188"/>
        <v>#DIV/0!</v>
      </c>
      <c r="Q1995" t="str">
        <f t="shared" si="189"/>
        <v>photography</v>
      </c>
      <c r="R1995" t="str">
        <f t="shared" si="186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7"/>
        <v>0</v>
      </c>
      <c r="P1996" t="e">
        <f t="shared" si="188"/>
        <v>#DIV/0!</v>
      </c>
      <c r="Q1996" t="str">
        <f t="shared" si="189"/>
        <v>photography</v>
      </c>
      <c r="R1996" t="str">
        <f t="shared" si="186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7"/>
        <v>7.8E-2</v>
      </c>
      <c r="P1997">
        <f t="shared" si="188"/>
        <v>26</v>
      </c>
      <c r="Q1997" t="str">
        <f t="shared" si="189"/>
        <v>photography</v>
      </c>
      <c r="R1997" t="str">
        <f t="shared" si="186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7"/>
        <v>0</v>
      </c>
      <c r="P1998" t="e">
        <f t="shared" si="188"/>
        <v>#DIV/0!</v>
      </c>
      <c r="Q1998" t="str">
        <f t="shared" si="189"/>
        <v>photography</v>
      </c>
      <c r="R1998" t="str">
        <f t="shared" si="186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7"/>
        <v>0</v>
      </c>
      <c r="P1999" t="e">
        <f t="shared" si="188"/>
        <v>#DIV/0!</v>
      </c>
      <c r="Q1999" t="str">
        <f t="shared" si="189"/>
        <v>photography</v>
      </c>
      <c r="R1999" t="str">
        <f t="shared" si="186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7"/>
        <v>0.26200000000000001</v>
      </c>
      <c r="P2000">
        <f t="shared" si="188"/>
        <v>218.33333333333334</v>
      </c>
      <c r="Q2000" t="str">
        <f t="shared" si="189"/>
        <v>photography</v>
      </c>
      <c r="R2000" t="str">
        <f t="shared" si="186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7"/>
        <v>7.6129032258064515E-3</v>
      </c>
      <c r="P2001">
        <f t="shared" si="188"/>
        <v>33.714285714285715</v>
      </c>
      <c r="Q2001" t="str">
        <f t="shared" si="189"/>
        <v>photography</v>
      </c>
      <c r="R2001" t="str">
        <f t="shared" si="186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7"/>
        <v>0.125</v>
      </c>
      <c r="P2002">
        <f t="shared" si="188"/>
        <v>25</v>
      </c>
      <c r="Q2002" t="str">
        <f t="shared" si="189"/>
        <v>photography</v>
      </c>
      <c r="R2002" t="str">
        <f t="shared" si="186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7"/>
        <v>3.8212909090909091</v>
      </c>
      <c r="P2003">
        <f t="shared" si="188"/>
        <v>128.38790470372632</v>
      </c>
      <c r="Q2003" t="str">
        <f t="shared" si="189"/>
        <v>technology</v>
      </c>
      <c r="R2003" t="str">
        <f t="shared" si="186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7"/>
        <v>2.1679422000000002</v>
      </c>
      <c r="P2004">
        <f t="shared" si="188"/>
        <v>78.834261818181815</v>
      </c>
      <c r="Q2004" t="str">
        <f t="shared" si="189"/>
        <v>technology</v>
      </c>
      <c r="R2004" t="str">
        <f t="shared" si="186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7"/>
        <v>3.12</v>
      </c>
      <c r="P2005">
        <f t="shared" si="188"/>
        <v>91.764705882352942</v>
      </c>
      <c r="Q2005" t="str">
        <f t="shared" si="189"/>
        <v>technology</v>
      </c>
      <c r="R2005" t="str">
        <f t="shared" si="186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7"/>
        <v>2.3442048</v>
      </c>
      <c r="P2006">
        <f t="shared" si="188"/>
        <v>331.10237288135596</v>
      </c>
      <c r="Q2006" t="str">
        <f t="shared" si="189"/>
        <v>technology</v>
      </c>
      <c r="R2006" t="str">
        <f t="shared" si="186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7"/>
        <v>1.236801</v>
      </c>
      <c r="P2007">
        <f t="shared" si="188"/>
        <v>194.26193717277485</v>
      </c>
      <c r="Q2007" t="str">
        <f t="shared" si="189"/>
        <v>technology</v>
      </c>
      <c r="R2007" t="str">
        <f t="shared" si="186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7"/>
        <v>2.4784000000000002</v>
      </c>
      <c r="P2008">
        <f t="shared" si="188"/>
        <v>408.97689768976898</v>
      </c>
      <c r="Q2008" t="str">
        <f t="shared" si="189"/>
        <v>technology</v>
      </c>
      <c r="R2008" t="str">
        <f t="shared" si="186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7"/>
        <v>1.157092</v>
      </c>
      <c r="P2009">
        <f t="shared" si="188"/>
        <v>84.459270072992695</v>
      </c>
      <c r="Q2009" t="str">
        <f t="shared" si="189"/>
        <v>technology</v>
      </c>
      <c r="R2009" t="str">
        <f t="shared" si="186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7"/>
        <v>1.1707484768810599</v>
      </c>
      <c r="P2010">
        <f t="shared" si="188"/>
        <v>44.853658536585364</v>
      </c>
      <c r="Q2010" t="str">
        <f t="shared" si="189"/>
        <v>technology</v>
      </c>
      <c r="R2010" t="str">
        <f t="shared" si="186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7"/>
        <v>3.05158</v>
      </c>
      <c r="P2011">
        <f t="shared" si="188"/>
        <v>383.3643216080402</v>
      </c>
      <c r="Q2011" t="str">
        <f t="shared" si="189"/>
        <v>technology</v>
      </c>
      <c r="R2011" t="str">
        <f t="shared" si="186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7"/>
        <v>3.2005299999999997</v>
      </c>
      <c r="P2012">
        <f t="shared" si="188"/>
        <v>55.276856649395505</v>
      </c>
      <c r="Q2012" t="str">
        <f t="shared" si="189"/>
        <v>technology</v>
      </c>
      <c r="R2012" t="str">
        <f t="shared" si="186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7"/>
        <v>8.1956399999999991</v>
      </c>
      <c r="P2013">
        <f t="shared" si="188"/>
        <v>422.02059732234807</v>
      </c>
      <c r="Q2013" t="str">
        <f t="shared" si="189"/>
        <v>technology</v>
      </c>
      <c r="R2013" t="str">
        <f t="shared" si="186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7"/>
        <v>2.3490000000000002</v>
      </c>
      <c r="P2014">
        <f t="shared" si="188"/>
        <v>64.180327868852459</v>
      </c>
      <c r="Q2014" t="str">
        <f t="shared" si="189"/>
        <v>technology</v>
      </c>
      <c r="R2014" t="str">
        <f t="shared" si="186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7"/>
        <v>4.9491375</v>
      </c>
      <c r="P2015">
        <f t="shared" si="188"/>
        <v>173.57781674704077</v>
      </c>
      <c r="Q2015" t="str">
        <f t="shared" si="189"/>
        <v>technology</v>
      </c>
      <c r="R2015" t="str">
        <f t="shared" si="186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7"/>
        <v>78.137822333333332</v>
      </c>
      <c r="P2016">
        <f t="shared" si="188"/>
        <v>88.601680840609291</v>
      </c>
      <c r="Q2016" t="str">
        <f t="shared" si="189"/>
        <v>technology</v>
      </c>
      <c r="R2016" t="str">
        <f t="shared" si="186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7"/>
        <v>1.1300013888888889</v>
      </c>
      <c r="P2017">
        <f t="shared" si="188"/>
        <v>50.222283950617282</v>
      </c>
      <c r="Q2017" t="str">
        <f t="shared" si="189"/>
        <v>technology</v>
      </c>
      <c r="R2017" t="str">
        <f t="shared" si="186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7"/>
        <v>9.2154220000000002</v>
      </c>
      <c r="P2018">
        <f t="shared" si="188"/>
        <v>192.38876826722338</v>
      </c>
      <c r="Q2018" t="str">
        <f t="shared" si="189"/>
        <v>technology</v>
      </c>
      <c r="R2018" t="str">
        <f t="shared" si="186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7"/>
        <v>1.2510239999999999</v>
      </c>
      <c r="P2019">
        <f t="shared" si="188"/>
        <v>73.416901408450698</v>
      </c>
      <c r="Q2019" t="str">
        <f t="shared" si="189"/>
        <v>technology</v>
      </c>
      <c r="R2019" t="str">
        <f t="shared" si="186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7"/>
        <v>1.0224343076923077</v>
      </c>
      <c r="P2020">
        <f t="shared" si="188"/>
        <v>147.68495555555555</v>
      </c>
      <c r="Q2020" t="str">
        <f t="shared" si="189"/>
        <v>technology</v>
      </c>
      <c r="R2020" t="str">
        <f t="shared" si="186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7"/>
        <v>4.8490975000000001</v>
      </c>
      <c r="P2021">
        <f t="shared" si="188"/>
        <v>108.96848314606741</v>
      </c>
      <c r="Q2021" t="str">
        <f t="shared" si="189"/>
        <v>technology</v>
      </c>
      <c r="R2021" t="str">
        <f t="shared" si="186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7"/>
        <v>1.9233333333333333</v>
      </c>
      <c r="P2022">
        <f t="shared" si="188"/>
        <v>23.647540983606557</v>
      </c>
      <c r="Q2022" t="str">
        <f t="shared" si="189"/>
        <v>technology</v>
      </c>
      <c r="R2022" t="str">
        <f t="shared" si="186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7"/>
        <v>2.8109999999999999</v>
      </c>
      <c r="P2023">
        <f t="shared" si="188"/>
        <v>147.94736842105263</v>
      </c>
      <c r="Q2023" t="str">
        <f t="shared" si="189"/>
        <v>technology</v>
      </c>
      <c r="R2023" t="str">
        <f t="shared" si="186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7"/>
        <v>1.2513700000000001</v>
      </c>
      <c r="P2024">
        <f t="shared" si="188"/>
        <v>385.03692307692307</v>
      </c>
      <c r="Q2024" t="str">
        <f t="shared" si="189"/>
        <v>technology</v>
      </c>
      <c r="R2024" t="str">
        <f t="shared" si="186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7"/>
        <v>1.61459</v>
      </c>
      <c r="P2025">
        <f t="shared" si="188"/>
        <v>457.39093484419266</v>
      </c>
      <c r="Q2025" t="str">
        <f t="shared" si="189"/>
        <v>technology</v>
      </c>
      <c r="R2025" t="str">
        <f t="shared" si="186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7"/>
        <v>5.8535000000000004</v>
      </c>
      <c r="P2026">
        <f t="shared" si="188"/>
        <v>222.99047619047619</v>
      </c>
      <c r="Q2026" t="str">
        <f t="shared" si="189"/>
        <v>technology</v>
      </c>
      <c r="R2026" t="str">
        <f t="shared" si="186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7"/>
        <v>2.0114999999999998</v>
      </c>
      <c r="P2027">
        <f t="shared" si="188"/>
        <v>220.74074074074073</v>
      </c>
      <c r="Q2027" t="str">
        <f t="shared" si="189"/>
        <v>technology</v>
      </c>
      <c r="R2027" t="str">
        <f t="shared" si="186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7"/>
        <v>1.3348307999999998</v>
      </c>
      <c r="P2028">
        <f t="shared" si="188"/>
        <v>73.503898678414089</v>
      </c>
      <c r="Q2028" t="str">
        <f t="shared" si="189"/>
        <v>technology</v>
      </c>
      <c r="R2028" t="str">
        <f t="shared" si="186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7"/>
        <v>1.2024900000000001</v>
      </c>
      <c r="P2029">
        <f t="shared" si="188"/>
        <v>223.09647495361781</v>
      </c>
      <c r="Q2029" t="str">
        <f t="shared" si="189"/>
        <v>technology</v>
      </c>
      <c r="R2029" t="str">
        <f t="shared" si="186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7"/>
        <v>1.2616666666666667</v>
      </c>
      <c r="P2030">
        <f t="shared" si="188"/>
        <v>47.911392405063289</v>
      </c>
      <c r="Q2030" t="str">
        <f t="shared" si="189"/>
        <v>technology</v>
      </c>
      <c r="R2030" t="str">
        <f t="shared" si="186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7"/>
        <v>3.6120000000000001</v>
      </c>
      <c r="P2031">
        <f t="shared" si="188"/>
        <v>96.063829787234042</v>
      </c>
      <c r="Q2031" t="str">
        <f t="shared" si="189"/>
        <v>technology</v>
      </c>
      <c r="R2031" t="str">
        <f t="shared" si="186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7"/>
        <v>2.26239013671875</v>
      </c>
      <c r="P2032">
        <f t="shared" si="188"/>
        <v>118.6144</v>
      </c>
      <c r="Q2032" t="str">
        <f t="shared" si="189"/>
        <v>technology</v>
      </c>
      <c r="R2032" t="str">
        <f t="shared" si="186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7"/>
        <v>1.2035</v>
      </c>
      <c r="P2033">
        <f t="shared" si="188"/>
        <v>118.45472440944881</v>
      </c>
      <c r="Q2033" t="str">
        <f t="shared" si="189"/>
        <v>technology</v>
      </c>
      <c r="R2033" t="str">
        <f t="shared" si="186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7"/>
        <v>3.0418799999999999</v>
      </c>
      <c r="P2034">
        <f t="shared" si="188"/>
        <v>143.21468926553672</v>
      </c>
      <c r="Q2034" t="str">
        <f t="shared" si="189"/>
        <v>technology</v>
      </c>
      <c r="R2034" t="str">
        <f t="shared" si="186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7"/>
        <v>1.7867599999999999</v>
      </c>
      <c r="P2035">
        <f t="shared" si="188"/>
        <v>282.71518987341773</v>
      </c>
      <c r="Q2035" t="str">
        <f t="shared" si="189"/>
        <v>technology</v>
      </c>
      <c r="R2035" t="str">
        <f t="shared" si="186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7"/>
        <v>3.868199871794872</v>
      </c>
      <c r="P2036">
        <f t="shared" si="188"/>
        <v>593.93620078740162</v>
      </c>
      <c r="Q2036" t="str">
        <f t="shared" si="189"/>
        <v>technology</v>
      </c>
      <c r="R2036" t="str">
        <f t="shared" si="186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7"/>
        <v>2.1103642500000004</v>
      </c>
      <c r="P2037">
        <f t="shared" si="188"/>
        <v>262.15704968944101</v>
      </c>
      <c r="Q2037" t="str">
        <f t="shared" si="189"/>
        <v>technology</v>
      </c>
      <c r="R2037" t="str">
        <f t="shared" si="186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7"/>
        <v>1.3166833333333334</v>
      </c>
      <c r="P2038">
        <f t="shared" si="188"/>
        <v>46.580778301886795</v>
      </c>
      <c r="Q2038" t="str">
        <f t="shared" si="189"/>
        <v>technology</v>
      </c>
      <c r="R2038" t="str">
        <f t="shared" si="186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7"/>
        <v>3.0047639999999998</v>
      </c>
      <c r="P2039">
        <f t="shared" si="188"/>
        <v>70.041118881118877</v>
      </c>
      <c r="Q2039" t="str">
        <f t="shared" si="189"/>
        <v>technology</v>
      </c>
      <c r="R2039" t="str">
        <f t="shared" si="186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7"/>
        <v>4.2051249999999998</v>
      </c>
      <c r="P2040">
        <f t="shared" si="188"/>
        <v>164.90686274509804</v>
      </c>
      <c r="Q2040" t="str">
        <f t="shared" si="189"/>
        <v>technology</v>
      </c>
      <c r="R2040" t="str">
        <f t="shared" si="186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7"/>
        <v>1.362168</v>
      </c>
      <c r="P2041">
        <f t="shared" si="188"/>
        <v>449.26385224274406</v>
      </c>
      <c r="Q2041" t="str">
        <f t="shared" si="189"/>
        <v>technology</v>
      </c>
      <c r="R2041" t="str">
        <f t="shared" si="186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7"/>
        <v>2.4817133333333334</v>
      </c>
      <c r="P2042">
        <f t="shared" si="188"/>
        <v>27.472841328413285</v>
      </c>
      <c r="Q2042" t="str">
        <f t="shared" si="189"/>
        <v>technology</v>
      </c>
      <c r="R2042" t="str">
        <f t="shared" si="186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7"/>
        <v>1.8186315789473684</v>
      </c>
      <c r="P2043">
        <f t="shared" si="188"/>
        <v>143.97499999999999</v>
      </c>
      <c r="Q2043" t="str">
        <f t="shared" si="189"/>
        <v>technology</v>
      </c>
      <c r="R2043" t="str">
        <f t="shared" si="186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7"/>
        <v>1.2353000000000001</v>
      </c>
      <c r="P2044">
        <f t="shared" si="188"/>
        <v>88.23571428571428</v>
      </c>
      <c r="Q2044" t="str">
        <f t="shared" si="189"/>
        <v>technology</v>
      </c>
      <c r="R2044" t="str">
        <f t="shared" si="186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7"/>
        <v>5.0620938628158845</v>
      </c>
      <c r="P2045">
        <f t="shared" si="188"/>
        <v>36.326424870466319</v>
      </c>
      <c r="Q2045" t="str">
        <f t="shared" si="189"/>
        <v>technology</v>
      </c>
      <c r="R2045" t="str">
        <f t="shared" si="186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7"/>
        <v>1.0821333333333334</v>
      </c>
      <c r="P2046">
        <f t="shared" si="188"/>
        <v>90.177777777777777</v>
      </c>
      <c r="Q2046" t="str">
        <f t="shared" si="189"/>
        <v>technology</v>
      </c>
      <c r="R2046" t="str">
        <f t="shared" si="186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7"/>
        <v>8.1918387755102042</v>
      </c>
      <c r="P2047">
        <f t="shared" si="188"/>
        <v>152.62361216730039</v>
      </c>
      <c r="Q2047" t="str">
        <f t="shared" si="189"/>
        <v>technology</v>
      </c>
      <c r="R2047" t="str">
        <f t="shared" si="186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7"/>
        <v>1.2110000000000001</v>
      </c>
      <c r="P2048">
        <f t="shared" si="188"/>
        <v>55.806451612903224</v>
      </c>
      <c r="Q2048" t="str">
        <f t="shared" si="189"/>
        <v>technology</v>
      </c>
      <c r="R2048" t="str">
        <f t="shared" si="186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7"/>
        <v>1.0299897959183673</v>
      </c>
      <c r="P2049">
        <f t="shared" si="188"/>
        <v>227.85327313769753</v>
      </c>
      <c r="Q2049" t="str">
        <f t="shared" si="189"/>
        <v>technology</v>
      </c>
      <c r="R2049" t="str">
        <f t="shared" si="186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7"/>
        <v>1.4833229411764706</v>
      </c>
      <c r="P2050">
        <f t="shared" si="188"/>
        <v>91.82989803350327</v>
      </c>
      <c r="Q2050" t="str">
        <f t="shared" si="189"/>
        <v>technology</v>
      </c>
      <c r="R2050" t="str">
        <f t="shared" ref="R2050:R2113" si="192">RIGHT(N2050,(LEN(N2050)-SEARCH("/",N2050)))</f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3">E2051/D2051</f>
        <v>1.2019070000000001</v>
      </c>
      <c r="P2051">
        <f t="shared" ref="P2051:P2114" si="194">E2051/L2051</f>
        <v>80.991037735849048</v>
      </c>
      <c r="Q2051" t="str">
        <f t="shared" ref="Q2051:Q2114" si="195">LEFT(N2051, SEARCH("/",N2051,1)-1)</f>
        <v>technology</v>
      </c>
      <c r="R2051" t="str">
        <f t="shared" si="192"/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3"/>
        <v>4.7327000000000004</v>
      </c>
      <c r="P2052">
        <f t="shared" si="194"/>
        <v>278.39411764705881</v>
      </c>
      <c r="Q2052" t="str">
        <f t="shared" si="195"/>
        <v>technology</v>
      </c>
      <c r="R2052" t="str">
        <f t="shared" si="192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3"/>
        <v>1.303625</v>
      </c>
      <c r="P2053">
        <f t="shared" si="194"/>
        <v>43.095041322314053</v>
      </c>
      <c r="Q2053" t="str">
        <f t="shared" si="195"/>
        <v>technology</v>
      </c>
      <c r="R2053" t="str">
        <f t="shared" si="192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3"/>
        <v>3.5304799999999998</v>
      </c>
      <c r="P2054">
        <f t="shared" si="194"/>
        <v>326.29205175600737</v>
      </c>
      <c r="Q2054" t="str">
        <f t="shared" si="195"/>
        <v>technology</v>
      </c>
      <c r="R2054" t="str">
        <f t="shared" si="192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3"/>
        <v>1.0102</v>
      </c>
      <c r="P2055">
        <f t="shared" si="194"/>
        <v>41.743801652892564</v>
      </c>
      <c r="Q2055" t="str">
        <f t="shared" si="195"/>
        <v>technology</v>
      </c>
      <c r="R2055" t="str">
        <f t="shared" si="192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3"/>
        <v>1.1359142857142857</v>
      </c>
      <c r="P2056">
        <f t="shared" si="194"/>
        <v>64.020933977455712</v>
      </c>
      <c r="Q2056" t="str">
        <f t="shared" si="195"/>
        <v>technology</v>
      </c>
      <c r="R2056" t="str">
        <f t="shared" si="192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3"/>
        <v>1.6741666666666666</v>
      </c>
      <c r="P2057">
        <f t="shared" si="194"/>
        <v>99.455445544554451</v>
      </c>
      <c r="Q2057" t="str">
        <f t="shared" si="195"/>
        <v>technology</v>
      </c>
      <c r="R2057" t="str">
        <f t="shared" si="192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3"/>
        <v>1.5345200000000001</v>
      </c>
      <c r="P2058">
        <f t="shared" si="194"/>
        <v>138.49458483754512</v>
      </c>
      <c r="Q2058" t="str">
        <f t="shared" si="195"/>
        <v>technology</v>
      </c>
      <c r="R2058" t="str">
        <f t="shared" si="192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3"/>
        <v>2.022322</v>
      </c>
      <c r="P2059">
        <f t="shared" si="194"/>
        <v>45.547792792792798</v>
      </c>
      <c r="Q2059" t="str">
        <f t="shared" si="195"/>
        <v>technology</v>
      </c>
      <c r="R2059" t="str">
        <f t="shared" si="192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3"/>
        <v>1.6828125</v>
      </c>
      <c r="P2060">
        <f t="shared" si="194"/>
        <v>10.507317073170732</v>
      </c>
      <c r="Q2060" t="str">
        <f t="shared" si="195"/>
        <v>technology</v>
      </c>
      <c r="R2060" t="str">
        <f t="shared" si="192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3"/>
        <v>1.4345666666666668</v>
      </c>
      <c r="P2061">
        <f t="shared" si="194"/>
        <v>114.76533333333333</v>
      </c>
      <c r="Q2061" t="str">
        <f t="shared" si="195"/>
        <v>technology</v>
      </c>
      <c r="R2061" t="str">
        <f t="shared" si="192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3"/>
        <v>1.964</v>
      </c>
      <c r="P2062">
        <f t="shared" si="194"/>
        <v>35.997067448680355</v>
      </c>
      <c r="Q2062" t="str">
        <f t="shared" si="195"/>
        <v>technology</v>
      </c>
      <c r="R2062" t="str">
        <f t="shared" si="192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3"/>
        <v>1.0791999999999999</v>
      </c>
      <c r="P2063">
        <f t="shared" si="194"/>
        <v>154.17142857142858</v>
      </c>
      <c r="Q2063" t="str">
        <f t="shared" si="195"/>
        <v>technology</v>
      </c>
      <c r="R2063" t="str">
        <f t="shared" si="192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3"/>
        <v>1.14977</v>
      </c>
      <c r="P2064">
        <f t="shared" si="194"/>
        <v>566.38916256157631</v>
      </c>
      <c r="Q2064" t="str">
        <f t="shared" si="195"/>
        <v>technology</v>
      </c>
      <c r="R2064" t="str">
        <f t="shared" si="192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3"/>
        <v>1.4804999999999999</v>
      </c>
      <c r="P2065">
        <f t="shared" si="194"/>
        <v>120.85714285714286</v>
      </c>
      <c r="Q2065" t="str">
        <f t="shared" si="195"/>
        <v>technology</v>
      </c>
      <c r="R2065" t="str">
        <f t="shared" si="192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3"/>
        <v>1.9116676082790633</v>
      </c>
      <c r="P2066">
        <f t="shared" si="194"/>
        <v>86.163845492085343</v>
      </c>
      <c r="Q2066" t="str">
        <f t="shared" si="195"/>
        <v>technology</v>
      </c>
      <c r="R2066" t="str">
        <f t="shared" si="192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3"/>
        <v>1.99215125</v>
      </c>
      <c r="P2067">
        <f t="shared" si="194"/>
        <v>51.212114395886893</v>
      </c>
      <c r="Q2067" t="str">
        <f t="shared" si="195"/>
        <v>technology</v>
      </c>
      <c r="R2067" t="str">
        <f t="shared" si="192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3"/>
        <v>2.1859999999999999</v>
      </c>
      <c r="P2068">
        <f t="shared" si="194"/>
        <v>67.261538461538464</v>
      </c>
      <c r="Q2068" t="str">
        <f t="shared" si="195"/>
        <v>technology</v>
      </c>
      <c r="R2068" t="str">
        <f t="shared" si="192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3"/>
        <v>1.2686868686868686</v>
      </c>
      <c r="P2069">
        <f t="shared" si="194"/>
        <v>62.8</v>
      </c>
      <c r="Q2069" t="str">
        <f t="shared" si="195"/>
        <v>technology</v>
      </c>
      <c r="R2069" t="str">
        <f t="shared" si="192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3"/>
        <v>1.0522388</v>
      </c>
      <c r="P2070">
        <f t="shared" si="194"/>
        <v>346.13118421052633</v>
      </c>
      <c r="Q2070" t="str">
        <f t="shared" si="195"/>
        <v>technology</v>
      </c>
      <c r="R2070" t="str">
        <f t="shared" si="192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3"/>
        <v>1.2840666000000001</v>
      </c>
      <c r="P2071">
        <f t="shared" si="194"/>
        <v>244.11912547528519</v>
      </c>
      <c r="Q2071" t="str">
        <f t="shared" si="195"/>
        <v>technology</v>
      </c>
      <c r="R2071" t="str">
        <f t="shared" si="192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3"/>
        <v>3.1732719999999999</v>
      </c>
      <c r="P2072">
        <f t="shared" si="194"/>
        <v>259.25424836601309</v>
      </c>
      <c r="Q2072" t="str">
        <f t="shared" si="195"/>
        <v>technology</v>
      </c>
      <c r="R2072" t="str">
        <f t="shared" si="192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3"/>
        <v>2.8073000000000001</v>
      </c>
      <c r="P2073">
        <f t="shared" si="194"/>
        <v>201.96402877697841</v>
      </c>
      <c r="Q2073" t="str">
        <f t="shared" si="195"/>
        <v>technology</v>
      </c>
      <c r="R2073" t="str">
        <f t="shared" si="192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3"/>
        <v>1.1073146853146854</v>
      </c>
      <c r="P2074">
        <f t="shared" si="194"/>
        <v>226.20857142857142</v>
      </c>
      <c r="Q2074" t="str">
        <f t="shared" si="195"/>
        <v>technology</v>
      </c>
      <c r="R2074" t="str">
        <f t="shared" si="192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3"/>
        <v>1.5260429999999998</v>
      </c>
      <c r="P2075">
        <f t="shared" si="194"/>
        <v>324.69</v>
      </c>
      <c r="Q2075" t="str">
        <f t="shared" si="195"/>
        <v>technology</v>
      </c>
      <c r="R2075" t="str">
        <f t="shared" si="192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3"/>
        <v>1.0249999999999999</v>
      </c>
      <c r="P2076">
        <f t="shared" si="194"/>
        <v>205</v>
      </c>
      <c r="Q2076" t="str">
        <f t="shared" si="195"/>
        <v>technology</v>
      </c>
      <c r="R2076" t="str">
        <f t="shared" si="192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3"/>
        <v>16.783738373837384</v>
      </c>
      <c r="P2077">
        <f t="shared" si="194"/>
        <v>20.465926829268295</v>
      </c>
      <c r="Q2077" t="str">
        <f t="shared" si="195"/>
        <v>technology</v>
      </c>
      <c r="R2077" t="str">
        <f t="shared" si="192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3"/>
        <v>5.4334915642458101</v>
      </c>
      <c r="P2078">
        <f t="shared" si="194"/>
        <v>116.35303146309367</v>
      </c>
      <c r="Q2078" t="str">
        <f t="shared" si="195"/>
        <v>technology</v>
      </c>
      <c r="R2078" t="str">
        <f t="shared" si="192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3"/>
        <v>1.1550800000000001</v>
      </c>
      <c r="P2079">
        <f t="shared" si="194"/>
        <v>307.20212765957444</v>
      </c>
      <c r="Q2079" t="str">
        <f t="shared" si="195"/>
        <v>technology</v>
      </c>
      <c r="R2079" t="str">
        <f t="shared" si="192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3"/>
        <v>1.3120499999999999</v>
      </c>
      <c r="P2080">
        <f t="shared" si="194"/>
        <v>546.6875</v>
      </c>
      <c r="Q2080" t="str">
        <f t="shared" si="195"/>
        <v>technology</v>
      </c>
      <c r="R2080" t="str">
        <f t="shared" si="192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3"/>
        <v>2.8816999999999999</v>
      </c>
      <c r="P2081">
        <f t="shared" si="194"/>
        <v>47.474464579901152</v>
      </c>
      <c r="Q2081" t="str">
        <f t="shared" si="195"/>
        <v>technology</v>
      </c>
      <c r="R2081" t="str">
        <f t="shared" si="192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3"/>
        <v>5.0780000000000003</v>
      </c>
      <c r="P2082">
        <f t="shared" si="194"/>
        <v>101.56</v>
      </c>
      <c r="Q2082" t="str">
        <f t="shared" si="195"/>
        <v>technology</v>
      </c>
      <c r="R2082" t="str">
        <f t="shared" si="192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3"/>
        <v>1.1457142857142857</v>
      </c>
      <c r="P2083">
        <f t="shared" si="194"/>
        <v>72.909090909090907</v>
      </c>
      <c r="Q2083" t="str">
        <f t="shared" si="195"/>
        <v>music</v>
      </c>
      <c r="R2083" t="str">
        <f t="shared" si="192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3"/>
        <v>1.1073333333333333</v>
      </c>
      <c r="P2084">
        <f t="shared" si="194"/>
        <v>43.710526315789473</v>
      </c>
      <c r="Q2084" t="str">
        <f t="shared" si="195"/>
        <v>music</v>
      </c>
      <c r="R2084" t="str">
        <f t="shared" si="192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3"/>
        <v>1.1333333333333333</v>
      </c>
      <c r="P2085">
        <f t="shared" si="194"/>
        <v>34</v>
      </c>
      <c r="Q2085" t="str">
        <f t="shared" si="195"/>
        <v>music</v>
      </c>
      <c r="R2085" t="str">
        <f t="shared" si="192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3"/>
        <v>1.0833333333333333</v>
      </c>
      <c r="P2086">
        <f t="shared" si="194"/>
        <v>70.652173913043484</v>
      </c>
      <c r="Q2086" t="str">
        <f t="shared" si="195"/>
        <v>music</v>
      </c>
      <c r="R2086" t="str">
        <f t="shared" si="192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3"/>
        <v>1.2353333333333334</v>
      </c>
      <c r="P2087">
        <f t="shared" si="194"/>
        <v>89.301204819277103</v>
      </c>
      <c r="Q2087" t="str">
        <f t="shared" si="195"/>
        <v>music</v>
      </c>
      <c r="R2087" t="str">
        <f t="shared" si="192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3"/>
        <v>1.0069999999999999</v>
      </c>
      <c r="P2088">
        <f t="shared" si="194"/>
        <v>115.08571428571429</v>
      </c>
      <c r="Q2088" t="str">
        <f t="shared" si="195"/>
        <v>music</v>
      </c>
      <c r="R2088" t="str">
        <f t="shared" si="192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3"/>
        <v>1.0353333333333334</v>
      </c>
      <c r="P2089">
        <f t="shared" si="194"/>
        <v>62.12</v>
      </c>
      <c r="Q2089" t="str">
        <f t="shared" si="195"/>
        <v>music</v>
      </c>
      <c r="R2089" t="str">
        <f t="shared" si="192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3"/>
        <v>1.1551066666666667</v>
      </c>
      <c r="P2090">
        <f t="shared" si="194"/>
        <v>46.204266666666669</v>
      </c>
      <c r="Q2090" t="str">
        <f t="shared" si="195"/>
        <v>music</v>
      </c>
      <c r="R2090" t="str">
        <f t="shared" si="192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3"/>
        <v>1.2040040000000001</v>
      </c>
      <c r="P2091">
        <f t="shared" si="194"/>
        <v>48.54854838709678</v>
      </c>
      <c r="Q2091" t="str">
        <f t="shared" si="195"/>
        <v>music</v>
      </c>
      <c r="R2091" t="str">
        <f t="shared" si="192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3"/>
        <v>1.1504037499999999</v>
      </c>
      <c r="P2092">
        <f t="shared" si="194"/>
        <v>57.520187499999999</v>
      </c>
      <c r="Q2092" t="str">
        <f t="shared" si="195"/>
        <v>music</v>
      </c>
      <c r="R2092" t="str">
        <f t="shared" si="192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3"/>
        <v>1.2046777777777777</v>
      </c>
      <c r="P2093">
        <f t="shared" si="194"/>
        <v>88.147154471544724</v>
      </c>
      <c r="Q2093" t="str">
        <f t="shared" si="195"/>
        <v>music</v>
      </c>
      <c r="R2093" t="str">
        <f t="shared" si="192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3"/>
        <v>1.0128333333333333</v>
      </c>
      <c r="P2094">
        <f t="shared" si="194"/>
        <v>110.49090909090908</v>
      </c>
      <c r="Q2094" t="str">
        <f t="shared" si="195"/>
        <v>music</v>
      </c>
      <c r="R2094" t="str">
        <f t="shared" si="192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3"/>
        <v>1.0246666666666666</v>
      </c>
      <c r="P2095">
        <f t="shared" si="194"/>
        <v>66.826086956521735</v>
      </c>
      <c r="Q2095" t="str">
        <f t="shared" si="195"/>
        <v>music</v>
      </c>
      <c r="R2095" t="str">
        <f t="shared" si="192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3"/>
        <v>1.2054285714285715</v>
      </c>
      <c r="P2096">
        <f t="shared" si="194"/>
        <v>58.597222222222221</v>
      </c>
      <c r="Q2096" t="str">
        <f t="shared" si="195"/>
        <v>music</v>
      </c>
      <c r="R2096" t="str">
        <f t="shared" si="192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3"/>
        <v>1</v>
      </c>
      <c r="P2097">
        <f t="shared" si="194"/>
        <v>113.63636363636364</v>
      </c>
      <c r="Q2097" t="str">
        <f t="shared" si="195"/>
        <v>music</v>
      </c>
      <c r="R2097" t="str">
        <f t="shared" si="192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3"/>
        <v>1.0166666666666666</v>
      </c>
      <c r="P2098">
        <f t="shared" si="194"/>
        <v>43.571428571428569</v>
      </c>
      <c r="Q2098" t="str">
        <f t="shared" si="195"/>
        <v>music</v>
      </c>
      <c r="R2098" t="str">
        <f t="shared" si="192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3"/>
        <v>1</v>
      </c>
      <c r="P2099">
        <f t="shared" si="194"/>
        <v>78.94736842105263</v>
      </c>
      <c r="Q2099" t="str">
        <f t="shared" si="195"/>
        <v>music</v>
      </c>
      <c r="R2099" t="str">
        <f t="shared" si="192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3"/>
        <v>1.0033333333333334</v>
      </c>
      <c r="P2100">
        <f t="shared" si="194"/>
        <v>188.125</v>
      </c>
      <c r="Q2100" t="str">
        <f t="shared" si="195"/>
        <v>music</v>
      </c>
      <c r="R2100" t="str">
        <f t="shared" si="192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3"/>
        <v>1.3236666666666668</v>
      </c>
      <c r="P2101">
        <f t="shared" si="194"/>
        <v>63.031746031746032</v>
      </c>
      <c r="Q2101" t="str">
        <f t="shared" si="195"/>
        <v>music</v>
      </c>
      <c r="R2101" t="str">
        <f t="shared" si="192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3"/>
        <v>1.3666666666666667</v>
      </c>
      <c r="P2102">
        <f t="shared" si="194"/>
        <v>30.37037037037037</v>
      </c>
      <c r="Q2102" t="str">
        <f t="shared" si="195"/>
        <v>music</v>
      </c>
      <c r="R2102" t="str">
        <f t="shared" si="192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3"/>
        <v>1.1325000000000001</v>
      </c>
      <c r="P2103">
        <f t="shared" si="194"/>
        <v>51.477272727272727</v>
      </c>
      <c r="Q2103" t="str">
        <f t="shared" si="195"/>
        <v>music</v>
      </c>
      <c r="R2103" t="str">
        <f t="shared" si="192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3"/>
        <v>1.36</v>
      </c>
      <c r="P2104">
        <f t="shared" si="194"/>
        <v>35.789473684210527</v>
      </c>
      <c r="Q2104" t="str">
        <f t="shared" si="195"/>
        <v>music</v>
      </c>
      <c r="R2104" t="str">
        <f t="shared" si="192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3"/>
        <v>1.4612318374694613</v>
      </c>
      <c r="P2105">
        <f t="shared" si="194"/>
        <v>98.817391304347822</v>
      </c>
      <c r="Q2105" t="str">
        <f t="shared" si="195"/>
        <v>music</v>
      </c>
      <c r="R2105" t="str">
        <f t="shared" si="192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3"/>
        <v>1.2949999999999999</v>
      </c>
      <c r="P2106">
        <f t="shared" si="194"/>
        <v>28</v>
      </c>
      <c r="Q2106" t="str">
        <f t="shared" si="195"/>
        <v>music</v>
      </c>
      <c r="R2106" t="str">
        <f t="shared" si="192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3"/>
        <v>2.54</v>
      </c>
      <c r="P2107">
        <f t="shared" si="194"/>
        <v>51.313131313131315</v>
      </c>
      <c r="Q2107" t="str">
        <f t="shared" si="195"/>
        <v>music</v>
      </c>
      <c r="R2107" t="str">
        <f t="shared" si="192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3"/>
        <v>1.0704545454545455</v>
      </c>
      <c r="P2108">
        <f t="shared" si="194"/>
        <v>53.522727272727273</v>
      </c>
      <c r="Q2108" t="str">
        <f t="shared" si="195"/>
        <v>music</v>
      </c>
      <c r="R2108" t="str">
        <f t="shared" si="192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3"/>
        <v>1.0773299999999999</v>
      </c>
      <c r="P2109">
        <f t="shared" si="194"/>
        <v>37.149310344827583</v>
      </c>
      <c r="Q2109" t="str">
        <f t="shared" si="195"/>
        <v>music</v>
      </c>
      <c r="R2109" t="str">
        <f t="shared" si="192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3"/>
        <v>1.0731250000000001</v>
      </c>
      <c r="P2110">
        <f t="shared" si="194"/>
        <v>89.895287958115176</v>
      </c>
      <c r="Q2110" t="str">
        <f t="shared" si="195"/>
        <v>music</v>
      </c>
      <c r="R2110" t="str">
        <f t="shared" si="192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3"/>
        <v>1.06525</v>
      </c>
      <c r="P2111">
        <f t="shared" si="194"/>
        <v>106.52500000000001</v>
      </c>
      <c r="Q2111" t="str">
        <f t="shared" si="195"/>
        <v>music</v>
      </c>
      <c r="R2111" t="str">
        <f t="shared" si="192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3"/>
        <v>1.0035000000000001</v>
      </c>
      <c r="P2112">
        <f t="shared" si="194"/>
        <v>52.815789473684212</v>
      </c>
      <c r="Q2112" t="str">
        <f t="shared" si="195"/>
        <v>music</v>
      </c>
      <c r="R2112" t="str">
        <f t="shared" si="192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3"/>
        <v>1.0649999999999999</v>
      </c>
      <c r="P2113">
        <f t="shared" si="194"/>
        <v>54.615384615384613</v>
      </c>
      <c r="Q2113" t="str">
        <f t="shared" si="195"/>
        <v>music</v>
      </c>
      <c r="R2113" t="str">
        <f t="shared" si="192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3"/>
        <v>1</v>
      </c>
      <c r="P2114">
        <f t="shared" si="194"/>
        <v>27.272727272727273</v>
      </c>
      <c r="Q2114" t="str">
        <f t="shared" si="195"/>
        <v>music</v>
      </c>
      <c r="R2114" t="str">
        <f t="shared" ref="R2114:R2177" si="198">RIGHT(N2114,(LEN(N2114)-SEARCH("/",N2114)))</f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9">E2115/D2115</f>
        <v>1.0485714285714285</v>
      </c>
      <c r="P2115">
        <f t="shared" ref="P2115:P2178" si="200">E2115/L2115</f>
        <v>68.598130841121488</v>
      </c>
      <c r="Q2115" t="str">
        <f t="shared" ref="Q2115:Q2178" si="201">LEFT(N2115, SEARCH("/",N2115,1)-1)</f>
        <v>music</v>
      </c>
      <c r="R2115" t="str">
        <f t="shared" si="198"/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9"/>
        <v>1.0469999999999999</v>
      </c>
      <c r="P2116">
        <f t="shared" si="200"/>
        <v>35.612244897959187</v>
      </c>
      <c r="Q2116" t="str">
        <f t="shared" si="201"/>
        <v>music</v>
      </c>
      <c r="R2116" t="str">
        <f t="shared" si="198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9"/>
        <v>2.2566666666666668</v>
      </c>
      <c r="P2117">
        <f t="shared" si="200"/>
        <v>94.027777777777771</v>
      </c>
      <c r="Q2117" t="str">
        <f t="shared" si="201"/>
        <v>music</v>
      </c>
      <c r="R2117" t="str">
        <f t="shared" si="198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9"/>
        <v>1.0090416666666666</v>
      </c>
      <c r="P2118">
        <f t="shared" si="200"/>
        <v>526.45652173913038</v>
      </c>
      <c r="Q2118" t="str">
        <f t="shared" si="201"/>
        <v>music</v>
      </c>
      <c r="R2118" t="str">
        <f t="shared" si="198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9"/>
        <v>1.4775</v>
      </c>
      <c r="P2119">
        <f t="shared" si="200"/>
        <v>50.657142857142858</v>
      </c>
      <c r="Q2119" t="str">
        <f t="shared" si="201"/>
        <v>music</v>
      </c>
      <c r="R2119" t="str">
        <f t="shared" si="198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9"/>
        <v>1.3461099999999999</v>
      </c>
      <c r="P2120">
        <f t="shared" si="200"/>
        <v>79.182941176470578</v>
      </c>
      <c r="Q2120" t="str">
        <f t="shared" si="201"/>
        <v>music</v>
      </c>
      <c r="R2120" t="str">
        <f t="shared" si="198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9"/>
        <v>1.0075000000000001</v>
      </c>
      <c r="P2121">
        <f t="shared" si="200"/>
        <v>91.590909090909093</v>
      </c>
      <c r="Q2121" t="str">
        <f t="shared" si="201"/>
        <v>music</v>
      </c>
      <c r="R2121" t="str">
        <f t="shared" si="198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9"/>
        <v>1.00880375</v>
      </c>
      <c r="P2122">
        <f t="shared" si="200"/>
        <v>116.96275362318841</v>
      </c>
      <c r="Q2122" t="str">
        <f t="shared" si="201"/>
        <v>music</v>
      </c>
      <c r="R2122" t="str">
        <f t="shared" si="198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9"/>
        <v>5.6800000000000002E-3</v>
      </c>
      <c r="P2123">
        <f t="shared" si="200"/>
        <v>28.4</v>
      </c>
      <c r="Q2123" t="str">
        <f t="shared" si="201"/>
        <v>games</v>
      </c>
      <c r="R2123" t="str">
        <f t="shared" si="198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9"/>
        <v>3.875E-3</v>
      </c>
      <c r="P2124">
        <f t="shared" si="200"/>
        <v>103.33333333333333</v>
      </c>
      <c r="Q2124" t="str">
        <f t="shared" si="201"/>
        <v>games</v>
      </c>
      <c r="R2124" t="str">
        <f t="shared" si="198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9"/>
        <v>0.1</v>
      </c>
      <c r="P2125">
        <f t="shared" si="200"/>
        <v>10</v>
      </c>
      <c r="Q2125" t="str">
        <f t="shared" si="201"/>
        <v>games</v>
      </c>
      <c r="R2125" t="str">
        <f t="shared" si="198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9"/>
        <v>0.10454545454545454</v>
      </c>
      <c r="P2126">
        <f t="shared" si="200"/>
        <v>23</v>
      </c>
      <c r="Q2126" t="str">
        <f t="shared" si="201"/>
        <v>games</v>
      </c>
      <c r="R2126" t="str">
        <f t="shared" si="198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9"/>
        <v>1.4200000000000001E-2</v>
      </c>
      <c r="P2127">
        <f t="shared" si="200"/>
        <v>31.555555555555557</v>
      </c>
      <c r="Q2127" t="str">
        <f t="shared" si="201"/>
        <v>games</v>
      </c>
      <c r="R2127" t="str">
        <f t="shared" si="198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9"/>
        <v>5.0000000000000001E-4</v>
      </c>
      <c r="P2128">
        <f t="shared" si="200"/>
        <v>5</v>
      </c>
      <c r="Q2128" t="str">
        <f t="shared" si="201"/>
        <v>games</v>
      </c>
      <c r="R2128" t="str">
        <f t="shared" si="198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9"/>
        <v>0.28842857142857142</v>
      </c>
      <c r="P2129">
        <f t="shared" si="200"/>
        <v>34.220338983050844</v>
      </c>
      <c r="Q2129" t="str">
        <f t="shared" si="201"/>
        <v>games</v>
      </c>
      <c r="R2129" t="str">
        <f t="shared" si="198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9"/>
        <v>1.6666666666666668E-3</v>
      </c>
      <c r="P2130">
        <f t="shared" si="200"/>
        <v>25</v>
      </c>
      <c r="Q2130" t="str">
        <f t="shared" si="201"/>
        <v>games</v>
      </c>
      <c r="R2130" t="str">
        <f t="shared" si="198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9"/>
        <v>0.11799999999999999</v>
      </c>
      <c r="P2131">
        <f t="shared" si="200"/>
        <v>19.666666666666668</v>
      </c>
      <c r="Q2131" t="str">
        <f t="shared" si="201"/>
        <v>games</v>
      </c>
      <c r="R2131" t="str">
        <f t="shared" si="198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9"/>
        <v>2.0238095238095236E-3</v>
      </c>
      <c r="P2132">
        <f t="shared" si="200"/>
        <v>21.25</v>
      </c>
      <c r="Q2132" t="str">
        <f t="shared" si="201"/>
        <v>games</v>
      </c>
      <c r="R2132" t="str">
        <f t="shared" si="198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9"/>
        <v>0.05</v>
      </c>
      <c r="P2133">
        <f t="shared" si="200"/>
        <v>8.3333333333333339</v>
      </c>
      <c r="Q2133" t="str">
        <f t="shared" si="201"/>
        <v>games</v>
      </c>
      <c r="R2133" t="str">
        <f t="shared" si="198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9"/>
        <v>2.1129899999999997E-2</v>
      </c>
      <c r="P2134">
        <f t="shared" si="200"/>
        <v>21.34333333333333</v>
      </c>
      <c r="Q2134" t="str">
        <f t="shared" si="201"/>
        <v>games</v>
      </c>
      <c r="R2134" t="str">
        <f t="shared" si="198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9"/>
        <v>1.6E-2</v>
      </c>
      <c r="P2135">
        <f t="shared" si="200"/>
        <v>5.333333333333333</v>
      </c>
      <c r="Q2135" t="str">
        <f t="shared" si="201"/>
        <v>games</v>
      </c>
      <c r="R2135" t="str">
        <f t="shared" si="198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9"/>
        <v>1.7333333333333333E-2</v>
      </c>
      <c r="P2136">
        <f t="shared" si="200"/>
        <v>34.666666666666664</v>
      </c>
      <c r="Q2136" t="str">
        <f t="shared" si="201"/>
        <v>games</v>
      </c>
      <c r="R2136" t="str">
        <f t="shared" si="198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9"/>
        <v>9.5600000000000004E-2</v>
      </c>
      <c r="P2137">
        <f t="shared" si="200"/>
        <v>21.727272727272727</v>
      </c>
      <c r="Q2137" t="str">
        <f t="shared" si="201"/>
        <v>games</v>
      </c>
      <c r="R2137" t="str">
        <f t="shared" si="198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9"/>
        <v>5.9612499999999998E-4</v>
      </c>
      <c r="P2138">
        <f t="shared" si="200"/>
        <v>11.922499999999999</v>
      </c>
      <c r="Q2138" t="str">
        <f t="shared" si="201"/>
        <v>games</v>
      </c>
      <c r="R2138" t="str">
        <f t="shared" si="198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9"/>
        <v>0.28405999999999998</v>
      </c>
      <c r="P2139">
        <f t="shared" si="200"/>
        <v>26.59737827715356</v>
      </c>
      <c r="Q2139" t="str">
        <f t="shared" si="201"/>
        <v>games</v>
      </c>
      <c r="R2139" t="str">
        <f t="shared" si="198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9"/>
        <v>0.128</v>
      </c>
      <c r="P2140">
        <f t="shared" si="200"/>
        <v>10.666666666666666</v>
      </c>
      <c r="Q2140" t="str">
        <f t="shared" si="201"/>
        <v>games</v>
      </c>
      <c r="R2140" t="str">
        <f t="shared" si="198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9"/>
        <v>5.4199999999999998E-2</v>
      </c>
      <c r="P2141">
        <f t="shared" si="200"/>
        <v>29.035714285714285</v>
      </c>
      <c r="Q2141" t="str">
        <f t="shared" si="201"/>
        <v>games</v>
      </c>
      <c r="R2141" t="str">
        <f t="shared" si="198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9"/>
        <v>1.1199999999999999E-3</v>
      </c>
      <c r="P2142">
        <f t="shared" si="200"/>
        <v>50.909090909090907</v>
      </c>
      <c r="Q2142" t="str">
        <f t="shared" si="201"/>
        <v>games</v>
      </c>
      <c r="R2142" t="str">
        <f t="shared" si="198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9"/>
        <v>0</v>
      </c>
      <c r="P2143" t="e">
        <f t="shared" si="200"/>
        <v>#DIV/0!</v>
      </c>
      <c r="Q2143" t="str">
        <f t="shared" si="201"/>
        <v>games</v>
      </c>
      <c r="R2143" t="str">
        <f t="shared" si="198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9"/>
        <v>5.7238095238095241E-2</v>
      </c>
      <c r="P2144">
        <f t="shared" si="200"/>
        <v>50.083333333333336</v>
      </c>
      <c r="Q2144" t="str">
        <f t="shared" si="201"/>
        <v>games</v>
      </c>
      <c r="R2144" t="str">
        <f t="shared" si="198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9"/>
        <v>0.1125</v>
      </c>
      <c r="P2145">
        <f t="shared" si="200"/>
        <v>45</v>
      </c>
      <c r="Q2145" t="str">
        <f t="shared" si="201"/>
        <v>games</v>
      </c>
      <c r="R2145" t="str">
        <f t="shared" si="198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9"/>
        <v>1.7098591549295775E-2</v>
      </c>
      <c r="P2146">
        <f t="shared" si="200"/>
        <v>25.291666666666668</v>
      </c>
      <c r="Q2146" t="str">
        <f t="shared" si="201"/>
        <v>games</v>
      </c>
      <c r="R2146" t="str">
        <f t="shared" si="198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9"/>
        <v>0.30433333333333334</v>
      </c>
      <c r="P2147">
        <f t="shared" si="200"/>
        <v>51.292134831460672</v>
      </c>
      <c r="Q2147" t="str">
        <f t="shared" si="201"/>
        <v>games</v>
      </c>
      <c r="R2147" t="str">
        <f t="shared" si="198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9"/>
        <v>2.0000000000000001E-4</v>
      </c>
      <c r="P2148">
        <f t="shared" si="200"/>
        <v>1</v>
      </c>
      <c r="Q2148" t="str">
        <f t="shared" si="201"/>
        <v>games</v>
      </c>
      <c r="R2148" t="str">
        <f t="shared" si="198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9"/>
        <v>6.9641025641025639E-3</v>
      </c>
      <c r="P2149">
        <f t="shared" si="200"/>
        <v>49.381818181818183</v>
      </c>
      <c r="Q2149" t="str">
        <f t="shared" si="201"/>
        <v>games</v>
      </c>
      <c r="R2149" t="str">
        <f t="shared" si="198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9"/>
        <v>0.02</v>
      </c>
      <c r="P2150">
        <f t="shared" si="200"/>
        <v>1</v>
      </c>
      <c r="Q2150" t="str">
        <f t="shared" si="201"/>
        <v>games</v>
      </c>
      <c r="R2150" t="str">
        <f t="shared" si="198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9"/>
        <v>0</v>
      </c>
      <c r="P2151" t="e">
        <f t="shared" si="200"/>
        <v>#DIV/0!</v>
      </c>
      <c r="Q2151" t="str">
        <f t="shared" si="201"/>
        <v>games</v>
      </c>
      <c r="R2151" t="str">
        <f t="shared" si="198"/>
        <v>video games</v>
      </c>
      <c r="S2151" s="9">
        <f t="shared" si="202"/>
        <v>40355.024953703702</v>
      </c>
      <c r="T2151" s="9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9"/>
        <v>8.0999999999999996E-3</v>
      </c>
      <c r="P2152">
        <f t="shared" si="200"/>
        <v>101.25</v>
      </c>
      <c r="Q2152" t="str">
        <f t="shared" si="201"/>
        <v>games</v>
      </c>
      <c r="R2152" t="str">
        <f t="shared" si="198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9"/>
        <v>2.6222222222222224E-3</v>
      </c>
      <c r="P2153">
        <f t="shared" si="200"/>
        <v>19.666666666666668</v>
      </c>
      <c r="Q2153" t="str">
        <f t="shared" si="201"/>
        <v>games</v>
      </c>
      <c r="R2153" t="str">
        <f t="shared" si="198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9"/>
        <v>1.6666666666666668E-3</v>
      </c>
      <c r="P2154">
        <f t="shared" si="200"/>
        <v>12.5</v>
      </c>
      <c r="Q2154" t="str">
        <f t="shared" si="201"/>
        <v>games</v>
      </c>
      <c r="R2154" t="str">
        <f t="shared" si="198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9"/>
        <v>9.1244548809124457E-5</v>
      </c>
      <c r="P2155">
        <f t="shared" si="200"/>
        <v>8.5</v>
      </c>
      <c r="Q2155" t="str">
        <f t="shared" si="201"/>
        <v>games</v>
      </c>
      <c r="R2155" t="str">
        <f t="shared" si="198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9"/>
        <v>8.0000000000000002E-3</v>
      </c>
      <c r="P2156">
        <f t="shared" si="200"/>
        <v>1</v>
      </c>
      <c r="Q2156" t="str">
        <f t="shared" si="201"/>
        <v>games</v>
      </c>
      <c r="R2156" t="str">
        <f t="shared" si="198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9"/>
        <v>2.3E-2</v>
      </c>
      <c r="P2157">
        <f t="shared" si="200"/>
        <v>23</v>
      </c>
      <c r="Q2157" t="str">
        <f t="shared" si="201"/>
        <v>games</v>
      </c>
      <c r="R2157" t="str">
        <f t="shared" si="198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9"/>
        <v>2.6660714285714284E-2</v>
      </c>
      <c r="P2158">
        <f t="shared" si="200"/>
        <v>17.987951807228917</v>
      </c>
      <c r="Q2158" t="str">
        <f t="shared" si="201"/>
        <v>games</v>
      </c>
      <c r="R2158" t="str">
        <f t="shared" si="198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9"/>
        <v>0.28192</v>
      </c>
      <c r="P2159">
        <f t="shared" si="200"/>
        <v>370.94736842105266</v>
      </c>
      <c r="Q2159" t="str">
        <f t="shared" si="201"/>
        <v>games</v>
      </c>
      <c r="R2159" t="str">
        <f t="shared" si="198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9"/>
        <v>6.5900366666666668E-2</v>
      </c>
      <c r="P2160">
        <f t="shared" si="200"/>
        <v>63.569485530546629</v>
      </c>
      <c r="Q2160" t="str">
        <f t="shared" si="201"/>
        <v>games</v>
      </c>
      <c r="R2160" t="str">
        <f t="shared" si="198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9"/>
        <v>7.2222222222222219E-3</v>
      </c>
      <c r="P2161">
        <f t="shared" si="200"/>
        <v>13</v>
      </c>
      <c r="Q2161" t="str">
        <f t="shared" si="201"/>
        <v>games</v>
      </c>
      <c r="R2161" t="str">
        <f t="shared" si="198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9"/>
        <v>8.5000000000000006E-3</v>
      </c>
      <c r="P2162">
        <f t="shared" si="200"/>
        <v>5.3125</v>
      </c>
      <c r="Q2162" t="str">
        <f t="shared" si="201"/>
        <v>games</v>
      </c>
      <c r="R2162" t="str">
        <f t="shared" si="198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9"/>
        <v>1.1575</v>
      </c>
      <c r="P2163">
        <f t="shared" si="200"/>
        <v>35.615384615384613</v>
      </c>
      <c r="Q2163" t="str">
        <f t="shared" si="201"/>
        <v>music</v>
      </c>
      <c r="R2163" t="str">
        <f t="shared" si="198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9"/>
        <v>1.1226666666666667</v>
      </c>
      <c r="P2164">
        <f t="shared" si="200"/>
        <v>87.103448275862064</v>
      </c>
      <c r="Q2164" t="str">
        <f t="shared" si="201"/>
        <v>music</v>
      </c>
      <c r="R2164" t="str">
        <f t="shared" si="198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9"/>
        <v>1.3220000000000001</v>
      </c>
      <c r="P2165">
        <f t="shared" si="200"/>
        <v>75.11363636363636</v>
      </c>
      <c r="Q2165" t="str">
        <f t="shared" si="201"/>
        <v>music</v>
      </c>
      <c r="R2165" t="str">
        <f t="shared" si="198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9"/>
        <v>1.0263636363636364</v>
      </c>
      <c r="P2166">
        <f t="shared" si="200"/>
        <v>68.01204819277109</v>
      </c>
      <c r="Q2166" t="str">
        <f t="shared" si="201"/>
        <v>music</v>
      </c>
      <c r="R2166" t="str">
        <f t="shared" si="198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9"/>
        <v>1.3864000000000001</v>
      </c>
      <c r="P2167">
        <f t="shared" si="200"/>
        <v>29.623931623931625</v>
      </c>
      <c r="Q2167" t="str">
        <f t="shared" si="201"/>
        <v>music</v>
      </c>
      <c r="R2167" t="str">
        <f t="shared" si="198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9"/>
        <v>1.466</v>
      </c>
      <c r="P2168">
        <f t="shared" si="200"/>
        <v>91.625</v>
      </c>
      <c r="Q2168" t="str">
        <f t="shared" si="201"/>
        <v>music</v>
      </c>
      <c r="R2168" t="str">
        <f t="shared" si="198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9"/>
        <v>1.2</v>
      </c>
      <c r="P2169">
        <f t="shared" si="200"/>
        <v>22.5</v>
      </c>
      <c r="Q2169" t="str">
        <f t="shared" si="201"/>
        <v>music</v>
      </c>
      <c r="R2169" t="str">
        <f t="shared" si="198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9"/>
        <v>1.215816111111111</v>
      </c>
      <c r="P2170">
        <f t="shared" si="200"/>
        <v>64.366735294117646</v>
      </c>
      <c r="Q2170" t="str">
        <f t="shared" si="201"/>
        <v>music</v>
      </c>
      <c r="R2170" t="str">
        <f t="shared" si="198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9"/>
        <v>1</v>
      </c>
      <c r="P2171">
        <f t="shared" si="200"/>
        <v>21.857142857142858</v>
      </c>
      <c r="Q2171" t="str">
        <f t="shared" si="201"/>
        <v>music</v>
      </c>
      <c r="R2171" t="str">
        <f t="shared" si="198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9"/>
        <v>1.8085714285714285</v>
      </c>
      <c r="P2172">
        <f t="shared" si="200"/>
        <v>33.315789473684212</v>
      </c>
      <c r="Q2172" t="str">
        <f t="shared" si="201"/>
        <v>music</v>
      </c>
      <c r="R2172" t="str">
        <f t="shared" si="198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9"/>
        <v>1.0607500000000001</v>
      </c>
      <c r="P2173">
        <f t="shared" si="200"/>
        <v>90.276595744680847</v>
      </c>
      <c r="Q2173" t="str">
        <f t="shared" si="201"/>
        <v>music</v>
      </c>
      <c r="R2173" t="str">
        <f t="shared" si="198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9"/>
        <v>1</v>
      </c>
      <c r="P2174">
        <f t="shared" si="200"/>
        <v>76.92307692307692</v>
      </c>
      <c r="Q2174" t="str">
        <f t="shared" si="201"/>
        <v>music</v>
      </c>
      <c r="R2174" t="str">
        <f t="shared" si="198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9"/>
        <v>1.2692857142857144</v>
      </c>
      <c r="P2175">
        <f t="shared" si="200"/>
        <v>59.233333333333334</v>
      </c>
      <c r="Q2175" t="str">
        <f t="shared" si="201"/>
        <v>music</v>
      </c>
      <c r="R2175" t="str">
        <f t="shared" si="198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9"/>
        <v>1.0297499999999999</v>
      </c>
      <c r="P2176">
        <f t="shared" si="200"/>
        <v>65.38095238095238</v>
      </c>
      <c r="Q2176" t="str">
        <f t="shared" si="201"/>
        <v>music</v>
      </c>
      <c r="R2176" t="str">
        <f t="shared" si="198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9"/>
        <v>2.5</v>
      </c>
      <c r="P2177">
        <f t="shared" si="200"/>
        <v>67.307692307692307</v>
      </c>
      <c r="Q2177" t="str">
        <f t="shared" si="201"/>
        <v>music</v>
      </c>
      <c r="R2177" t="str">
        <f t="shared" si="198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9"/>
        <v>1.2602</v>
      </c>
      <c r="P2178">
        <f t="shared" si="200"/>
        <v>88.74647887323944</v>
      </c>
      <c r="Q2178" t="str">
        <f t="shared" si="201"/>
        <v>music</v>
      </c>
      <c r="R2178" t="str">
        <f t="shared" ref="R2178:R2241" si="204">RIGHT(N2178,(LEN(N2178)-SEARCH("/",N2178)))</f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5">E2179/D2179</f>
        <v>1.0012000000000001</v>
      </c>
      <c r="P2179">
        <f t="shared" ref="P2179:P2242" si="206">E2179/L2179</f>
        <v>65.868421052631575</v>
      </c>
      <c r="Q2179" t="str">
        <f t="shared" ref="Q2179:Q2242" si="207">LEFT(N2179, SEARCH("/",N2179,1)-1)</f>
        <v>music</v>
      </c>
      <c r="R2179" t="str">
        <f t="shared" si="204"/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5"/>
        <v>1.3864000000000001</v>
      </c>
      <c r="P2180">
        <f t="shared" si="206"/>
        <v>40.349243306169967</v>
      </c>
      <c r="Q2180" t="str">
        <f t="shared" si="207"/>
        <v>music</v>
      </c>
      <c r="R2180" t="str">
        <f t="shared" si="204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5"/>
        <v>1.6140000000000001</v>
      </c>
      <c r="P2181">
        <f t="shared" si="206"/>
        <v>76.857142857142861</v>
      </c>
      <c r="Q2181" t="str">
        <f t="shared" si="207"/>
        <v>music</v>
      </c>
      <c r="R2181" t="str">
        <f t="shared" si="204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5"/>
        <v>1.071842</v>
      </c>
      <c r="P2182">
        <f t="shared" si="206"/>
        <v>68.707820512820518</v>
      </c>
      <c r="Q2182" t="str">
        <f t="shared" si="207"/>
        <v>music</v>
      </c>
      <c r="R2182" t="str">
        <f t="shared" si="204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5"/>
        <v>1.5309999999999999</v>
      </c>
      <c r="P2183">
        <f t="shared" si="206"/>
        <v>57.773584905660378</v>
      </c>
      <c r="Q2183" t="str">
        <f t="shared" si="207"/>
        <v>games</v>
      </c>
      <c r="R2183" t="str">
        <f t="shared" si="204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5"/>
        <v>5.2416666666666663</v>
      </c>
      <c r="P2184">
        <f t="shared" si="206"/>
        <v>44.171348314606739</v>
      </c>
      <c r="Q2184" t="str">
        <f t="shared" si="207"/>
        <v>games</v>
      </c>
      <c r="R2184" t="str">
        <f t="shared" si="204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5"/>
        <v>4.8927777777777779</v>
      </c>
      <c r="P2185">
        <f t="shared" si="206"/>
        <v>31.566308243727597</v>
      </c>
      <c r="Q2185" t="str">
        <f t="shared" si="207"/>
        <v>games</v>
      </c>
      <c r="R2185" t="str">
        <f t="shared" si="204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5"/>
        <v>2.8473999999999999</v>
      </c>
      <c r="P2186">
        <f t="shared" si="206"/>
        <v>107.04511278195488</v>
      </c>
      <c r="Q2186" t="str">
        <f t="shared" si="207"/>
        <v>games</v>
      </c>
      <c r="R2186" t="str">
        <f t="shared" si="204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5"/>
        <v>18.569700000000001</v>
      </c>
      <c r="P2187">
        <f t="shared" si="206"/>
        <v>149.03451043338683</v>
      </c>
      <c r="Q2187" t="str">
        <f t="shared" si="207"/>
        <v>games</v>
      </c>
      <c r="R2187" t="str">
        <f t="shared" si="204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5"/>
        <v>1.0967499999999999</v>
      </c>
      <c r="P2188">
        <f t="shared" si="206"/>
        <v>55.956632653061227</v>
      </c>
      <c r="Q2188" t="str">
        <f t="shared" si="207"/>
        <v>games</v>
      </c>
      <c r="R2188" t="str">
        <f t="shared" si="204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5"/>
        <v>10.146425000000001</v>
      </c>
      <c r="P2189">
        <f t="shared" si="206"/>
        <v>56.970381807973048</v>
      </c>
      <c r="Q2189" t="str">
        <f t="shared" si="207"/>
        <v>games</v>
      </c>
      <c r="R2189" t="str">
        <f t="shared" si="204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5"/>
        <v>4.1217692027666546</v>
      </c>
      <c r="P2190">
        <f t="shared" si="206"/>
        <v>44.056420233463037</v>
      </c>
      <c r="Q2190" t="str">
        <f t="shared" si="207"/>
        <v>games</v>
      </c>
      <c r="R2190" t="str">
        <f t="shared" si="204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5"/>
        <v>5.0324999999999998</v>
      </c>
      <c r="P2191">
        <f t="shared" si="206"/>
        <v>68.625</v>
      </c>
      <c r="Q2191" t="str">
        <f t="shared" si="207"/>
        <v>games</v>
      </c>
      <c r="R2191" t="str">
        <f t="shared" si="204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5"/>
        <v>1.8461052631578947</v>
      </c>
      <c r="P2192">
        <f t="shared" si="206"/>
        <v>65.318435754189949</v>
      </c>
      <c r="Q2192" t="str">
        <f t="shared" si="207"/>
        <v>games</v>
      </c>
      <c r="R2192" t="str">
        <f t="shared" si="204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5"/>
        <v>1.1973333333333334</v>
      </c>
      <c r="P2193">
        <f t="shared" si="206"/>
        <v>35.92</v>
      </c>
      <c r="Q2193" t="str">
        <f t="shared" si="207"/>
        <v>games</v>
      </c>
      <c r="R2193" t="str">
        <f t="shared" si="204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5"/>
        <v>10.812401666666668</v>
      </c>
      <c r="P2194">
        <f t="shared" si="206"/>
        <v>40.070667078443485</v>
      </c>
      <c r="Q2194" t="str">
        <f t="shared" si="207"/>
        <v>games</v>
      </c>
      <c r="R2194" t="str">
        <f t="shared" si="204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5"/>
        <v>4.5237333333333334</v>
      </c>
      <c r="P2195">
        <f t="shared" si="206"/>
        <v>75.647714604236342</v>
      </c>
      <c r="Q2195" t="str">
        <f t="shared" si="207"/>
        <v>games</v>
      </c>
      <c r="R2195" t="str">
        <f t="shared" si="204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5"/>
        <v>5.3737000000000004</v>
      </c>
      <c r="P2196">
        <f t="shared" si="206"/>
        <v>61.203872437357631</v>
      </c>
      <c r="Q2196" t="str">
        <f t="shared" si="207"/>
        <v>games</v>
      </c>
      <c r="R2196" t="str">
        <f t="shared" si="204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5"/>
        <v>1.2032608695652174</v>
      </c>
      <c r="P2197">
        <f t="shared" si="206"/>
        <v>48.130434782608695</v>
      </c>
      <c r="Q2197" t="str">
        <f t="shared" si="207"/>
        <v>games</v>
      </c>
      <c r="R2197" t="str">
        <f t="shared" si="204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5"/>
        <v>1.1383571428571428</v>
      </c>
      <c r="P2198">
        <f t="shared" si="206"/>
        <v>68.106837606837601</v>
      </c>
      <c r="Q2198" t="str">
        <f t="shared" si="207"/>
        <v>games</v>
      </c>
      <c r="R2198" t="str">
        <f t="shared" si="204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5"/>
        <v>9.5103109999999997</v>
      </c>
      <c r="P2199">
        <f t="shared" si="206"/>
        <v>65.891300230946882</v>
      </c>
      <c r="Q2199" t="str">
        <f t="shared" si="207"/>
        <v>games</v>
      </c>
      <c r="R2199" t="str">
        <f t="shared" si="204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5"/>
        <v>1.3289249999999999</v>
      </c>
      <c r="P2200">
        <f t="shared" si="206"/>
        <v>81.654377880184327</v>
      </c>
      <c r="Q2200" t="str">
        <f t="shared" si="207"/>
        <v>games</v>
      </c>
      <c r="R2200" t="str">
        <f t="shared" si="204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5"/>
        <v>1.4697777777777778</v>
      </c>
      <c r="P2201">
        <f t="shared" si="206"/>
        <v>52.701195219123505</v>
      </c>
      <c r="Q2201" t="str">
        <f t="shared" si="207"/>
        <v>games</v>
      </c>
      <c r="R2201" t="str">
        <f t="shared" si="204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5"/>
        <v>5.4215</v>
      </c>
      <c r="P2202">
        <f t="shared" si="206"/>
        <v>41.228136882129277</v>
      </c>
      <c r="Q2202" t="str">
        <f t="shared" si="207"/>
        <v>games</v>
      </c>
      <c r="R2202" t="str">
        <f t="shared" si="204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5"/>
        <v>3.8271818181818182</v>
      </c>
      <c r="P2203">
        <f t="shared" si="206"/>
        <v>15.035357142857142</v>
      </c>
      <c r="Q2203" t="str">
        <f t="shared" si="207"/>
        <v>music</v>
      </c>
      <c r="R2203" t="str">
        <f t="shared" si="204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5"/>
        <v>7.0418124999999998</v>
      </c>
      <c r="P2204">
        <f t="shared" si="206"/>
        <v>39.066920943134534</v>
      </c>
      <c r="Q2204" t="str">
        <f t="shared" si="207"/>
        <v>music</v>
      </c>
      <c r="R2204" t="str">
        <f t="shared" si="204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5"/>
        <v>1.0954999999999999</v>
      </c>
      <c r="P2205">
        <f t="shared" si="206"/>
        <v>43.82</v>
      </c>
      <c r="Q2205" t="str">
        <f t="shared" si="207"/>
        <v>music</v>
      </c>
      <c r="R2205" t="str">
        <f t="shared" si="204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5"/>
        <v>1.3286666666666667</v>
      </c>
      <c r="P2206">
        <f t="shared" si="206"/>
        <v>27.301369863013697</v>
      </c>
      <c r="Q2206" t="str">
        <f t="shared" si="207"/>
        <v>music</v>
      </c>
      <c r="R2206" t="str">
        <f t="shared" si="204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5"/>
        <v>1.52</v>
      </c>
      <c r="P2207">
        <f t="shared" si="206"/>
        <v>42.222222222222221</v>
      </c>
      <c r="Q2207" t="str">
        <f t="shared" si="207"/>
        <v>music</v>
      </c>
      <c r="R2207" t="str">
        <f t="shared" si="204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5"/>
        <v>1.0272727272727273</v>
      </c>
      <c r="P2208">
        <f t="shared" si="206"/>
        <v>33.235294117647058</v>
      </c>
      <c r="Q2208" t="str">
        <f t="shared" si="207"/>
        <v>music</v>
      </c>
      <c r="R2208" t="str">
        <f t="shared" si="204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5"/>
        <v>1</v>
      </c>
      <c r="P2209">
        <f t="shared" si="206"/>
        <v>285.71428571428572</v>
      </c>
      <c r="Q2209" t="str">
        <f t="shared" si="207"/>
        <v>music</v>
      </c>
      <c r="R2209" t="str">
        <f t="shared" si="204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5"/>
        <v>1.016</v>
      </c>
      <c r="P2210">
        <f t="shared" si="206"/>
        <v>42.333333333333336</v>
      </c>
      <c r="Q2210" t="str">
        <f t="shared" si="207"/>
        <v>music</v>
      </c>
      <c r="R2210" t="str">
        <f t="shared" si="204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5"/>
        <v>1.508</v>
      </c>
      <c r="P2211">
        <f t="shared" si="206"/>
        <v>50.266666666666666</v>
      </c>
      <c r="Q2211" t="str">
        <f t="shared" si="207"/>
        <v>music</v>
      </c>
      <c r="R2211" t="str">
        <f t="shared" si="204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5"/>
        <v>1.11425</v>
      </c>
      <c r="P2212">
        <f t="shared" si="206"/>
        <v>61.902777777777779</v>
      </c>
      <c r="Q2212" t="str">
        <f t="shared" si="207"/>
        <v>music</v>
      </c>
      <c r="R2212" t="str">
        <f t="shared" si="204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5"/>
        <v>1.956</v>
      </c>
      <c r="P2213">
        <f t="shared" si="206"/>
        <v>40.75</v>
      </c>
      <c r="Q2213" t="str">
        <f t="shared" si="207"/>
        <v>music</v>
      </c>
      <c r="R2213" t="str">
        <f t="shared" si="204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5"/>
        <v>1.1438333333333333</v>
      </c>
      <c r="P2214">
        <f t="shared" si="206"/>
        <v>55.796747967479675</v>
      </c>
      <c r="Q2214" t="str">
        <f t="shared" si="207"/>
        <v>music</v>
      </c>
      <c r="R2214" t="str">
        <f t="shared" si="204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5"/>
        <v>2</v>
      </c>
      <c r="P2215">
        <f t="shared" si="206"/>
        <v>10</v>
      </c>
      <c r="Q2215" t="str">
        <f t="shared" si="207"/>
        <v>music</v>
      </c>
      <c r="R2215" t="str">
        <f t="shared" si="204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5"/>
        <v>2.9250166666666666</v>
      </c>
      <c r="P2216">
        <f t="shared" si="206"/>
        <v>73.125416666666666</v>
      </c>
      <c r="Q2216" t="str">
        <f t="shared" si="207"/>
        <v>music</v>
      </c>
      <c r="R2216" t="str">
        <f t="shared" si="204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5"/>
        <v>1.5636363636363637</v>
      </c>
      <c r="P2217">
        <f t="shared" si="206"/>
        <v>26.060606060606062</v>
      </c>
      <c r="Q2217" t="str">
        <f t="shared" si="207"/>
        <v>music</v>
      </c>
      <c r="R2217" t="str">
        <f t="shared" si="204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5"/>
        <v>1.0566666666666666</v>
      </c>
      <c r="P2218">
        <f t="shared" si="206"/>
        <v>22.642857142857142</v>
      </c>
      <c r="Q2218" t="str">
        <f t="shared" si="207"/>
        <v>music</v>
      </c>
      <c r="R2218" t="str">
        <f t="shared" si="204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5"/>
        <v>1.0119047619047619</v>
      </c>
      <c r="P2219">
        <f t="shared" si="206"/>
        <v>47.222222222222221</v>
      </c>
      <c r="Q2219" t="str">
        <f t="shared" si="207"/>
        <v>music</v>
      </c>
      <c r="R2219" t="str">
        <f t="shared" si="204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5"/>
        <v>1.2283299999999999</v>
      </c>
      <c r="P2220">
        <f t="shared" si="206"/>
        <v>32.324473684210524</v>
      </c>
      <c r="Q2220" t="str">
        <f t="shared" si="207"/>
        <v>music</v>
      </c>
      <c r="R2220" t="str">
        <f t="shared" si="204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5"/>
        <v>1.0149999999999999</v>
      </c>
      <c r="P2221">
        <f t="shared" si="206"/>
        <v>53.421052631578945</v>
      </c>
      <c r="Q2221" t="str">
        <f t="shared" si="207"/>
        <v>music</v>
      </c>
      <c r="R2221" t="str">
        <f t="shared" si="204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5"/>
        <v>1.0114285714285713</v>
      </c>
      <c r="P2222">
        <f t="shared" si="206"/>
        <v>51.304347826086953</v>
      </c>
      <c r="Q2222" t="str">
        <f t="shared" si="207"/>
        <v>music</v>
      </c>
      <c r="R2222" t="str">
        <f t="shared" si="204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5"/>
        <v>1.0811999999999999</v>
      </c>
      <c r="P2223">
        <f t="shared" si="206"/>
        <v>37.197247706422019</v>
      </c>
      <c r="Q2223" t="str">
        <f t="shared" si="207"/>
        <v>games</v>
      </c>
      <c r="R2223" t="str">
        <f t="shared" si="204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5"/>
        <v>1.6259999999999999</v>
      </c>
      <c r="P2224">
        <f t="shared" si="206"/>
        <v>27.1</v>
      </c>
      <c r="Q2224" t="str">
        <f t="shared" si="207"/>
        <v>games</v>
      </c>
      <c r="R2224" t="str">
        <f t="shared" si="204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5"/>
        <v>1.0580000000000001</v>
      </c>
      <c r="P2225">
        <f t="shared" si="206"/>
        <v>206.31</v>
      </c>
      <c r="Q2225" t="str">
        <f t="shared" si="207"/>
        <v>games</v>
      </c>
      <c r="R2225" t="str">
        <f t="shared" si="204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5"/>
        <v>2.4315000000000002</v>
      </c>
      <c r="P2226">
        <f t="shared" si="206"/>
        <v>82.145270270270274</v>
      </c>
      <c r="Q2226" t="str">
        <f t="shared" si="207"/>
        <v>games</v>
      </c>
      <c r="R2226" t="str">
        <f t="shared" si="204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5"/>
        <v>9.4483338095238096</v>
      </c>
      <c r="P2227">
        <f t="shared" si="206"/>
        <v>164.79651993355483</v>
      </c>
      <c r="Q2227" t="str">
        <f t="shared" si="207"/>
        <v>games</v>
      </c>
      <c r="R2227" t="str">
        <f t="shared" si="204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5"/>
        <v>1.0846283333333333</v>
      </c>
      <c r="P2228">
        <f t="shared" si="206"/>
        <v>60.820280373831778</v>
      </c>
      <c r="Q2228" t="str">
        <f t="shared" si="207"/>
        <v>games</v>
      </c>
      <c r="R2228" t="str">
        <f t="shared" si="204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5"/>
        <v>1.5737692307692308</v>
      </c>
      <c r="P2229">
        <f t="shared" si="206"/>
        <v>67.970099667774093</v>
      </c>
      <c r="Q2229" t="str">
        <f t="shared" si="207"/>
        <v>games</v>
      </c>
      <c r="R2229" t="str">
        <f t="shared" si="204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5"/>
        <v>11.744899999999999</v>
      </c>
      <c r="P2230">
        <f t="shared" si="206"/>
        <v>81.561805555555551</v>
      </c>
      <c r="Q2230" t="str">
        <f t="shared" si="207"/>
        <v>games</v>
      </c>
      <c r="R2230" t="str">
        <f t="shared" si="204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5"/>
        <v>1.7104755366949576</v>
      </c>
      <c r="P2231">
        <f t="shared" si="206"/>
        <v>25.42547309833024</v>
      </c>
      <c r="Q2231" t="str">
        <f t="shared" si="207"/>
        <v>games</v>
      </c>
      <c r="R2231" t="str">
        <f t="shared" si="204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5"/>
        <v>1.2595294117647058</v>
      </c>
      <c r="P2232">
        <f t="shared" si="206"/>
        <v>21.497991967871485</v>
      </c>
      <c r="Q2232" t="str">
        <f t="shared" si="207"/>
        <v>games</v>
      </c>
      <c r="R2232" t="str">
        <f t="shared" si="204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5"/>
        <v>12.121296000000001</v>
      </c>
      <c r="P2233">
        <f t="shared" si="206"/>
        <v>27.226630727762803</v>
      </c>
      <c r="Q2233" t="str">
        <f t="shared" si="207"/>
        <v>games</v>
      </c>
      <c r="R2233" t="str">
        <f t="shared" si="204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5"/>
        <v>4.9580000000000002</v>
      </c>
      <c r="P2234">
        <f t="shared" si="206"/>
        <v>25.091093117408906</v>
      </c>
      <c r="Q2234" t="str">
        <f t="shared" si="207"/>
        <v>games</v>
      </c>
      <c r="R2234" t="str">
        <f t="shared" si="204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5"/>
        <v>3.3203999999999998</v>
      </c>
      <c r="P2235">
        <f t="shared" si="206"/>
        <v>21.230179028132991</v>
      </c>
      <c r="Q2235" t="str">
        <f t="shared" si="207"/>
        <v>games</v>
      </c>
      <c r="R2235" t="str">
        <f t="shared" si="204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5"/>
        <v>11.65</v>
      </c>
      <c r="P2236">
        <f t="shared" si="206"/>
        <v>41.607142857142854</v>
      </c>
      <c r="Q2236" t="str">
        <f t="shared" si="207"/>
        <v>games</v>
      </c>
      <c r="R2236" t="str">
        <f t="shared" si="204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5"/>
        <v>1.5331538461538461</v>
      </c>
      <c r="P2237">
        <f t="shared" si="206"/>
        <v>135.58503401360545</v>
      </c>
      <c r="Q2237" t="str">
        <f t="shared" si="207"/>
        <v>games</v>
      </c>
      <c r="R2237" t="str">
        <f t="shared" si="204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5"/>
        <v>5.3710714285714287</v>
      </c>
      <c r="P2238">
        <f t="shared" si="206"/>
        <v>22.116176470588236</v>
      </c>
      <c r="Q2238" t="str">
        <f t="shared" si="207"/>
        <v>games</v>
      </c>
      <c r="R2238" t="str">
        <f t="shared" si="204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5"/>
        <v>3.5292777777777777</v>
      </c>
      <c r="P2239">
        <f t="shared" si="206"/>
        <v>64.625635808748726</v>
      </c>
      <c r="Q2239" t="str">
        <f t="shared" si="207"/>
        <v>games</v>
      </c>
      <c r="R2239" t="str">
        <f t="shared" si="204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5"/>
        <v>1.3740000000000001</v>
      </c>
      <c r="P2240">
        <f t="shared" si="206"/>
        <v>69.569620253164558</v>
      </c>
      <c r="Q2240" t="str">
        <f t="shared" si="207"/>
        <v>games</v>
      </c>
      <c r="R2240" t="str">
        <f t="shared" si="204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5"/>
        <v>1.2802667999999999</v>
      </c>
      <c r="P2241">
        <f t="shared" si="206"/>
        <v>75.133028169014082</v>
      </c>
      <c r="Q2241" t="str">
        <f t="shared" si="207"/>
        <v>games</v>
      </c>
      <c r="R2241" t="str">
        <f t="shared" si="204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5"/>
        <v>2.7067999999999999</v>
      </c>
      <c r="P2242">
        <f t="shared" si="206"/>
        <v>140.97916666666666</v>
      </c>
      <c r="Q2242" t="str">
        <f t="shared" si="207"/>
        <v>games</v>
      </c>
      <c r="R2242" t="str">
        <f t="shared" ref="R2242:R2305" si="210">RIGHT(N2242,(LEN(N2242)-SEARCH("/",N2242)))</f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1">E2243/D2243</f>
        <v>8.0640000000000001</v>
      </c>
      <c r="P2243">
        <f t="shared" ref="P2243:P2306" si="212">E2243/L2243</f>
        <v>49.472392638036808</v>
      </c>
      <c r="Q2243" t="str">
        <f t="shared" ref="Q2243:Q2306" si="213">LEFT(N2243, SEARCH("/",N2243,1)-1)</f>
        <v>games</v>
      </c>
      <c r="R2243" t="str">
        <f t="shared" si="210"/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1"/>
        <v>13.600976000000001</v>
      </c>
      <c r="P2244">
        <f t="shared" si="212"/>
        <v>53.865251485148519</v>
      </c>
      <c r="Q2244" t="str">
        <f t="shared" si="213"/>
        <v>games</v>
      </c>
      <c r="R2244" t="str">
        <f t="shared" si="210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1"/>
        <v>9302.5</v>
      </c>
      <c r="P2245">
        <f t="shared" si="212"/>
        <v>4.5712530712530715</v>
      </c>
      <c r="Q2245" t="str">
        <f t="shared" si="213"/>
        <v>games</v>
      </c>
      <c r="R2245" t="str">
        <f t="shared" si="210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1"/>
        <v>3.7702</v>
      </c>
      <c r="P2246">
        <f t="shared" si="212"/>
        <v>65.00344827586207</v>
      </c>
      <c r="Q2246" t="str">
        <f t="shared" si="213"/>
        <v>games</v>
      </c>
      <c r="R2246" t="str">
        <f t="shared" si="210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1"/>
        <v>26.47025</v>
      </c>
      <c r="P2247">
        <f t="shared" si="212"/>
        <v>53.475252525252522</v>
      </c>
      <c r="Q2247" t="str">
        <f t="shared" si="213"/>
        <v>games</v>
      </c>
      <c r="R2247" t="str">
        <f t="shared" si="210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1"/>
        <v>1.0012000000000001</v>
      </c>
      <c r="P2248">
        <f t="shared" si="212"/>
        <v>43.912280701754383</v>
      </c>
      <c r="Q2248" t="str">
        <f t="shared" si="213"/>
        <v>games</v>
      </c>
      <c r="R2248" t="str">
        <f t="shared" si="210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1"/>
        <v>1.0445405405405406</v>
      </c>
      <c r="P2249">
        <f t="shared" si="212"/>
        <v>50.852631578947367</v>
      </c>
      <c r="Q2249" t="str">
        <f t="shared" si="213"/>
        <v>games</v>
      </c>
      <c r="R2249" t="str">
        <f t="shared" si="210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1"/>
        <v>1.0721428571428571</v>
      </c>
      <c r="P2250">
        <f t="shared" si="212"/>
        <v>58.6328125</v>
      </c>
      <c r="Q2250" t="str">
        <f t="shared" si="213"/>
        <v>games</v>
      </c>
      <c r="R2250" t="str">
        <f t="shared" si="210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1"/>
        <v>1.6877142857142857</v>
      </c>
      <c r="P2251">
        <f t="shared" si="212"/>
        <v>32.81666666666667</v>
      </c>
      <c r="Q2251" t="str">
        <f t="shared" si="213"/>
        <v>games</v>
      </c>
      <c r="R2251" t="str">
        <f t="shared" si="210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1"/>
        <v>9.7511200000000002</v>
      </c>
      <c r="P2252">
        <f t="shared" si="212"/>
        <v>426.93169877408059</v>
      </c>
      <c r="Q2252" t="str">
        <f t="shared" si="213"/>
        <v>games</v>
      </c>
      <c r="R2252" t="str">
        <f t="shared" si="210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1"/>
        <v>1.3444929411764706</v>
      </c>
      <c r="P2253">
        <f t="shared" si="212"/>
        <v>23.808729166666669</v>
      </c>
      <c r="Q2253" t="str">
        <f t="shared" si="213"/>
        <v>games</v>
      </c>
      <c r="R2253" t="str">
        <f t="shared" si="210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1"/>
        <v>2.722777777777778</v>
      </c>
      <c r="P2254">
        <f t="shared" si="212"/>
        <v>98.413654618473899</v>
      </c>
      <c r="Q2254" t="str">
        <f t="shared" si="213"/>
        <v>games</v>
      </c>
      <c r="R2254" t="str">
        <f t="shared" si="210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1"/>
        <v>1.1268750000000001</v>
      </c>
      <c r="P2255">
        <f t="shared" si="212"/>
        <v>107.32142857142857</v>
      </c>
      <c r="Q2255" t="str">
        <f t="shared" si="213"/>
        <v>games</v>
      </c>
      <c r="R2255" t="str">
        <f t="shared" si="210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1"/>
        <v>4.5979999999999999</v>
      </c>
      <c r="P2256">
        <f t="shared" si="212"/>
        <v>11.67005076142132</v>
      </c>
      <c r="Q2256" t="str">
        <f t="shared" si="213"/>
        <v>games</v>
      </c>
      <c r="R2256" t="str">
        <f t="shared" si="210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1"/>
        <v>2.8665822784810127</v>
      </c>
      <c r="P2257">
        <f t="shared" si="212"/>
        <v>41.782287822878232</v>
      </c>
      <c r="Q2257" t="str">
        <f t="shared" si="213"/>
        <v>games</v>
      </c>
      <c r="R2257" t="str">
        <f t="shared" si="210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1"/>
        <v>2.2270833333333333</v>
      </c>
      <c r="P2258">
        <f t="shared" si="212"/>
        <v>21.38</v>
      </c>
      <c r="Q2258" t="str">
        <f t="shared" si="213"/>
        <v>games</v>
      </c>
      <c r="R2258" t="str">
        <f t="shared" si="210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1"/>
        <v>6.3613999999999997</v>
      </c>
      <c r="P2259">
        <f t="shared" si="212"/>
        <v>94.103550295857985</v>
      </c>
      <c r="Q2259" t="str">
        <f t="shared" si="213"/>
        <v>games</v>
      </c>
      <c r="R2259" t="str">
        <f t="shared" si="210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1"/>
        <v>1.4650000000000001</v>
      </c>
      <c r="P2260">
        <f t="shared" si="212"/>
        <v>15.721951219512196</v>
      </c>
      <c r="Q2260" t="str">
        <f t="shared" si="213"/>
        <v>games</v>
      </c>
      <c r="R2260" t="str">
        <f t="shared" si="210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1"/>
        <v>18.670999999999999</v>
      </c>
      <c r="P2261">
        <f t="shared" si="212"/>
        <v>90.635922330097088</v>
      </c>
      <c r="Q2261" t="str">
        <f t="shared" si="213"/>
        <v>games</v>
      </c>
      <c r="R2261" t="str">
        <f t="shared" si="210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1"/>
        <v>3.2692000000000001</v>
      </c>
      <c r="P2262">
        <f t="shared" si="212"/>
        <v>97.297619047619051</v>
      </c>
      <c r="Q2262" t="str">
        <f t="shared" si="213"/>
        <v>games</v>
      </c>
      <c r="R2262" t="str">
        <f t="shared" si="210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1"/>
        <v>7.7949999999999999</v>
      </c>
      <c r="P2263">
        <f t="shared" si="212"/>
        <v>37.11904761904762</v>
      </c>
      <c r="Q2263" t="str">
        <f t="shared" si="213"/>
        <v>games</v>
      </c>
      <c r="R2263" t="str">
        <f t="shared" si="210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1"/>
        <v>1.5415151515151515</v>
      </c>
      <c r="P2264">
        <f t="shared" si="212"/>
        <v>28.104972375690608</v>
      </c>
      <c r="Q2264" t="str">
        <f t="shared" si="213"/>
        <v>games</v>
      </c>
      <c r="R2264" t="str">
        <f t="shared" si="210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1"/>
        <v>1.1554666666666666</v>
      </c>
      <c r="P2265">
        <f t="shared" si="212"/>
        <v>144.43333333333334</v>
      </c>
      <c r="Q2265" t="str">
        <f t="shared" si="213"/>
        <v>games</v>
      </c>
      <c r="R2265" t="str">
        <f t="shared" si="210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1"/>
        <v>1.8003333333333333</v>
      </c>
      <c r="P2266">
        <f t="shared" si="212"/>
        <v>24.274157303370785</v>
      </c>
      <c r="Q2266" t="str">
        <f t="shared" si="213"/>
        <v>games</v>
      </c>
      <c r="R2266" t="str">
        <f t="shared" si="210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1"/>
        <v>2.9849999999999999</v>
      </c>
      <c r="P2267">
        <f t="shared" si="212"/>
        <v>35.117647058823529</v>
      </c>
      <c r="Q2267" t="str">
        <f t="shared" si="213"/>
        <v>games</v>
      </c>
      <c r="R2267" t="str">
        <f t="shared" si="210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1"/>
        <v>3.2026666666666666</v>
      </c>
      <c r="P2268">
        <f t="shared" si="212"/>
        <v>24.762886597938145</v>
      </c>
      <c r="Q2268" t="str">
        <f t="shared" si="213"/>
        <v>games</v>
      </c>
      <c r="R2268" t="str">
        <f t="shared" si="210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1"/>
        <v>3.80525</v>
      </c>
      <c r="P2269">
        <f t="shared" si="212"/>
        <v>188.37871287128712</v>
      </c>
      <c r="Q2269" t="str">
        <f t="shared" si="213"/>
        <v>games</v>
      </c>
      <c r="R2269" t="str">
        <f t="shared" si="210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1"/>
        <v>1.026</v>
      </c>
      <c r="P2270">
        <f t="shared" si="212"/>
        <v>148.08247422680412</v>
      </c>
      <c r="Q2270" t="str">
        <f t="shared" si="213"/>
        <v>games</v>
      </c>
      <c r="R2270" t="str">
        <f t="shared" si="210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1"/>
        <v>18.016400000000001</v>
      </c>
      <c r="P2271">
        <f t="shared" si="212"/>
        <v>49.934589800443462</v>
      </c>
      <c r="Q2271" t="str">
        <f t="shared" si="213"/>
        <v>games</v>
      </c>
      <c r="R2271" t="str">
        <f t="shared" si="210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1"/>
        <v>7.2024800000000004</v>
      </c>
      <c r="P2272">
        <f t="shared" si="212"/>
        <v>107.82155688622754</v>
      </c>
      <c r="Q2272" t="str">
        <f t="shared" si="213"/>
        <v>games</v>
      </c>
      <c r="R2272" t="str">
        <f t="shared" si="210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1"/>
        <v>2.8309000000000002</v>
      </c>
      <c r="P2273">
        <f t="shared" si="212"/>
        <v>42.63403614457831</v>
      </c>
      <c r="Q2273" t="str">
        <f t="shared" si="213"/>
        <v>games</v>
      </c>
      <c r="R2273" t="str">
        <f t="shared" si="210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1"/>
        <v>13.566000000000001</v>
      </c>
      <c r="P2274">
        <f t="shared" si="212"/>
        <v>14.370762711864407</v>
      </c>
      <c r="Q2274" t="str">
        <f t="shared" si="213"/>
        <v>games</v>
      </c>
      <c r="R2274" t="str">
        <f t="shared" si="210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1"/>
        <v>2.2035999999999998</v>
      </c>
      <c r="P2275">
        <f t="shared" si="212"/>
        <v>37.476190476190474</v>
      </c>
      <c r="Q2275" t="str">
        <f t="shared" si="213"/>
        <v>games</v>
      </c>
      <c r="R2275" t="str">
        <f t="shared" si="210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1"/>
        <v>1.196</v>
      </c>
      <c r="P2276">
        <f t="shared" si="212"/>
        <v>30.202020202020201</v>
      </c>
      <c r="Q2276" t="str">
        <f t="shared" si="213"/>
        <v>games</v>
      </c>
      <c r="R2276" t="str">
        <f t="shared" si="210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1"/>
        <v>4.0776923076923079</v>
      </c>
      <c r="P2277">
        <f t="shared" si="212"/>
        <v>33.550632911392405</v>
      </c>
      <c r="Q2277" t="str">
        <f t="shared" si="213"/>
        <v>games</v>
      </c>
      <c r="R2277" t="str">
        <f t="shared" si="210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1"/>
        <v>1.0581826105905425</v>
      </c>
      <c r="P2278">
        <f t="shared" si="212"/>
        <v>64.74666666666667</v>
      </c>
      <c r="Q2278" t="str">
        <f t="shared" si="213"/>
        <v>games</v>
      </c>
      <c r="R2278" t="str">
        <f t="shared" si="210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1"/>
        <v>1.4108235294117648</v>
      </c>
      <c r="P2279">
        <f t="shared" si="212"/>
        <v>57.932367149758456</v>
      </c>
      <c r="Q2279" t="str">
        <f t="shared" si="213"/>
        <v>games</v>
      </c>
      <c r="R2279" t="str">
        <f t="shared" si="210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1"/>
        <v>2.7069999999999999</v>
      </c>
      <c r="P2280">
        <f t="shared" si="212"/>
        <v>53.078431372549019</v>
      </c>
      <c r="Q2280" t="str">
        <f t="shared" si="213"/>
        <v>games</v>
      </c>
      <c r="R2280" t="str">
        <f t="shared" si="210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1"/>
        <v>1.538</v>
      </c>
      <c r="P2281">
        <f t="shared" si="212"/>
        <v>48.0625</v>
      </c>
      <c r="Q2281" t="str">
        <f t="shared" si="213"/>
        <v>games</v>
      </c>
      <c r="R2281" t="str">
        <f t="shared" si="210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1"/>
        <v>4.0357653061224488</v>
      </c>
      <c r="P2282">
        <f t="shared" si="212"/>
        <v>82.396874999999994</v>
      </c>
      <c r="Q2282" t="str">
        <f t="shared" si="213"/>
        <v>games</v>
      </c>
      <c r="R2282" t="str">
        <f t="shared" si="210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1"/>
        <v>1.85</v>
      </c>
      <c r="P2283">
        <f t="shared" si="212"/>
        <v>50.454545454545453</v>
      </c>
      <c r="Q2283" t="str">
        <f t="shared" si="213"/>
        <v>music</v>
      </c>
      <c r="R2283" t="str">
        <f t="shared" si="210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1"/>
        <v>1.8533333333333333</v>
      </c>
      <c r="P2284">
        <f t="shared" si="212"/>
        <v>115.83333333333333</v>
      </c>
      <c r="Q2284" t="str">
        <f t="shared" si="213"/>
        <v>music</v>
      </c>
      <c r="R2284" t="str">
        <f t="shared" si="210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1"/>
        <v>1.0085533333333332</v>
      </c>
      <c r="P2285">
        <f t="shared" si="212"/>
        <v>63.03458333333333</v>
      </c>
      <c r="Q2285" t="str">
        <f t="shared" si="213"/>
        <v>music</v>
      </c>
      <c r="R2285" t="str">
        <f t="shared" si="210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1"/>
        <v>1.0622116666666668</v>
      </c>
      <c r="P2286">
        <f t="shared" si="212"/>
        <v>108.02152542372882</v>
      </c>
      <c r="Q2286" t="str">
        <f t="shared" si="213"/>
        <v>music</v>
      </c>
      <c r="R2286" t="str">
        <f t="shared" si="210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1"/>
        <v>1.2136666666666667</v>
      </c>
      <c r="P2287">
        <f t="shared" si="212"/>
        <v>46.088607594936711</v>
      </c>
      <c r="Q2287" t="str">
        <f t="shared" si="213"/>
        <v>music</v>
      </c>
      <c r="R2287" t="str">
        <f t="shared" si="210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1"/>
        <v>1.0006666666666666</v>
      </c>
      <c r="P2288">
        <f t="shared" si="212"/>
        <v>107.21428571428571</v>
      </c>
      <c r="Q2288" t="str">
        <f t="shared" si="213"/>
        <v>music</v>
      </c>
      <c r="R2288" t="str">
        <f t="shared" si="210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1"/>
        <v>1.1997755555555556</v>
      </c>
      <c r="P2289">
        <f t="shared" si="212"/>
        <v>50.9338679245283</v>
      </c>
      <c r="Q2289" t="str">
        <f t="shared" si="213"/>
        <v>music</v>
      </c>
      <c r="R2289" t="str">
        <f t="shared" si="210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1"/>
        <v>1.0009999999999999</v>
      </c>
      <c r="P2290">
        <f t="shared" si="212"/>
        <v>40.04</v>
      </c>
      <c r="Q2290" t="str">
        <f t="shared" si="213"/>
        <v>music</v>
      </c>
      <c r="R2290" t="str">
        <f t="shared" si="210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1"/>
        <v>1.0740000000000001</v>
      </c>
      <c r="P2291">
        <f t="shared" si="212"/>
        <v>64.44</v>
      </c>
      <c r="Q2291" t="str">
        <f t="shared" si="213"/>
        <v>music</v>
      </c>
      <c r="R2291" t="str">
        <f t="shared" si="210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1"/>
        <v>1.0406666666666666</v>
      </c>
      <c r="P2292">
        <f t="shared" si="212"/>
        <v>53.827586206896555</v>
      </c>
      <c r="Q2292" t="str">
        <f t="shared" si="213"/>
        <v>music</v>
      </c>
      <c r="R2292" t="str">
        <f t="shared" si="210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1"/>
        <v>1.728</v>
      </c>
      <c r="P2293">
        <f t="shared" si="212"/>
        <v>100.46511627906976</v>
      </c>
      <c r="Q2293" t="str">
        <f t="shared" si="213"/>
        <v>music</v>
      </c>
      <c r="R2293" t="str">
        <f t="shared" si="210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1"/>
        <v>1.072505</v>
      </c>
      <c r="P2294">
        <f t="shared" si="212"/>
        <v>46.630652173913049</v>
      </c>
      <c r="Q2294" t="str">
        <f t="shared" si="213"/>
        <v>music</v>
      </c>
      <c r="R2294" t="str">
        <f t="shared" si="210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1"/>
        <v>1.0823529411764705</v>
      </c>
      <c r="P2295">
        <f t="shared" si="212"/>
        <v>34.074074074074076</v>
      </c>
      <c r="Q2295" t="str">
        <f t="shared" si="213"/>
        <v>music</v>
      </c>
      <c r="R2295" t="str">
        <f t="shared" si="210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1"/>
        <v>1.4608079999999999</v>
      </c>
      <c r="P2296">
        <f t="shared" si="212"/>
        <v>65.214642857142863</v>
      </c>
      <c r="Q2296" t="str">
        <f t="shared" si="213"/>
        <v>music</v>
      </c>
      <c r="R2296" t="str">
        <f t="shared" si="210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1"/>
        <v>1.2524999999999999</v>
      </c>
      <c r="P2297">
        <f t="shared" si="212"/>
        <v>44.205882352941174</v>
      </c>
      <c r="Q2297" t="str">
        <f t="shared" si="213"/>
        <v>music</v>
      </c>
      <c r="R2297" t="str">
        <f t="shared" si="210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1"/>
        <v>1.4907142857142857</v>
      </c>
      <c r="P2298">
        <f t="shared" si="212"/>
        <v>71.965517241379317</v>
      </c>
      <c r="Q2298" t="str">
        <f t="shared" si="213"/>
        <v>music</v>
      </c>
      <c r="R2298" t="str">
        <f t="shared" si="210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1"/>
        <v>1.006</v>
      </c>
      <c r="P2299">
        <f t="shared" si="212"/>
        <v>52.94736842105263</v>
      </c>
      <c r="Q2299" t="str">
        <f t="shared" si="213"/>
        <v>music</v>
      </c>
      <c r="R2299" t="str">
        <f t="shared" si="210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1"/>
        <v>1.0507333333333333</v>
      </c>
      <c r="P2300">
        <f t="shared" si="212"/>
        <v>109.45138888888889</v>
      </c>
      <c r="Q2300" t="str">
        <f t="shared" si="213"/>
        <v>music</v>
      </c>
      <c r="R2300" t="str">
        <f t="shared" si="210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1"/>
        <v>3.5016666666666665</v>
      </c>
      <c r="P2301">
        <f t="shared" si="212"/>
        <v>75.035714285714292</v>
      </c>
      <c r="Q2301" t="str">
        <f t="shared" si="213"/>
        <v>music</v>
      </c>
      <c r="R2301" t="str">
        <f t="shared" si="210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1"/>
        <v>1.0125</v>
      </c>
      <c r="P2302">
        <f t="shared" si="212"/>
        <v>115.71428571428571</v>
      </c>
      <c r="Q2302" t="str">
        <f t="shared" si="213"/>
        <v>music</v>
      </c>
      <c r="R2302" t="str">
        <f t="shared" si="210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1"/>
        <v>1.336044</v>
      </c>
      <c r="P2303">
        <f t="shared" si="212"/>
        <v>31.659810426540286</v>
      </c>
      <c r="Q2303" t="str">
        <f t="shared" si="213"/>
        <v>music</v>
      </c>
      <c r="R2303" t="str">
        <f t="shared" si="210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1"/>
        <v>1.7065217391304348</v>
      </c>
      <c r="P2304">
        <f t="shared" si="212"/>
        <v>46.176470588235297</v>
      </c>
      <c r="Q2304" t="str">
        <f t="shared" si="213"/>
        <v>music</v>
      </c>
      <c r="R2304" t="str">
        <f t="shared" si="210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1"/>
        <v>1.0935829457364341</v>
      </c>
      <c r="P2305">
        <f t="shared" si="212"/>
        <v>68.481650485436887</v>
      </c>
      <c r="Q2305" t="str">
        <f t="shared" si="213"/>
        <v>music</v>
      </c>
      <c r="R2305" t="str">
        <f t="shared" si="210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1"/>
        <v>1.0070033333333335</v>
      </c>
      <c r="P2306">
        <f t="shared" si="212"/>
        <v>53.469203539823013</v>
      </c>
      <c r="Q2306" t="str">
        <f t="shared" si="213"/>
        <v>music</v>
      </c>
      <c r="R2306" t="str">
        <f t="shared" ref="R2306:R2369" si="216">RIGHT(N2306,(LEN(N2306)-SEARCH("/",N2306)))</f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7">E2307/D2307</f>
        <v>1.0122777777777778</v>
      </c>
      <c r="P2307">
        <f t="shared" ref="P2307:P2370" si="218">E2307/L2307</f>
        <v>109.10778443113773</v>
      </c>
      <c r="Q2307" t="str">
        <f t="shared" ref="Q2307:Q2370" si="219">LEFT(N2307, SEARCH("/",N2307,1)-1)</f>
        <v>music</v>
      </c>
      <c r="R2307" t="str">
        <f t="shared" si="216"/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7"/>
        <v>1.0675857142857144</v>
      </c>
      <c r="P2308">
        <f t="shared" si="218"/>
        <v>51.185616438356163</v>
      </c>
      <c r="Q2308" t="str">
        <f t="shared" si="219"/>
        <v>music</v>
      </c>
      <c r="R2308" t="str">
        <f t="shared" si="216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7"/>
        <v>1.0665777537961894</v>
      </c>
      <c r="P2309">
        <f t="shared" si="218"/>
        <v>27.936800000000002</v>
      </c>
      <c r="Q2309" t="str">
        <f t="shared" si="219"/>
        <v>music</v>
      </c>
      <c r="R2309" t="str">
        <f t="shared" si="216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7"/>
        <v>1.0130622</v>
      </c>
      <c r="P2310">
        <f t="shared" si="218"/>
        <v>82.496921824104234</v>
      </c>
      <c r="Q2310" t="str">
        <f t="shared" si="219"/>
        <v>music</v>
      </c>
      <c r="R2310" t="str">
        <f t="shared" si="216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7"/>
        <v>1.0667450000000001</v>
      </c>
      <c r="P2311">
        <f t="shared" si="218"/>
        <v>59.817476635514019</v>
      </c>
      <c r="Q2311" t="str">
        <f t="shared" si="219"/>
        <v>music</v>
      </c>
      <c r="R2311" t="str">
        <f t="shared" si="216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7"/>
        <v>4.288397837837838</v>
      </c>
      <c r="P2312">
        <f t="shared" si="218"/>
        <v>64.816470588235291</v>
      </c>
      <c r="Q2312" t="str">
        <f t="shared" si="219"/>
        <v>music</v>
      </c>
      <c r="R2312" t="str">
        <f t="shared" si="216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7"/>
        <v>1.0411111111111111</v>
      </c>
      <c r="P2313">
        <f t="shared" si="218"/>
        <v>90.09615384615384</v>
      </c>
      <c r="Q2313" t="str">
        <f t="shared" si="219"/>
        <v>music</v>
      </c>
      <c r="R2313" t="str">
        <f t="shared" si="216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7"/>
        <v>1.0786666666666667</v>
      </c>
      <c r="P2314">
        <f t="shared" si="218"/>
        <v>40.962025316455694</v>
      </c>
      <c r="Q2314" t="str">
        <f t="shared" si="219"/>
        <v>music</v>
      </c>
      <c r="R2314" t="str">
        <f t="shared" si="216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7"/>
        <v>1.7584040000000001</v>
      </c>
      <c r="P2315">
        <f t="shared" si="218"/>
        <v>56.000127388535034</v>
      </c>
      <c r="Q2315" t="str">
        <f t="shared" si="219"/>
        <v>music</v>
      </c>
      <c r="R2315" t="str">
        <f t="shared" si="216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7"/>
        <v>1.5697000000000001</v>
      </c>
      <c r="P2316">
        <f t="shared" si="218"/>
        <v>37.672800000000002</v>
      </c>
      <c r="Q2316" t="str">
        <f t="shared" si="219"/>
        <v>music</v>
      </c>
      <c r="R2316" t="str">
        <f t="shared" si="216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7"/>
        <v>1.026</v>
      </c>
      <c r="P2317">
        <f t="shared" si="218"/>
        <v>40.078125</v>
      </c>
      <c r="Q2317" t="str">
        <f t="shared" si="219"/>
        <v>music</v>
      </c>
      <c r="R2317" t="str">
        <f t="shared" si="216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7"/>
        <v>1.0404266666666666</v>
      </c>
      <c r="P2318">
        <f t="shared" si="218"/>
        <v>78.031999999999996</v>
      </c>
      <c r="Q2318" t="str">
        <f t="shared" si="219"/>
        <v>music</v>
      </c>
      <c r="R2318" t="str">
        <f t="shared" si="216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7"/>
        <v>1.04</v>
      </c>
      <c r="P2319">
        <f t="shared" si="218"/>
        <v>18.90909090909091</v>
      </c>
      <c r="Q2319" t="str">
        <f t="shared" si="219"/>
        <v>music</v>
      </c>
      <c r="R2319" t="str">
        <f t="shared" si="216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7"/>
        <v>1.2105999999999999</v>
      </c>
      <c r="P2320">
        <f t="shared" si="218"/>
        <v>37.134969325153371</v>
      </c>
      <c r="Q2320" t="str">
        <f t="shared" si="219"/>
        <v>music</v>
      </c>
      <c r="R2320" t="str">
        <f t="shared" si="216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7"/>
        <v>1.077</v>
      </c>
      <c r="P2321">
        <f t="shared" si="218"/>
        <v>41.961038961038959</v>
      </c>
      <c r="Q2321" t="str">
        <f t="shared" si="219"/>
        <v>music</v>
      </c>
      <c r="R2321" t="str">
        <f t="shared" si="216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7"/>
        <v>1.0866</v>
      </c>
      <c r="P2322">
        <f t="shared" si="218"/>
        <v>61.044943820224717</v>
      </c>
      <c r="Q2322" t="str">
        <f t="shared" si="219"/>
        <v>music</v>
      </c>
      <c r="R2322" t="str">
        <f t="shared" si="216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7"/>
        <v>0.39120962394619685</v>
      </c>
      <c r="P2323">
        <f t="shared" si="218"/>
        <v>64.53125</v>
      </c>
      <c r="Q2323" t="str">
        <f t="shared" si="219"/>
        <v>food</v>
      </c>
      <c r="R2323" t="str">
        <f t="shared" si="216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7"/>
        <v>3.1481481481481478E-2</v>
      </c>
      <c r="P2324">
        <f t="shared" si="218"/>
        <v>21.25</v>
      </c>
      <c r="Q2324" t="str">
        <f t="shared" si="219"/>
        <v>food</v>
      </c>
      <c r="R2324" t="str">
        <f t="shared" si="216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7"/>
        <v>0.48</v>
      </c>
      <c r="P2325">
        <f t="shared" si="218"/>
        <v>30</v>
      </c>
      <c r="Q2325" t="str">
        <f t="shared" si="219"/>
        <v>food</v>
      </c>
      <c r="R2325" t="str">
        <f t="shared" si="216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7"/>
        <v>0.20733333333333334</v>
      </c>
      <c r="P2326">
        <f t="shared" si="218"/>
        <v>25.491803278688526</v>
      </c>
      <c r="Q2326" t="str">
        <f t="shared" si="219"/>
        <v>food</v>
      </c>
      <c r="R2326" t="str">
        <f t="shared" si="216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7"/>
        <v>0.08</v>
      </c>
      <c r="P2327">
        <f t="shared" si="218"/>
        <v>11.428571428571429</v>
      </c>
      <c r="Q2327" t="str">
        <f t="shared" si="219"/>
        <v>food</v>
      </c>
      <c r="R2327" t="str">
        <f t="shared" si="216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7"/>
        <v>7.1999999999999998E-3</v>
      </c>
      <c r="P2328">
        <f t="shared" si="218"/>
        <v>108</v>
      </c>
      <c r="Q2328" t="str">
        <f t="shared" si="219"/>
        <v>food</v>
      </c>
      <c r="R2328" t="str">
        <f t="shared" si="216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7"/>
        <v>5.2609431428571432</v>
      </c>
      <c r="P2329">
        <f t="shared" si="218"/>
        <v>54.883162444113267</v>
      </c>
      <c r="Q2329" t="str">
        <f t="shared" si="219"/>
        <v>food</v>
      </c>
      <c r="R2329" t="str">
        <f t="shared" si="216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7"/>
        <v>2.5445000000000002</v>
      </c>
      <c r="P2330">
        <f t="shared" si="218"/>
        <v>47.383612662942269</v>
      </c>
      <c r="Q2330" t="str">
        <f t="shared" si="219"/>
        <v>food</v>
      </c>
      <c r="R2330" t="str">
        <f t="shared" si="216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7"/>
        <v>1.0591999999999999</v>
      </c>
      <c r="P2331">
        <f t="shared" si="218"/>
        <v>211.84</v>
      </c>
      <c r="Q2331" t="str">
        <f t="shared" si="219"/>
        <v>food</v>
      </c>
      <c r="R2331" t="str">
        <f t="shared" si="216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7"/>
        <v>1.0242285714285715</v>
      </c>
      <c r="P2332">
        <f t="shared" si="218"/>
        <v>219.92638036809817</v>
      </c>
      <c r="Q2332" t="str">
        <f t="shared" si="219"/>
        <v>food</v>
      </c>
      <c r="R2332" t="str">
        <f t="shared" si="216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7"/>
        <v>1.4431375</v>
      </c>
      <c r="P2333">
        <f t="shared" si="218"/>
        <v>40.795406360424032</v>
      </c>
      <c r="Q2333" t="str">
        <f t="shared" si="219"/>
        <v>food</v>
      </c>
      <c r="R2333" t="str">
        <f t="shared" si="216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7"/>
        <v>1.06308</v>
      </c>
      <c r="P2334">
        <f t="shared" si="218"/>
        <v>75.502840909090907</v>
      </c>
      <c r="Q2334" t="str">
        <f t="shared" si="219"/>
        <v>food</v>
      </c>
      <c r="R2334" t="str">
        <f t="shared" si="216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7"/>
        <v>2.1216666666666666</v>
      </c>
      <c r="P2335">
        <f t="shared" si="218"/>
        <v>13.542553191489361</v>
      </c>
      <c r="Q2335" t="str">
        <f t="shared" si="219"/>
        <v>food</v>
      </c>
      <c r="R2335" t="str">
        <f t="shared" si="216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7"/>
        <v>1.0195000000000001</v>
      </c>
      <c r="P2336">
        <f t="shared" si="218"/>
        <v>60.865671641791046</v>
      </c>
      <c r="Q2336" t="str">
        <f t="shared" si="219"/>
        <v>food</v>
      </c>
      <c r="R2336" t="str">
        <f t="shared" si="216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7"/>
        <v>1.0227200000000001</v>
      </c>
      <c r="P2337">
        <f t="shared" si="218"/>
        <v>115.69230769230769</v>
      </c>
      <c r="Q2337" t="str">
        <f t="shared" si="219"/>
        <v>food</v>
      </c>
      <c r="R2337" t="str">
        <f t="shared" si="216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7"/>
        <v>5.2073254999999996</v>
      </c>
      <c r="P2338">
        <f t="shared" si="218"/>
        <v>48.104623556581984</v>
      </c>
      <c r="Q2338" t="str">
        <f t="shared" si="219"/>
        <v>food</v>
      </c>
      <c r="R2338" t="str">
        <f t="shared" si="216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7"/>
        <v>1.1065833333333333</v>
      </c>
      <c r="P2339">
        <f t="shared" si="218"/>
        <v>74.184357541899445</v>
      </c>
      <c r="Q2339" t="str">
        <f t="shared" si="219"/>
        <v>food</v>
      </c>
      <c r="R2339" t="str">
        <f t="shared" si="216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7"/>
        <v>1.0114333333333334</v>
      </c>
      <c r="P2340">
        <f t="shared" si="218"/>
        <v>123.34552845528455</v>
      </c>
      <c r="Q2340" t="str">
        <f t="shared" si="219"/>
        <v>food</v>
      </c>
      <c r="R2340" t="str">
        <f t="shared" si="216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7"/>
        <v>2.9420799999999998</v>
      </c>
      <c r="P2341">
        <f t="shared" si="218"/>
        <v>66.623188405797094</v>
      </c>
      <c r="Q2341" t="str">
        <f t="shared" si="219"/>
        <v>food</v>
      </c>
      <c r="R2341" t="str">
        <f t="shared" si="216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7"/>
        <v>1.0577749999999999</v>
      </c>
      <c r="P2342">
        <f t="shared" si="218"/>
        <v>104.99007444168734</v>
      </c>
      <c r="Q2342" t="str">
        <f t="shared" si="219"/>
        <v>food</v>
      </c>
      <c r="R2342" t="str">
        <f t="shared" si="216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7"/>
        <v>0</v>
      </c>
      <c r="P2343" t="e">
        <f t="shared" si="218"/>
        <v>#DIV/0!</v>
      </c>
      <c r="Q2343" t="str">
        <f t="shared" si="219"/>
        <v>technology</v>
      </c>
      <c r="R2343" t="str">
        <f t="shared" si="216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7"/>
        <v>0</v>
      </c>
      <c r="P2344" t="e">
        <f t="shared" si="218"/>
        <v>#DIV/0!</v>
      </c>
      <c r="Q2344" t="str">
        <f t="shared" si="219"/>
        <v>technology</v>
      </c>
      <c r="R2344" t="str">
        <f t="shared" si="216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7"/>
        <v>0.03</v>
      </c>
      <c r="P2345">
        <f t="shared" si="218"/>
        <v>300</v>
      </c>
      <c r="Q2345" t="str">
        <f t="shared" si="219"/>
        <v>technology</v>
      </c>
      <c r="R2345" t="str">
        <f t="shared" si="216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7"/>
        <v>1E-3</v>
      </c>
      <c r="P2346">
        <f t="shared" si="218"/>
        <v>1</v>
      </c>
      <c r="Q2346" t="str">
        <f t="shared" si="219"/>
        <v>technology</v>
      </c>
      <c r="R2346" t="str">
        <f t="shared" si="216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7"/>
        <v>0</v>
      </c>
      <c r="P2347" t="e">
        <f t="shared" si="218"/>
        <v>#DIV/0!</v>
      </c>
      <c r="Q2347" t="str">
        <f t="shared" si="219"/>
        <v>technology</v>
      </c>
      <c r="R2347" t="str">
        <f t="shared" si="216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7"/>
        <v>6.4999999999999997E-4</v>
      </c>
      <c r="P2348">
        <f t="shared" si="218"/>
        <v>13</v>
      </c>
      <c r="Q2348" t="str">
        <f t="shared" si="219"/>
        <v>technology</v>
      </c>
      <c r="R2348" t="str">
        <f t="shared" si="216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7"/>
        <v>1.4999999999999999E-2</v>
      </c>
      <c r="P2349">
        <f t="shared" si="218"/>
        <v>15</v>
      </c>
      <c r="Q2349" t="str">
        <f t="shared" si="219"/>
        <v>technology</v>
      </c>
      <c r="R2349" t="str">
        <f t="shared" si="216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7"/>
        <v>3.8571428571428572E-3</v>
      </c>
      <c r="P2350">
        <f t="shared" si="218"/>
        <v>54</v>
      </c>
      <c r="Q2350" t="str">
        <f t="shared" si="219"/>
        <v>technology</v>
      </c>
      <c r="R2350" t="str">
        <f t="shared" si="216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7"/>
        <v>0</v>
      </c>
      <c r="P2351" t="e">
        <f t="shared" si="218"/>
        <v>#DIV/0!</v>
      </c>
      <c r="Q2351" t="str">
        <f t="shared" si="219"/>
        <v>technology</v>
      </c>
      <c r="R2351" t="str">
        <f t="shared" si="216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7"/>
        <v>0</v>
      </c>
      <c r="P2352" t="e">
        <f t="shared" si="218"/>
        <v>#DIV/0!</v>
      </c>
      <c r="Q2352" t="str">
        <f t="shared" si="219"/>
        <v>technology</v>
      </c>
      <c r="R2352" t="str">
        <f t="shared" si="216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7"/>
        <v>5.7142857142857143E-3</v>
      </c>
      <c r="P2353">
        <f t="shared" si="218"/>
        <v>15.428571428571429</v>
      </c>
      <c r="Q2353" t="str">
        <f t="shared" si="219"/>
        <v>technology</v>
      </c>
      <c r="R2353" t="str">
        <f t="shared" si="216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7"/>
        <v>0</v>
      </c>
      <c r="P2354" t="e">
        <f t="shared" si="218"/>
        <v>#DIV/0!</v>
      </c>
      <c r="Q2354" t="str">
        <f t="shared" si="219"/>
        <v>technology</v>
      </c>
      <c r="R2354" t="str">
        <f t="shared" si="216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7"/>
        <v>0</v>
      </c>
      <c r="P2355" t="e">
        <f t="shared" si="218"/>
        <v>#DIV/0!</v>
      </c>
      <c r="Q2355" t="str">
        <f t="shared" si="219"/>
        <v>technology</v>
      </c>
      <c r="R2355" t="str">
        <f t="shared" si="216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7"/>
        <v>7.1428571428571429E-4</v>
      </c>
      <c r="P2356">
        <f t="shared" si="218"/>
        <v>25</v>
      </c>
      <c r="Q2356" t="str">
        <f t="shared" si="219"/>
        <v>technology</v>
      </c>
      <c r="R2356" t="str">
        <f t="shared" si="216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7"/>
        <v>6.875E-3</v>
      </c>
      <c r="P2357">
        <f t="shared" si="218"/>
        <v>27.5</v>
      </c>
      <c r="Q2357" t="str">
        <f t="shared" si="219"/>
        <v>technology</v>
      </c>
      <c r="R2357" t="str">
        <f t="shared" si="216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7"/>
        <v>0</v>
      </c>
      <c r="P2358" t="e">
        <f t="shared" si="218"/>
        <v>#DIV/0!</v>
      </c>
      <c r="Q2358" t="str">
        <f t="shared" si="219"/>
        <v>technology</v>
      </c>
      <c r="R2358" t="str">
        <f t="shared" si="216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7"/>
        <v>0</v>
      </c>
      <c r="P2359" t="e">
        <f t="shared" si="218"/>
        <v>#DIV/0!</v>
      </c>
      <c r="Q2359" t="str">
        <f t="shared" si="219"/>
        <v>technology</v>
      </c>
      <c r="R2359" t="str">
        <f t="shared" si="216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7"/>
        <v>0</v>
      </c>
      <c r="P2360" t="e">
        <f t="shared" si="218"/>
        <v>#DIV/0!</v>
      </c>
      <c r="Q2360" t="str">
        <f t="shared" si="219"/>
        <v>technology</v>
      </c>
      <c r="R2360" t="str">
        <f t="shared" si="216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7"/>
        <v>0.14680000000000001</v>
      </c>
      <c r="P2361">
        <f t="shared" si="218"/>
        <v>367</v>
      </c>
      <c r="Q2361" t="str">
        <f t="shared" si="219"/>
        <v>technology</v>
      </c>
      <c r="R2361" t="str">
        <f t="shared" si="216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7"/>
        <v>4.0000000000000002E-4</v>
      </c>
      <c r="P2362">
        <f t="shared" si="218"/>
        <v>2</v>
      </c>
      <c r="Q2362" t="str">
        <f t="shared" si="219"/>
        <v>technology</v>
      </c>
      <c r="R2362" t="str">
        <f t="shared" si="216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7"/>
        <v>0</v>
      </c>
      <c r="P2363" t="e">
        <f t="shared" si="218"/>
        <v>#DIV/0!</v>
      </c>
      <c r="Q2363" t="str">
        <f t="shared" si="219"/>
        <v>technology</v>
      </c>
      <c r="R2363" t="str">
        <f t="shared" si="216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7"/>
        <v>0.2857142857142857</v>
      </c>
      <c r="P2364">
        <f t="shared" si="218"/>
        <v>60</v>
      </c>
      <c r="Q2364" t="str">
        <f t="shared" si="219"/>
        <v>technology</v>
      </c>
      <c r="R2364" t="str">
        <f t="shared" si="216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7"/>
        <v>0</v>
      </c>
      <c r="P2365" t="e">
        <f t="shared" si="218"/>
        <v>#DIV/0!</v>
      </c>
      <c r="Q2365" t="str">
        <f t="shared" si="219"/>
        <v>technology</v>
      </c>
      <c r="R2365" t="str">
        <f t="shared" si="216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7"/>
        <v>0</v>
      </c>
      <c r="P2366" t="e">
        <f t="shared" si="218"/>
        <v>#DIV/0!</v>
      </c>
      <c r="Q2366" t="str">
        <f t="shared" si="219"/>
        <v>technology</v>
      </c>
      <c r="R2366" t="str">
        <f t="shared" si="216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7"/>
        <v>0</v>
      </c>
      <c r="P2367" t="e">
        <f t="shared" si="218"/>
        <v>#DIV/0!</v>
      </c>
      <c r="Q2367" t="str">
        <f t="shared" si="219"/>
        <v>technology</v>
      </c>
      <c r="R2367" t="str">
        <f t="shared" si="216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7"/>
        <v>0.1052</v>
      </c>
      <c r="P2368">
        <f t="shared" si="218"/>
        <v>97.407407407407405</v>
      </c>
      <c r="Q2368" t="str">
        <f t="shared" si="219"/>
        <v>technology</v>
      </c>
      <c r="R2368" t="str">
        <f t="shared" si="216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7"/>
        <v>1.34E-2</v>
      </c>
      <c r="P2369">
        <f t="shared" si="218"/>
        <v>47.857142857142854</v>
      </c>
      <c r="Q2369" t="str">
        <f t="shared" si="219"/>
        <v>technology</v>
      </c>
      <c r="R2369" t="str">
        <f t="shared" si="216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7"/>
        <v>2.5000000000000001E-3</v>
      </c>
      <c r="P2370">
        <f t="shared" si="218"/>
        <v>50</v>
      </c>
      <c r="Q2370" t="str">
        <f t="shared" si="219"/>
        <v>technology</v>
      </c>
      <c r="R2370" t="str">
        <f t="shared" ref="R2370:R2433" si="222">RIGHT(N2370,(LEN(N2370)-SEARCH("/",N2370)))</f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3">E2371/D2371</f>
        <v>0</v>
      </c>
      <c r="P2371" t="e">
        <f t="shared" ref="P2371:P2434" si="224">E2371/L2371</f>
        <v>#DIV/0!</v>
      </c>
      <c r="Q2371" t="str">
        <f t="shared" ref="Q2371:Q2434" si="225">LEFT(N2371, SEARCH("/",N2371,1)-1)</f>
        <v>technology</v>
      </c>
      <c r="R2371" t="str">
        <f t="shared" si="222"/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3"/>
        <v>3.2799999999999999E-3</v>
      </c>
      <c r="P2372">
        <f t="shared" si="224"/>
        <v>20.5</v>
      </c>
      <c r="Q2372" t="str">
        <f t="shared" si="225"/>
        <v>technology</v>
      </c>
      <c r="R2372" t="str">
        <f t="shared" si="222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3"/>
        <v>0</v>
      </c>
      <c r="P2373" t="e">
        <f t="shared" si="224"/>
        <v>#DIV/0!</v>
      </c>
      <c r="Q2373" t="str">
        <f t="shared" si="225"/>
        <v>technology</v>
      </c>
      <c r="R2373" t="str">
        <f t="shared" si="222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3"/>
        <v>3.272727272727273E-2</v>
      </c>
      <c r="P2374">
        <f t="shared" si="224"/>
        <v>30</v>
      </c>
      <c r="Q2374" t="str">
        <f t="shared" si="225"/>
        <v>technology</v>
      </c>
      <c r="R2374" t="str">
        <f t="shared" si="222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3"/>
        <v>5.8823529411764708E-5</v>
      </c>
      <c r="P2375">
        <f t="shared" si="224"/>
        <v>50</v>
      </c>
      <c r="Q2375" t="str">
        <f t="shared" si="225"/>
        <v>technology</v>
      </c>
      <c r="R2375" t="str">
        <f t="shared" si="222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3"/>
        <v>4.5454545454545455E-4</v>
      </c>
      <c r="P2376">
        <f t="shared" si="224"/>
        <v>10</v>
      </c>
      <c r="Q2376" t="str">
        <f t="shared" si="225"/>
        <v>technology</v>
      </c>
      <c r="R2376" t="str">
        <f t="shared" si="222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3"/>
        <v>0</v>
      </c>
      <c r="P2377" t="e">
        <f t="shared" si="224"/>
        <v>#DIV/0!</v>
      </c>
      <c r="Q2377" t="str">
        <f t="shared" si="225"/>
        <v>technology</v>
      </c>
      <c r="R2377" t="str">
        <f t="shared" si="222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3"/>
        <v>0.10877666666666666</v>
      </c>
      <c r="P2378">
        <f t="shared" si="224"/>
        <v>81.582499999999996</v>
      </c>
      <c r="Q2378" t="str">
        <f t="shared" si="225"/>
        <v>technology</v>
      </c>
      <c r="R2378" t="str">
        <f t="shared" si="222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3"/>
        <v>0</v>
      </c>
      <c r="P2379" t="e">
        <f t="shared" si="224"/>
        <v>#DIV/0!</v>
      </c>
      <c r="Q2379" t="str">
        <f t="shared" si="225"/>
        <v>technology</v>
      </c>
      <c r="R2379" t="str">
        <f t="shared" si="222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3"/>
        <v>0</v>
      </c>
      <c r="P2380" t="e">
        <f t="shared" si="224"/>
        <v>#DIV/0!</v>
      </c>
      <c r="Q2380" t="str">
        <f t="shared" si="225"/>
        <v>technology</v>
      </c>
      <c r="R2380" t="str">
        <f t="shared" si="222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3"/>
        <v>0</v>
      </c>
      <c r="P2381" t="e">
        <f t="shared" si="224"/>
        <v>#DIV/0!</v>
      </c>
      <c r="Q2381" t="str">
        <f t="shared" si="225"/>
        <v>technology</v>
      </c>
      <c r="R2381" t="str">
        <f t="shared" si="222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3"/>
        <v>3.6666666666666666E-3</v>
      </c>
      <c r="P2382">
        <f t="shared" si="224"/>
        <v>18.333333333333332</v>
      </c>
      <c r="Q2382" t="str">
        <f t="shared" si="225"/>
        <v>technology</v>
      </c>
      <c r="R2382" t="str">
        <f t="shared" si="222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3"/>
        <v>1.8193398957730169E-2</v>
      </c>
      <c r="P2383">
        <f t="shared" si="224"/>
        <v>224.42857142857142</v>
      </c>
      <c r="Q2383" t="str">
        <f t="shared" si="225"/>
        <v>technology</v>
      </c>
      <c r="R2383" t="str">
        <f t="shared" si="222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3"/>
        <v>2.5000000000000001E-2</v>
      </c>
      <c r="P2384">
        <f t="shared" si="224"/>
        <v>37.5</v>
      </c>
      <c r="Q2384" t="str">
        <f t="shared" si="225"/>
        <v>technology</v>
      </c>
      <c r="R2384" t="str">
        <f t="shared" si="222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3"/>
        <v>4.3499999999999997E-2</v>
      </c>
      <c r="P2385">
        <f t="shared" si="224"/>
        <v>145</v>
      </c>
      <c r="Q2385" t="str">
        <f t="shared" si="225"/>
        <v>technology</v>
      </c>
      <c r="R2385" t="str">
        <f t="shared" si="222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3"/>
        <v>8.0000000000000002E-3</v>
      </c>
      <c r="P2386">
        <f t="shared" si="224"/>
        <v>1</v>
      </c>
      <c r="Q2386" t="str">
        <f t="shared" si="225"/>
        <v>technology</v>
      </c>
      <c r="R2386" t="str">
        <f t="shared" si="222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3"/>
        <v>1.2123076923076924E-2</v>
      </c>
      <c r="P2387">
        <f t="shared" si="224"/>
        <v>112.57142857142857</v>
      </c>
      <c r="Q2387" t="str">
        <f t="shared" si="225"/>
        <v>technology</v>
      </c>
      <c r="R2387" t="str">
        <f t="shared" si="222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3"/>
        <v>0</v>
      </c>
      <c r="P2388" t="e">
        <f t="shared" si="224"/>
        <v>#DIV/0!</v>
      </c>
      <c r="Q2388" t="str">
        <f t="shared" si="225"/>
        <v>technology</v>
      </c>
      <c r="R2388" t="str">
        <f t="shared" si="222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3"/>
        <v>6.8399999999999997E-3</v>
      </c>
      <c r="P2389">
        <f t="shared" si="224"/>
        <v>342</v>
      </c>
      <c r="Q2389" t="str">
        <f t="shared" si="225"/>
        <v>technology</v>
      </c>
      <c r="R2389" t="str">
        <f t="shared" si="222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3"/>
        <v>1.2513513513513513E-2</v>
      </c>
      <c r="P2390">
        <f t="shared" si="224"/>
        <v>57.875</v>
      </c>
      <c r="Q2390" t="str">
        <f t="shared" si="225"/>
        <v>technology</v>
      </c>
      <c r="R2390" t="str">
        <f t="shared" si="222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3"/>
        <v>1.8749999999999999E-3</v>
      </c>
      <c r="P2391">
        <f t="shared" si="224"/>
        <v>30</v>
      </c>
      <c r="Q2391" t="str">
        <f t="shared" si="225"/>
        <v>technology</v>
      </c>
      <c r="R2391" t="str">
        <f t="shared" si="222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3"/>
        <v>0</v>
      </c>
      <c r="P2392" t="e">
        <f t="shared" si="224"/>
        <v>#DIV/0!</v>
      </c>
      <c r="Q2392" t="str">
        <f t="shared" si="225"/>
        <v>technology</v>
      </c>
      <c r="R2392" t="str">
        <f t="shared" si="222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3"/>
        <v>1.25E-3</v>
      </c>
      <c r="P2393">
        <f t="shared" si="224"/>
        <v>25</v>
      </c>
      <c r="Q2393" t="str">
        <f t="shared" si="225"/>
        <v>technology</v>
      </c>
      <c r="R2393" t="str">
        <f t="shared" si="222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3"/>
        <v>0</v>
      </c>
      <c r="P2394" t="e">
        <f t="shared" si="224"/>
        <v>#DIV/0!</v>
      </c>
      <c r="Q2394" t="str">
        <f t="shared" si="225"/>
        <v>technology</v>
      </c>
      <c r="R2394" t="str">
        <f t="shared" si="222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3"/>
        <v>5.0000000000000001E-4</v>
      </c>
      <c r="P2395">
        <f t="shared" si="224"/>
        <v>50</v>
      </c>
      <c r="Q2395" t="str">
        <f t="shared" si="225"/>
        <v>technology</v>
      </c>
      <c r="R2395" t="str">
        <f t="shared" si="222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3"/>
        <v>5.9999999999999995E-4</v>
      </c>
      <c r="P2396">
        <f t="shared" si="224"/>
        <v>1.5</v>
      </c>
      <c r="Q2396" t="str">
        <f t="shared" si="225"/>
        <v>technology</v>
      </c>
      <c r="R2396" t="str">
        <f t="shared" si="222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3"/>
        <v>0</v>
      </c>
      <c r="P2397" t="e">
        <f t="shared" si="224"/>
        <v>#DIV/0!</v>
      </c>
      <c r="Q2397" t="str">
        <f t="shared" si="225"/>
        <v>technology</v>
      </c>
      <c r="R2397" t="str">
        <f t="shared" si="222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3"/>
        <v>2E-3</v>
      </c>
      <c r="P2398">
        <f t="shared" si="224"/>
        <v>10</v>
      </c>
      <c r="Q2398" t="str">
        <f t="shared" si="225"/>
        <v>technology</v>
      </c>
      <c r="R2398" t="str">
        <f t="shared" si="222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3"/>
        <v>0</v>
      </c>
      <c r="P2399" t="e">
        <f t="shared" si="224"/>
        <v>#DIV/0!</v>
      </c>
      <c r="Q2399" t="str">
        <f t="shared" si="225"/>
        <v>technology</v>
      </c>
      <c r="R2399" t="str">
        <f t="shared" si="222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3"/>
        <v>0</v>
      </c>
      <c r="P2400" t="e">
        <f t="shared" si="224"/>
        <v>#DIV/0!</v>
      </c>
      <c r="Q2400" t="str">
        <f t="shared" si="225"/>
        <v>technology</v>
      </c>
      <c r="R2400" t="str">
        <f t="shared" si="222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3"/>
        <v>0</v>
      </c>
      <c r="P2401" t="e">
        <f t="shared" si="224"/>
        <v>#DIV/0!</v>
      </c>
      <c r="Q2401" t="str">
        <f t="shared" si="225"/>
        <v>technology</v>
      </c>
      <c r="R2401" t="str">
        <f t="shared" si="222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3"/>
        <v>0</v>
      </c>
      <c r="P2402" t="e">
        <f t="shared" si="224"/>
        <v>#DIV/0!</v>
      </c>
      <c r="Q2402" t="str">
        <f t="shared" si="225"/>
        <v>technology</v>
      </c>
      <c r="R2402" t="str">
        <f t="shared" si="222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3"/>
        <v>7.1785714285714283E-3</v>
      </c>
      <c r="P2403">
        <f t="shared" si="224"/>
        <v>22.333333333333332</v>
      </c>
      <c r="Q2403" t="str">
        <f t="shared" si="225"/>
        <v>food</v>
      </c>
      <c r="R2403" t="str">
        <f t="shared" si="222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3"/>
        <v>4.3333333333333331E-3</v>
      </c>
      <c r="P2404">
        <f t="shared" si="224"/>
        <v>52</v>
      </c>
      <c r="Q2404" t="str">
        <f t="shared" si="225"/>
        <v>food</v>
      </c>
      <c r="R2404" t="str">
        <f t="shared" si="222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3"/>
        <v>0.16833333333333333</v>
      </c>
      <c r="P2405">
        <f t="shared" si="224"/>
        <v>16.833333333333332</v>
      </c>
      <c r="Q2405" t="str">
        <f t="shared" si="225"/>
        <v>food</v>
      </c>
      <c r="R2405" t="str">
        <f t="shared" si="222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3"/>
        <v>0</v>
      </c>
      <c r="P2406" t="e">
        <f t="shared" si="224"/>
        <v>#DIV/0!</v>
      </c>
      <c r="Q2406" t="str">
        <f t="shared" si="225"/>
        <v>food</v>
      </c>
      <c r="R2406" t="str">
        <f t="shared" si="222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3"/>
        <v>0.22520000000000001</v>
      </c>
      <c r="P2407">
        <f t="shared" si="224"/>
        <v>56.3</v>
      </c>
      <c r="Q2407" t="str">
        <f t="shared" si="225"/>
        <v>food</v>
      </c>
      <c r="R2407" t="str">
        <f t="shared" si="222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3"/>
        <v>0.41384615384615386</v>
      </c>
      <c r="P2408">
        <f t="shared" si="224"/>
        <v>84.0625</v>
      </c>
      <c r="Q2408" t="str">
        <f t="shared" si="225"/>
        <v>food</v>
      </c>
      <c r="R2408" t="str">
        <f t="shared" si="222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3"/>
        <v>0.25259090909090909</v>
      </c>
      <c r="P2409">
        <f t="shared" si="224"/>
        <v>168.39393939393941</v>
      </c>
      <c r="Q2409" t="str">
        <f t="shared" si="225"/>
        <v>food</v>
      </c>
      <c r="R2409" t="str">
        <f t="shared" si="222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3"/>
        <v>2E-3</v>
      </c>
      <c r="P2410">
        <f t="shared" si="224"/>
        <v>15</v>
      </c>
      <c r="Q2410" t="str">
        <f t="shared" si="225"/>
        <v>food</v>
      </c>
      <c r="R2410" t="str">
        <f t="shared" si="222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3"/>
        <v>1.84E-2</v>
      </c>
      <c r="P2411">
        <f t="shared" si="224"/>
        <v>76.666666666666671</v>
      </c>
      <c r="Q2411" t="str">
        <f t="shared" si="225"/>
        <v>food</v>
      </c>
      <c r="R2411" t="str">
        <f t="shared" si="222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3"/>
        <v>0</v>
      </c>
      <c r="P2412" t="e">
        <f t="shared" si="224"/>
        <v>#DIV/0!</v>
      </c>
      <c r="Q2412" t="str">
        <f t="shared" si="225"/>
        <v>food</v>
      </c>
      <c r="R2412" t="str">
        <f t="shared" si="222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3"/>
        <v>6.0400000000000002E-3</v>
      </c>
      <c r="P2413">
        <f t="shared" si="224"/>
        <v>50.333333333333336</v>
      </c>
      <c r="Q2413" t="str">
        <f t="shared" si="225"/>
        <v>food</v>
      </c>
      <c r="R2413" t="str">
        <f t="shared" si="222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3"/>
        <v>0</v>
      </c>
      <c r="P2414" t="e">
        <f t="shared" si="224"/>
        <v>#DIV/0!</v>
      </c>
      <c r="Q2414" t="str">
        <f t="shared" si="225"/>
        <v>food</v>
      </c>
      <c r="R2414" t="str">
        <f t="shared" si="222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3"/>
        <v>8.3333333333333332E-3</v>
      </c>
      <c r="P2415">
        <f t="shared" si="224"/>
        <v>8.3333333333333339</v>
      </c>
      <c r="Q2415" t="str">
        <f t="shared" si="225"/>
        <v>food</v>
      </c>
      <c r="R2415" t="str">
        <f t="shared" si="222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3"/>
        <v>3.0666666666666665E-2</v>
      </c>
      <c r="P2416">
        <f t="shared" si="224"/>
        <v>35.384615384615387</v>
      </c>
      <c r="Q2416" t="str">
        <f t="shared" si="225"/>
        <v>food</v>
      </c>
      <c r="R2416" t="str">
        <f t="shared" si="222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3"/>
        <v>5.5833333333333334E-3</v>
      </c>
      <c r="P2417">
        <f t="shared" si="224"/>
        <v>55.833333333333336</v>
      </c>
      <c r="Q2417" t="str">
        <f t="shared" si="225"/>
        <v>food</v>
      </c>
      <c r="R2417" t="str">
        <f t="shared" si="222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3"/>
        <v>2.5000000000000001E-4</v>
      </c>
      <c r="P2418">
        <f t="shared" si="224"/>
        <v>5</v>
      </c>
      <c r="Q2418" t="str">
        <f t="shared" si="225"/>
        <v>food</v>
      </c>
      <c r="R2418" t="str">
        <f t="shared" si="222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3"/>
        <v>0</v>
      </c>
      <c r="P2419" t="e">
        <f t="shared" si="224"/>
        <v>#DIV/0!</v>
      </c>
      <c r="Q2419" t="str">
        <f t="shared" si="225"/>
        <v>food</v>
      </c>
      <c r="R2419" t="str">
        <f t="shared" si="222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3"/>
        <v>2.0000000000000001E-4</v>
      </c>
      <c r="P2420">
        <f t="shared" si="224"/>
        <v>1</v>
      </c>
      <c r="Q2420" t="str">
        <f t="shared" si="225"/>
        <v>food</v>
      </c>
      <c r="R2420" t="str">
        <f t="shared" si="222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3"/>
        <v>0</v>
      </c>
      <c r="P2421" t="e">
        <f t="shared" si="224"/>
        <v>#DIV/0!</v>
      </c>
      <c r="Q2421" t="str">
        <f t="shared" si="225"/>
        <v>food</v>
      </c>
      <c r="R2421" t="str">
        <f t="shared" si="222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3"/>
        <v>0.14825133372851215</v>
      </c>
      <c r="P2422">
        <f t="shared" si="224"/>
        <v>69.472222222222229</v>
      </c>
      <c r="Q2422" t="str">
        <f t="shared" si="225"/>
        <v>food</v>
      </c>
      <c r="R2422" t="str">
        <f t="shared" si="222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3"/>
        <v>1.6666666666666666E-4</v>
      </c>
      <c r="P2423">
        <f t="shared" si="224"/>
        <v>1</v>
      </c>
      <c r="Q2423" t="str">
        <f t="shared" si="225"/>
        <v>food</v>
      </c>
      <c r="R2423" t="str">
        <f t="shared" si="222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3"/>
        <v>2E-3</v>
      </c>
      <c r="P2424">
        <f t="shared" si="224"/>
        <v>1</v>
      </c>
      <c r="Q2424" t="str">
        <f t="shared" si="225"/>
        <v>food</v>
      </c>
      <c r="R2424" t="str">
        <f t="shared" si="222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3"/>
        <v>1.3333333333333334E-4</v>
      </c>
      <c r="P2425">
        <f t="shared" si="224"/>
        <v>8</v>
      </c>
      <c r="Q2425" t="str">
        <f t="shared" si="225"/>
        <v>food</v>
      </c>
      <c r="R2425" t="str">
        <f t="shared" si="222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3"/>
        <v>1.24E-2</v>
      </c>
      <c r="P2426">
        <f t="shared" si="224"/>
        <v>34.444444444444443</v>
      </c>
      <c r="Q2426" t="str">
        <f t="shared" si="225"/>
        <v>food</v>
      </c>
      <c r="R2426" t="str">
        <f t="shared" si="222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3"/>
        <v>2.8571428571428574E-4</v>
      </c>
      <c r="P2427">
        <f t="shared" si="224"/>
        <v>1</v>
      </c>
      <c r="Q2427" t="str">
        <f t="shared" si="225"/>
        <v>food</v>
      </c>
      <c r="R2427" t="str">
        <f t="shared" si="222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3"/>
        <v>0</v>
      </c>
      <c r="P2428" t="e">
        <f t="shared" si="224"/>
        <v>#DIV/0!</v>
      </c>
      <c r="Q2428" t="str">
        <f t="shared" si="225"/>
        <v>food</v>
      </c>
      <c r="R2428" t="str">
        <f t="shared" si="222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3"/>
        <v>2.0000000000000002E-5</v>
      </c>
      <c r="P2429">
        <f t="shared" si="224"/>
        <v>1</v>
      </c>
      <c r="Q2429" t="str">
        <f t="shared" si="225"/>
        <v>food</v>
      </c>
      <c r="R2429" t="str">
        <f t="shared" si="222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3"/>
        <v>2.8571428571428571E-5</v>
      </c>
      <c r="P2430">
        <f t="shared" si="224"/>
        <v>1</v>
      </c>
      <c r="Q2430" t="str">
        <f t="shared" si="225"/>
        <v>food</v>
      </c>
      <c r="R2430" t="str">
        <f t="shared" si="222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3"/>
        <v>1.4321428571428572E-2</v>
      </c>
      <c r="P2431">
        <f t="shared" si="224"/>
        <v>501.25</v>
      </c>
      <c r="Q2431" t="str">
        <f t="shared" si="225"/>
        <v>food</v>
      </c>
      <c r="R2431" t="str">
        <f t="shared" si="222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3"/>
        <v>7.0000000000000001E-3</v>
      </c>
      <c r="P2432">
        <f t="shared" si="224"/>
        <v>10.5</v>
      </c>
      <c r="Q2432" t="str">
        <f t="shared" si="225"/>
        <v>food</v>
      </c>
      <c r="R2432" t="str">
        <f t="shared" si="222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3"/>
        <v>2.0000000000000002E-5</v>
      </c>
      <c r="P2433">
        <f t="shared" si="224"/>
        <v>1</v>
      </c>
      <c r="Q2433" t="str">
        <f t="shared" si="225"/>
        <v>food</v>
      </c>
      <c r="R2433" t="str">
        <f t="shared" si="222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3"/>
        <v>1.4285714285714287E-4</v>
      </c>
      <c r="P2434">
        <f t="shared" si="224"/>
        <v>1</v>
      </c>
      <c r="Q2434" t="str">
        <f t="shared" si="225"/>
        <v>food</v>
      </c>
      <c r="R2434" t="str">
        <f t="shared" ref="R2434:R2497" si="228">RIGHT(N2434,(LEN(N2434)-SEARCH("/",N2434)))</f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9">E2435/D2435</f>
        <v>0</v>
      </c>
      <c r="P2435" t="e">
        <f t="shared" ref="P2435:P2498" si="230">E2435/L2435</f>
        <v>#DIV/0!</v>
      </c>
      <c r="Q2435" t="str">
        <f t="shared" ref="Q2435:Q2498" si="231">LEFT(N2435, SEARCH("/",N2435,1)-1)</f>
        <v>food</v>
      </c>
      <c r="R2435" t="str">
        <f t="shared" si="228"/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9"/>
        <v>1.2999999999999999E-3</v>
      </c>
      <c r="P2436">
        <f t="shared" si="230"/>
        <v>13</v>
      </c>
      <c r="Q2436" t="str">
        <f t="shared" si="231"/>
        <v>food</v>
      </c>
      <c r="R2436" t="str">
        <f t="shared" si="228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9"/>
        <v>4.8960000000000002E-3</v>
      </c>
      <c r="P2437">
        <f t="shared" si="230"/>
        <v>306</v>
      </c>
      <c r="Q2437" t="str">
        <f t="shared" si="231"/>
        <v>food</v>
      </c>
      <c r="R2437" t="str">
        <f t="shared" si="228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9"/>
        <v>3.8461538461538462E-4</v>
      </c>
      <c r="P2438">
        <f t="shared" si="230"/>
        <v>22.5</v>
      </c>
      <c r="Q2438" t="str">
        <f t="shared" si="231"/>
        <v>food</v>
      </c>
      <c r="R2438" t="str">
        <f t="shared" si="228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9"/>
        <v>0</v>
      </c>
      <c r="P2439" t="e">
        <f t="shared" si="230"/>
        <v>#DIV/0!</v>
      </c>
      <c r="Q2439" t="str">
        <f t="shared" si="231"/>
        <v>food</v>
      </c>
      <c r="R2439" t="str">
        <f t="shared" si="228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9"/>
        <v>3.3333333333333335E-3</v>
      </c>
      <c r="P2440">
        <f t="shared" si="230"/>
        <v>50</v>
      </c>
      <c r="Q2440" t="str">
        <f t="shared" si="231"/>
        <v>food</v>
      </c>
      <c r="R2440" t="str">
        <f t="shared" si="228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9"/>
        <v>0</v>
      </c>
      <c r="P2441" t="e">
        <f t="shared" si="230"/>
        <v>#DIV/0!</v>
      </c>
      <c r="Q2441" t="str">
        <f t="shared" si="231"/>
        <v>food</v>
      </c>
      <c r="R2441" t="str">
        <f t="shared" si="228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9"/>
        <v>2E-3</v>
      </c>
      <c r="P2442">
        <f t="shared" si="230"/>
        <v>5</v>
      </c>
      <c r="Q2442" t="str">
        <f t="shared" si="231"/>
        <v>food</v>
      </c>
      <c r="R2442" t="str">
        <f t="shared" si="228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9"/>
        <v>1.0788</v>
      </c>
      <c r="P2443">
        <f t="shared" si="230"/>
        <v>74.22935779816514</v>
      </c>
      <c r="Q2443" t="str">
        <f t="shared" si="231"/>
        <v>food</v>
      </c>
      <c r="R2443" t="str">
        <f t="shared" si="228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9"/>
        <v>1.2594166666666666</v>
      </c>
      <c r="P2444">
        <f t="shared" si="230"/>
        <v>81.252688172043008</v>
      </c>
      <c r="Q2444" t="str">
        <f t="shared" si="231"/>
        <v>food</v>
      </c>
      <c r="R2444" t="str">
        <f t="shared" si="228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9"/>
        <v>2.0251494999999999</v>
      </c>
      <c r="P2445">
        <f t="shared" si="230"/>
        <v>130.23469453376205</v>
      </c>
      <c r="Q2445" t="str">
        <f t="shared" si="231"/>
        <v>food</v>
      </c>
      <c r="R2445" t="str">
        <f t="shared" si="228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9"/>
        <v>1.0860000000000001</v>
      </c>
      <c r="P2446">
        <f t="shared" si="230"/>
        <v>53.409836065573771</v>
      </c>
      <c r="Q2446" t="str">
        <f t="shared" si="231"/>
        <v>food</v>
      </c>
      <c r="R2446" t="str">
        <f t="shared" si="228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9"/>
        <v>1.728</v>
      </c>
      <c r="P2447">
        <f t="shared" si="230"/>
        <v>75.130434782608702</v>
      </c>
      <c r="Q2447" t="str">
        <f t="shared" si="231"/>
        <v>food</v>
      </c>
      <c r="R2447" t="str">
        <f t="shared" si="228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9"/>
        <v>1.6798</v>
      </c>
      <c r="P2448">
        <f t="shared" si="230"/>
        <v>75.666666666666671</v>
      </c>
      <c r="Q2448" t="str">
        <f t="shared" si="231"/>
        <v>food</v>
      </c>
      <c r="R2448" t="str">
        <f t="shared" si="228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9"/>
        <v>4.2720000000000002</v>
      </c>
      <c r="P2449">
        <f t="shared" si="230"/>
        <v>31.691394658753708</v>
      </c>
      <c r="Q2449" t="str">
        <f t="shared" si="231"/>
        <v>food</v>
      </c>
      <c r="R2449" t="str">
        <f t="shared" si="228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9"/>
        <v>1.075</v>
      </c>
      <c r="P2450">
        <f t="shared" si="230"/>
        <v>47.777777777777779</v>
      </c>
      <c r="Q2450" t="str">
        <f t="shared" si="231"/>
        <v>food</v>
      </c>
      <c r="R2450" t="str">
        <f t="shared" si="228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9"/>
        <v>1.08</v>
      </c>
      <c r="P2451">
        <f t="shared" si="230"/>
        <v>90</v>
      </c>
      <c r="Q2451" t="str">
        <f t="shared" si="231"/>
        <v>food</v>
      </c>
      <c r="R2451" t="str">
        <f t="shared" si="228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9"/>
        <v>1.0153353333333335</v>
      </c>
      <c r="P2452">
        <f t="shared" si="230"/>
        <v>149.31401960784314</v>
      </c>
      <c r="Q2452" t="str">
        <f t="shared" si="231"/>
        <v>food</v>
      </c>
      <c r="R2452" t="str">
        <f t="shared" si="228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9"/>
        <v>1.1545000000000001</v>
      </c>
      <c r="P2453">
        <f t="shared" si="230"/>
        <v>62.06989247311828</v>
      </c>
      <c r="Q2453" t="str">
        <f t="shared" si="231"/>
        <v>food</v>
      </c>
      <c r="R2453" t="str">
        <f t="shared" si="228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9"/>
        <v>1.335</v>
      </c>
      <c r="P2454">
        <f t="shared" si="230"/>
        <v>53.4</v>
      </c>
      <c r="Q2454" t="str">
        <f t="shared" si="231"/>
        <v>food</v>
      </c>
      <c r="R2454" t="str">
        <f t="shared" si="228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9"/>
        <v>1.5469999999999999</v>
      </c>
      <c r="P2455">
        <f t="shared" si="230"/>
        <v>69.268656716417908</v>
      </c>
      <c r="Q2455" t="str">
        <f t="shared" si="231"/>
        <v>food</v>
      </c>
      <c r="R2455" t="str">
        <f t="shared" si="228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9"/>
        <v>1.0084571428571429</v>
      </c>
      <c r="P2456">
        <f t="shared" si="230"/>
        <v>271.50769230769231</v>
      </c>
      <c r="Q2456" t="str">
        <f t="shared" si="231"/>
        <v>food</v>
      </c>
      <c r="R2456" t="str">
        <f t="shared" si="228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9"/>
        <v>1.82</v>
      </c>
      <c r="P2457">
        <f t="shared" si="230"/>
        <v>34.125</v>
      </c>
      <c r="Q2457" t="str">
        <f t="shared" si="231"/>
        <v>food</v>
      </c>
      <c r="R2457" t="str">
        <f t="shared" si="228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9"/>
        <v>1.8086666666666666</v>
      </c>
      <c r="P2458">
        <f t="shared" si="230"/>
        <v>40.492537313432834</v>
      </c>
      <c r="Q2458" t="str">
        <f t="shared" si="231"/>
        <v>food</v>
      </c>
      <c r="R2458" t="str">
        <f t="shared" si="228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9"/>
        <v>1.0230434782608695</v>
      </c>
      <c r="P2459">
        <f t="shared" si="230"/>
        <v>189.75806451612902</v>
      </c>
      <c r="Q2459" t="str">
        <f t="shared" si="231"/>
        <v>food</v>
      </c>
      <c r="R2459" t="str">
        <f t="shared" si="228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9"/>
        <v>1.1017999999999999</v>
      </c>
      <c r="P2460">
        <f t="shared" si="230"/>
        <v>68.862499999999997</v>
      </c>
      <c r="Q2460" t="str">
        <f t="shared" si="231"/>
        <v>food</v>
      </c>
      <c r="R2460" t="str">
        <f t="shared" si="228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9"/>
        <v>1.0225</v>
      </c>
      <c r="P2461">
        <f t="shared" si="230"/>
        <v>108.77659574468085</v>
      </c>
      <c r="Q2461" t="str">
        <f t="shared" si="231"/>
        <v>food</v>
      </c>
      <c r="R2461" t="str">
        <f t="shared" si="228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9"/>
        <v>1.0078823529411765</v>
      </c>
      <c r="P2462">
        <f t="shared" si="230"/>
        <v>125.98529411764706</v>
      </c>
      <c r="Q2462" t="str">
        <f t="shared" si="231"/>
        <v>food</v>
      </c>
      <c r="R2462" t="str">
        <f t="shared" si="228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9"/>
        <v>1.038</v>
      </c>
      <c r="P2463">
        <f t="shared" si="230"/>
        <v>90.523255813953483</v>
      </c>
      <c r="Q2463" t="str">
        <f t="shared" si="231"/>
        <v>music</v>
      </c>
      <c r="R2463" t="str">
        <f t="shared" si="228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9"/>
        <v>1.1070833333333334</v>
      </c>
      <c r="P2464">
        <f t="shared" si="230"/>
        <v>28.880434782608695</v>
      </c>
      <c r="Q2464" t="str">
        <f t="shared" si="231"/>
        <v>music</v>
      </c>
      <c r="R2464" t="str">
        <f t="shared" si="228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9"/>
        <v>1.1625000000000001</v>
      </c>
      <c r="P2465">
        <f t="shared" si="230"/>
        <v>31</v>
      </c>
      <c r="Q2465" t="str">
        <f t="shared" si="231"/>
        <v>music</v>
      </c>
      <c r="R2465" t="str">
        <f t="shared" si="228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9"/>
        <v>1.111</v>
      </c>
      <c r="P2466">
        <f t="shared" si="230"/>
        <v>51.674418604651166</v>
      </c>
      <c r="Q2466" t="str">
        <f t="shared" si="231"/>
        <v>music</v>
      </c>
      <c r="R2466" t="str">
        <f t="shared" si="228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9"/>
        <v>1.8014285714285714</v>
      </c>
      <c r="P2467">
        <f t="shared" si="230"/>
        <v>26.270833333333332</v>
      </c>
      <c r="Q2467" t="str">
        <f t="shared" si="231"/>
        <v>music</v>
      </c>
      <c r="R2467" t="str">
        <f t="shared" si="228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9"/>
        <v>1</v>
      </c>
      <c r="P2468">
        <f t="shared" si="230"/>
        <v>48.07692307692308</v>
      </c>
      <c r="Q2468" t="str">
        <f t="shared" si="231"/>
        <v>music</v>
      </c>
      <c r="R2468" t="str">
        <f t="shared" si="228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9"/>
        <v>1.1850000000000001</v>
      </c>
      <c r="P2469">
        <f t="shared" si="230"/>
        <v>27.558139534883722</v>
      </c>
      <c r="Q2469" t="str">
        <f t="shared" si="231"/>
        <v>music</v>
      </c>
      <c r="R2469" t="str">
        <f t="shared" si="228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9"/>
        <v>1.0721700000000001</v>
      </c>
      <c r="P2470">
        <f t="shared" si="230"/>
        <v>36.97137931034483</v>
      </c>
      <c r="Q2470" t="str">
        <f t="shared" si="231"/>
        <v>music</v>
      </c>
      <c r="R2470" t="str">
        <f t="shared" si="228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9"/>
        <v>1.1366666666666667</v>
      </c>
      <c r="P2471">
        <f t="shared" si="230"/>
        <v>29.021276595744681</v>
      </c>
      <c r="Q2471" t="str">
        <f t="shared" si="231"/>
        <v>music</v>
      </c>
      <c r="R2471" t="str">
        <f t="shared" si="228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9"/>
        <v>1.0316400000000001</v>
      </c>
      <c r="P2472">
        <f t="shared" si="230"/>
        <v>28.65666666666667</v>
      </c>
      <c r="Q2472" t="str">
        <f t="shared" si="231"/>
        <v>music</v>
      </c>
      <c r="R2472" t="str">
        <f t="shared" si="228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9"/>
        <v>1.28</v>
      </c>
      <c r="P2473">
        <f t="shared" si="230"/>
        <v>37.647058823529413</v>
      </c>
      <c r="Q2473" t="str">
        <f t="shared" si="231"/>
        <v>music</v>
      </c>
      <c r="R2473" t="str">
        <f t="shared" si="228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9"/>
        <v>1.3576026666666667</v>
      </c>
      <c r="P2474">
        <f t="shared" si="230"/>
        <v>97.904038461538462</v>
      </c>
      <c r="Q2474" t="str">
        <f t="shared" si="231"/>
        <v>music</v>
      </c>
      <c r="R2474" t="str">
        <f t="shared" si="228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9"/>
        <v>1</v>
      </c>
      <c r="P2475">
        <f t="shared" si="230"/>
        <v>42.553191489361701</v>
      </c>
      <c r="Q2475" t="str">
        <f t="shared" si="231"/>
        <v>music</v>
      </c>
      <c r="R2475" t="str">
        <f t="shared" si="228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9"/>
        <v>1.0000360000000001</v>
      </c>
      <c r="P2476">
        <f t="shared" si="230"/>
        <v>131.58368421052631</v>
      </c>
      <c r="Q2476" t="str">
        <f t="shared" si="231"/>
        <v>music</v>
      </c>
      <c r="R2476" t="str">
        <f t="shared" si="228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9"/>
        <v>1.0471999999999999</v>
      </c>
      <c r="P2477">
        <f t="shared" si="230"/>
        <v>32.320987654320987</v>
      </c>
      <c r="Q2477" t="str">
        <f t="shared" si="231"/>
        <v>music</v>
      </c>
      <c r="R2477" t="str">
        <f t="shared" si="228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9"/>
        <v>1.050225</v>
      </c>
      <c r="P2478">
        <f t="shared" si="230"/>
        <v>61.103999999999999</v>
      </c>
      <c r="Q2478" t="str">
        <f t="shared" si="231"/>
        <v>music</v>
      </c>
      <c r="R2478" t="str">
        <f t="shared" si="228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9"/>
        <v>1.7133333333333334</v>
      </c>
      <c r="P2479">
        <f t="shared" si="230"/>
        <v>31.341463414634145</v>
      </c>
      <c r="Q2479" t="str">
        <f t="shared" si="231"/>
        <v>music</v>
      </c>
      <c r="R2479" t="str">
        <f t="shared" si="228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9"/>
        <v>1.2749999999999999</v>
      </c>
      <c r="P2480">
        <f t="shared" si="230"/>
        <v>129.1139240506329</v>
      </c>
      <c r="Q2480" t="str">
        <f t="shared" si="231"/>
        <v>music</v>
      </c>
      <c r="R2480" t="str">
        <f t="shared" si="228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9"/>
        <v>1.3344333333333334</v>
      </c>
      <c r="P2481">
        <f t="shared" si="230"/>
        <v>25.020624999999999</v>
      </c>
      <c r="Q2481" t="str">
        <f t="shared" si="231"/>
        <v>music</v>
      </c>
      <c r="R2481" t="str">
        <f t="shared" si="228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9"/>
        <v>1</v>
      </c>
      <c r="P2482">
        <f t="shared" si="230"/>
        <v>250</v>
      </c>
      <c r="Q2482" t="str">
        <f t="shared" si="231"/>
        <v>music</v>
      </c>
      <c r="R2482" t="str">
        <f t="shared" si="228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9"/>
        <v>1.1291099999999998</v>
      </c>
      <c r="P2483">
        <f t="shared" si="230"/>
        <v>47.541473684210523</v>
      </c>
      <c r="Q2483" t="str">
        <f t="shared" si="231"/>
        <v>music</v>
      </c>
      <c r="R2483" t="str">
        <f t="shared" si="228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9"/>
        <v>1.0009999999999999</v>
      </c>
      <c r="P2484">
        <f t="shared" si="230"/>
        <v>40.04</v>
      </c>
      <c r="Q2484" t="str">
        <f t="shared" si="231"/>
        <v>music</v>
      </c>
      <c r="R2484" t="str">
        <f t="shared" si="228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9"/>
        <v>1.1372727272727272</v>
      </c>
      <c r="P2485">
        <f t="shared" si="230"/>
        <v>65.84210526315789</v>
      </c>
      <c r="Q2485" t="str">
        <f t="shared" si="231"/>
        <v>music</v>
      </c>
      <c r="R2485" t="str">
        <f t="shared" si="228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9"/>
        <v>1.1931742857142855</v>
      </c>
      <c r="P2486">
        <f t="shared" si="230"/>
        <v>46.401222222222216</v>
      </c>
      <c r="Q2486" t="str">
        <f t="shared" si="231"/>
        <v>music</v>
      </c>
      <c r="R2486" t="str">
        <f t="shared" si="228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9"/>
        <v>1.0325</v>
      </c>
      <c r="P2487">
        <f t="shared" si="230"/>
        <v>50.365853658536587</v>
      </c>
      <c r="Q2487" t="str">
        <f t="shared" si="231"/>
        <v>music</v>
      </c>
      <c r="R2487" t="str">
        <f t="shared" si="228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9"/>
        <v>2.6566666666666667</v>
      </c>
      <c r="P2488">
        <f t="shared" si="230"/>
        <v>26.566666666666666</v>
      </c>
      <c r="Q2488" t="str">
        <f t="shared" si="231"/>
        <v>music</v>
      </c>
      <c r="R2488" t="str">
        <f t="shared" si="228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9"/>
        <v>1.0005066666666667</v>
      </c>
      <c r="P2489">
        <f t="shared" si="230"/>
        <v>39.493684210526318</v>
      </c>
      <c r="Q2489" t="str">
        <f t="shared" si="231"/>
        <v>music</v>
      </c>
      <c r="R2489" t="str">
        <f t="shared" si="228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9"/>
        <v>1.0669999999999999</v>
      </c>
      <c r="P2490">
        <f t="shared" si="230"/>
        <v>49.246153846153845</v>
      </c>
      <c r="Q2490" t="str">
        <f t="shared" si="231"/>
        <v>music</v>
      </c>
      <c r="R2490" t="str">
        <f t="shared" si="228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9"/>
        <v>1.3367142857142857</v>
      </c>
      <c r="P2491">
        <f t="shared" si="230"/>
        <v>62.38</v>
      </c>
      <c r="Q2491" t="str">
        <f t="shared" si="231"/>
        <v>music</v>
      </c>
      <c r="R2491" t="str">
        <f t="shared" si="228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9"/>
        <v>1.214</v>
      </c>
      <c r="P2492">
        <f t="shared" si="230"/>
        <v>37.9375</v>
      </c>
      <c r="Q2492" t="str">
        <f t="shared" si="231"/>
        <v>music</v>
      </c>
      <c r="R2492" t="str">
        <f t="shared" si="228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9"/>
        <v>1.032</v>
      </c>
      <c r="P2493">
        <f t="shared" si="230"/>
        <v>51.6</v>
      </c>
      <c r="Q2493" t="str">
        <f t="shared" si="231"/>
        <v>music</v>
      </c>
      <c r="R2493" t="str">
        <f t="shared" si="228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9"/>
        <v>1.25</v>
      </c>
      <c r="P2494">
        <f t="shared" si="230"/>
        <v>27.777777777777779</v>
      </c>
      <c r="Q2494" t="str">
        <f t="shared" si="231"/>
        <v>music</v>
      </c>
      <c r="R2494" t="str">
        <f t="shared" si="228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9"/>
        <v>1.2869999999999999</v>
      </c>
      <c r="P2495">
        <f t="shared" si="230"/>
        <v>99.382239382239376</v>
      </c>
      <c r="Q2495" t="str">
        <f t="shared" si="231"/>
        <v>music</v>
      </c>
      <c r="R2495" t="str">
        <f t="shared" si="228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9"/>
        <v>1.0100533333333332</v>
      </c>
      <c r="P2496">
        <f t="shared" si="230"/>
        <v>38.848205128205123</v>
      </c>
      <c r="Q2496" t="str">
        <f t="shared" si="231"/>
        <v>music</v>
      </c>
      <c r="R2496" t="str">
        <f t="shared" si="228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9"/>
        <v>1.2753666666666665</v>
      </c>
      <c r="P2497">
        <f t="shared" si="230"/>
        <v>45.548809523809524</v>
      </c>
      <c r="Q2497" t="str">
        <f t="shared" si="231"/>
        <v>music</v>
      </c>
      <c r="R2497" t="str">
        <f t="shared" si="228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9"/>
        <v>1</v>
      </c>
      <c r="P2498">
        <f t="shared" si="230"/>
        <v>600</v>
      </c>
      <c r="Q2498" t="str">
        <f t="shared" si="231"/>
        <v>music</v>
      </c>
      <c r="R2498" t="str">
        <f t="shared" ref="R2498:R2561" si="234">RIGHT(N2498,(LEN(N2498)-SEARCH("/",N2498)))</f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5">E2499/D2499</f>
        <v>1.127715</v>
      </c>
      <c r="P2499">
        <f t="shared" ref="P2499:P2562" si="236">E2499/L2499</f>
        <v>80.551071428571419</v>
      </c>
      <c r="Q2499" t="str">
        <f t="shared" ref="Q2499:Q2562" si="237">LEFT(N2499, SEARCH("/",N2499,1)-1)</f>
        <v>music</v>
      </c>
      <c r="R2499" t="str">
        <f t="shared" si="234"/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5"/>
        <v>1.056</v>
      </c>
      <c r="P2500">
        <f t="shared" si="236"/>
        <v>52.8</v>
      </c>
      <c r="Q2500" t="str">
        <f t="shared" si="237"/>
        <v>music</v>
      </c>
      <c r="R2500" t="str">
        <f t="shared" si="234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5"/>
        <v>2.0262500000000001</v>
      </c>
      <c r="P2501">
        <f t="shared" si="236"/>
        <v>47.676470588235297</v>
      </c>
      <c r="Q2501" t="str">
        <f t="shared" si="237"/>
        <v>music</v>
      </c>
      <c r="R2501" t="str">
        <f t="shared" si="234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5"/>
        <v>1.1333333333333333</v>
      </c>
      <c r="P2502">
        <f t="shared" si="236"/>
        <v>23.448275862068964</v>
      </c>
      <c r="Q2502" t="str">
        <f t="shared" si="237"/>
        <v>music</v>
      </c>
      <c r="R2502" t="str">
        <f t="shared" si="234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5"/>
        <v>2.5545454545454545E-2</v>
      </c>
      <c r="P2503">
        <f t="shared" si="236"/>
        <v>40.142857142857146</v>
      </c>
      <c r="Q2503" t="str">
        <f t="shared" si="237"/>
        <v>food</v>
      </c>
      <c r="R2503" t="str">
        <f t="shared" si="234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5"/>
        <v>7.8181818181818181E-4</v>
      </c>
      <c r="P2504">
        <f t="shared" si="236"/>
        <v>17.2</v>
      </c>
      <c r="Q2504" t="str">
        <f t="shared" si="237"/>
        <v>food</v>
      </c>
      <c r="R2504" t="str">
        <f t="shared" si="234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5"/>
        <v>0</v>
      </c>
      <c r="P2505" t="e">
        <f t="shared" si="236"/>
        <v>#DIV/0!</v>
      </c>
      <c r="Q2505" t="str">
        <f t="shared" si="237"/>
        <v>food</v>
      </c>
      <c r="R2505" t="str">
        <f t="shared" si="234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5"/>
        <v>0</v>
      </c>
      <c r="P2506" t="e">
        <f t="shared" si="236"/>
        <v>#DIV/0!</v>
      </c>
      <c r="Q2506" t="str">
        <f t="shared" si="237"/>
        <v>food</v>
      </c>
      <c r="R2506" t="str">
        <f t="shared" si="234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5"/>
        <v>0</v>
      </c>
      <c r="P2507" t="e">
        <f t="shared" si="236"/>
        <v>#DIV/0!</v>
      </c>
      <c r="Q2507" t="str">
        <f t="shared" si="237"/>
        <v>food</v>
      </c>
      <c r="R2507" t="str">
        <f t="shared" si="234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5"/>
        <v>6.0000000000000001E-3</v>
      </c>
      <c r="P2508">
        <f t="shared" si="236"/>
        <v>15</v>
      </c>
      <c r="Q2508" t="str">
        <f t="shared" si="237"/>
        <v>food</v>
      </c>
      <c r="R2508" t="str">
        <f t="shared" si="234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5"/>
        <v>0</v>
      </c>
      <c r="P2509" t="e">
        <f t="shared" si="236"/>
        <v>#DIV/0!</v>
      </c>
      <c r="Q2509" t="str">
        <f t="shared" si="237"/>
        <v>food</v>
      </c>
      <c r="R2509" t="str">
        <f t="shared" si="234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5"/>
        <v>0</v>
      </c>
      <c r="P2510" t="e">
        <f t="shared" si="236"/>
        <v>#DIV/0!</v>
      </c>
      <c r="Q2510" t="str">
        <f t="shared" si="237"/>
        <v>food</v>
      </c>
      <c r="R2510" t="str">
        <f t="shared" si="234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5"/>
        <v>1.0526315789473684E-2</v>
      </c>
      <c r="P2511">
        <f t="shared" si="236"/>
        <v>35.714285714285715</v>
      </c>
      <c r="Q2511" t="str">
        <f t="shared" si="237"/>
        <v>food</v>
      </c>
      <c r="R2511" t="str">
        <f t="shared" si="234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5"/>
        <v>1.5E-3</v>
      </c>
      <c r="P2512">
        <f t="shared" si="236"/>
        <v>37.5</v>
      </c>
      <c r="Q2512" t="str">
        <f t="shared" si="237"/>
        <v>food</v>
      </c>
      <c r="R2512" t="str">
        <f t="shared" si="234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5"/>
        <v>0</v>
      </c>
      <c r="P2513" t="e">
        <f t="shared" si="236"/>
        <v>#DIV/0!</v>
      </c>
      <c r="Q2513" t="str">
        <f t="shared" si="237"/>
        <v>food</v>
      </c>
      <c r="R2513" t="str">
        <f t="shared" si="234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5"/>
        <v>0</v>
      </c>
      <c r="P2514" t="e">
        <f t="shared" si="236"/>
        <v>#DIV/0!</v>
      </c>
      <c r="Q2514" t="str">
        <f t="shared" si="237"/>
        <v>food</v>
      </c>
      <c r="R2514" t="str">
        <f t="shared" si="234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5"/>
        <v>0</v>
      </c>
      <c r="P2515" t="e">
        <f t="shared" si="236"/>
        <v>#DIV/0!</v>
      </c>
      <c r="Q2515" t="str">
        <f t="shared" si="237"/>
        <v>food</v>
      </c>
      <c r="R2515" t="str">
        <f t="shared" si="234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5"/>
        <v>1.7500000000000002E-2</v>
      </c>
      <c r="P2516">
        <f t="shared" si="236"/>
        <v>52.5</v>
      </c>
      <c r="Q2516" t="str">
        <f t="shared" si="237"/>
        <v>food</v>
      </c>
      <c r="R2516" t="str">
        <f t="shared" si="234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5"/>
        <v>0.186</v>
      </c>
      <c r="P2517">
        <f t="shared" si="236"/>
        <v>77.5</v>
      </c>
      <c r="Q2517" t="str">
        <f t="shared" si="237"/>
        <v>food</v>
      </c>
      <c r="R2517" t="str">
        <f t="shared" si="234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5"/>
        <v>0</v>
      </c>
      <c r="P2518" t="e">
        <f t="shared" si="236"/>
        <v>#DIV/0!</v>
      </c>
      <c r="Q2518" t="str">
        <f t="shared" si="237"/>
        <v>food</v>
      </c>
      <c r="R2518" t="str">
        <f t="shared" si="234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5"/>
        <v>9.8166666666666666E-2</v>
      </c>
      <c r="P2519">
        <f t="shared" si="236"/>
        <v>53.545454545454547</v>
      </c>
      <c r="Q2519" t="str">
        <f t="shared" si="237"/>
        <v>food</v>
      </c>
      <c r="R2519" t="str">
        <f t="shared" si="234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5"/>
        <v>0</v>
      </c>
      <c r="P2520" t="e">
        <f t="shared" si="236"/>
        <v>#DIV/0!</v>
      </c>
      <c r="Q2520" t="str">
        <f t="shared" si="237"/>
        <v>food</v>
      </c>
      <c r="R2520" t="str">
        <f t="shared" si="234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5"/>
        <v>4.3333333333333331E-4</v>
      </c>
      <c r="P2521">
        <f t="shared" si="236"/>
        <v>16.25</v>
      </c>
      <c r="Q2521" t="str">
        <f t="shared" si="237"/>
        <v>food</v>
      </c>
      <c r="R2521" t="str">
        <f t="shared" si="234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5"/>
        <v>0</v>
      </c>
      <c r="P2522" t="e">
        <f t="shared" si="236"/>
        <v>#DIV/0!</v>
      </c>
      <c r="Q2522" t="str">
        <f t="shared" si="237"/>
        <v>food</v>
      </c>
      <c r="R2522" t="str">
        <f t="shared" si="234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5"/>
        <v>1.0948792000000001</v>
      </c>
      <c r="P2523">
        <f t="shared" si="236"/>
        <v>103.68174242424243</v>
      </c>
      <c r="Q2523" t="str">
        <f t="shared" si="237"/>
        <v>music</v>
      </c>
      <c r="R2523" t="str">
        <f t="shared" si="234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5"/>
        <v>1</v>
      </c>
      <c r="P2524">
        <f t="shared" si="236"/>
        <v>185.18518518518519</v>
      </c>
      <c r="Q2524" t="str">
        <f t="shared" si="237"/>
        <v>music</v>
      </c>
      <c r="R2524" t="str">
        <f t="shared" si="234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5"/>
        <v>1.5644444444444445</v>
      </c>
      <c r="P2525">
        <f t="shared" si="236"/>
        <v>54.153846153846153</v>
      </c>
      <c r="Q2525" t="str">
        <f t="shared" si="237"/>
        <v>music</v>
      </c>
      <c r="R2525" t="str">
        <f t="shared" si="234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5"/>
        <v>1.016</v>
      </c>
      <c r="P2526">
        <f t="shared" si="236"/>
        <v>177.2093023255814</v>
      </c>
      <c r="Q2526" t="str">
        <f t="shared" si="237"/>
        <v>music</v>
      </c>
      <c r="R2526" t="str">
        <f t="shared" si="234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5"/>
        <v>1.00325</v>
      </c>
      <c r="P2527">
        <f t="shared" si="236"/>
        <v>100.325</v>
      </c>
      <c r="Q2527" t="str">
        <f t="shared" si="237"/>
        <v>music</v>
      </c>
      <c r="R2527" t="str">
        <f t="shared" si="234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5"/>
        <v>1.1294999999999999</v>
      </c>
      <c r="P2528">
        <f t="shared" si="236"/>
        <v>136.90909090909091</v>
      </c>
      <c r="Q2528" t="str">
        <f t="shared" si="237"/>
        <v>music</v>
      </c>
      <c r="R2528" t="str">
        <f t="shared" si="234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5"/>
        <v>1.02125</v>
      </c>
      <c r="P2529">
        <f t="shared" si="236"/>
        <v>57.535211267605632</v>
      </c>
      <c r="Q2529" t="str">
        <f t="shared" si="237"/>
        <v>music</v>
      </c>
      <c r="R2529" t="str">
        <f t="shared" si="234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5"/>
        <v>1.0724974999999999</v>
      </c>
      <c r="P2530">
        <f t="shared" si="236"/>
        <v>52.962839506172834</v>
      </c>
      <c r="Q2530" t="str">
        <f t="shared" si="237"/>
        <v>music</v>
      </c>
      <c r="R2530" t="str">
        <f t="shared" si="234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5"/>
        <v>1.0428333333333333</v>
      </c>
      <c r="P2531">
        <f t="shared" si="236"/>
        <v>82.328947368421055</v>
      </c>
      <c r="Q2531" t="str">
        <f t="shared" si="237"/>
        <v>music</v>
      </c>
      <c r="R2531" t="str">
        <f t="shared" si="234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5"/>
        <v>1</v>
      </c>
      <c r="P2532">
        <f t="shared" si="236"/>
        <v>135.41666666666666</v>
      </c>
      <c r="Q2532" t="str">
        <f t="shared" si="237"/>
        <v>music</v>
      </c>
      <c r="R2532" t="str">
        <f t="shared" si="234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5"/>
        <v>1.004</v>
      </c>
      <c r="P2533">
        <f t="shared" si="236"/>
        <v>74.06557377049181</v>
      </c>
      <c r="Q2533" t="str">
        <f t="shared" si="237"/>
        <v>music</v>
      </c>
      <c r="R2533" t="str">
        <f t="shared" si="234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5"/>
        <v>1.26125</v>
      </c>
      <c r="P2534">
        <f t="shared" si="236"/>
        <v>84.083333333333329</v>
      </c>
      <c r="Q2534" t="str">
        <f t="shared" si="237"/>
        <v>music</v>
      </c>
      <c r="R2534" t="str">
        <f t="shared" si="234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5"/>
        <v>1.1066666666666667</v>
      </c>
      <c r="P2535">
        <f t="shared" si="236"/>
        <v>61.029411764705884</v>
      </c>
      <c r="Q2535" t="str">
        <f t="shared" si="237"/>
        <v>music</v>
      </c>
      <c r="R2535" t="str">
        <f t="shared" si="234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5"/>
        <v>1.05</v>
      </c>
      <c r="P2536">
        <f t="shared" si="236"/>
        <v>150</v>
      </c>
      <c r="Q2536" t="str">
        <f t="shared" si="237"/>
        <v>music</v>
      </c>
      <c r="R2536" t="str">
        <f t="shared" si="234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5"/>
        <v>1.03775</v>
      </c>
      <c r="P2537">
        <f t="shared" si="236"/>
        <v>266.08974358974359</v>
      </c>
      <c r="Q2537" t="str">
        <f t="shared" si="237"/>
        <v>music</v>
      </c>
      <c r="R2537" t="str">
        <f t="shared" si="234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5"/>
        <v>1.1599999999999999</v>
      </c>
      <c r="P2538">
        <f t="shared" si="236"/>
        <v>7.25</v>
      </c>
      <c r="Q2538" t="str">
        <f t="shared" si="237"/>
        <v>music</v>
      </c>
      <c r="R2538" t="str">
        <f t="shared" si="234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5"/>
        <v>1.1000000000000001</v>
      </c>
      <c r="P2539">
        <f t="shared" si="236"/>
        <v>100</v>
      </c>
      <c r="Q2539" t="str">
        <f t="shared" si="237"/>
        <v>music</v>
      </c>
      <c r="R2539" t="str">
        <f t="shared" si="234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5"/>
        <v>1.130176111111111</v>
      </c>
      <c r="P2540">
        <f t="shared" si="236"/>
        <v>109.96308108108107</v>
      </c>
      <c r="Q2540" t="str">
        <f t="shared" si="237"/>
        <v>music</v>
      </c>
      <c r="R2540" t="str">
        <f t="shared" si="234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5"/>
        <v>1.0024999999999999</v>
      </c>
      <c r="P2541">
        <f t="shared" si="236"/>
        <v>169.91525423728814</v>
      </c>
      <c r="Q2541" t="str">
        <f t="shared" si="237"/>
        <v>music</v>
      </c>
      <c r="R2541" t="str">
        <f t="shared" si="234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5"/>
        <v>1.034</v>
      </c>
      <c r="P2542">
        <f t="shared" si="236"/>
        <v>95.740740740740748</v>
      </c>
      <c r="Q2542" t="str">
        <f t="shared" si="237"/>
        <v>music</v>
      </c>
      <c r="R2542" t="str">
        <f t="shared" si="234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5"/>
        <v>1.0702857142857143</v>
      </c>
      <c r="P2543">
        <f t="shared" si="236"/>
        <v>59.460317460317462</v>
      </c>
      <c r="Q2543" t="str">
        <f t="shared" si="237"/>
        <v>music</v>
      </c>
      <c r="R2543" t="str">
        <f t="shared" si="234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5"/>
        <v>1.0357142857142858</v>
      </c>
      <c r="P2544">
        <f t="shared" si="236"/>
        <v>55.769230769230766</v>
      </c>
      <c r="Q2544" t="str">
        <f t="shared" si="237"/>
        <v>music</v>
      </c>
      <c r="R2544" t="str">
        <f t="shared" si="234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5"/>
        <v>1.5640000000000001</v>
      </c>
      <c r="P2545">
        <f t="shared" si="236"/>
        <v>30.076923076923077</v>
      </c>
      <c r="Q2545" t="str">
        <f t="shared" si="237"/>
        <v>music</v>
      </c>
      <c r="R2545" t="str">
        <f t="shared" si="234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5"/>
        <v>1.0082</v>
      </c>
      <c r="P2546">
        <f t="shared" si="236"/>
        <v>88.438596491228068</v>
      </c>
      <c r="Q2546" t="str">
        <f t="shared" si="237"/>
        <v>music</v>
      </c>
      <c r="R2546" t="str">
        <f t="shared" si="234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5"/>
        <v>1.9530000000000001</v>
      </c>
      <c r="P2547">
        <f t="shared" si="236"/>
        <v>64.032786885245898</v>
      </c>
      <c r="Q2547" t="str">
        <f t="shared" si="237"/>
        <v>music</v>
      </c>
      <c r="R2547" t="str">
        <f t="shared" si="234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5"/>
        <v>1.1171428571428572</v>
      </c>
      <c r="P2548">
        <f t="shared" si="236"/>
        <v>60.153846153846153</v>
      </c>
      <c r="Q2548" t="str">
        <f t="shared" si="237"/>
        <v>music</v>
      </c>
      <c r="R2548" t="str">
        <f t="shared" si="234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5"/>
        <v>1.1985454545454546</v>
      </c>
      <c r="P2549">
        <f t="shared" si="236"/>
        <v>49.194029850746269</v>
      </c>
      <c r="Q2549" t="str">
        <f t="shared" si="237"/>
        <v>music</v>
      </c>
      <c r="R2549" t="str">
        <f t="shared" si="234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5"/>
        <v>1.0185</v>
      </c>
      <c r="P2550">
        <f t="shared" si="236"/>
        <v>165.16216216216216</v>
      </c>
      <c r="Q2550" t="str">
        <f t="shared" si="237"/>
        <v>music</v>
      </c>
      <c r="R2550" t="str">
        <f t="shared" si="234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5"/>
        <v>1.0280254777070064</v>
      </c>
      <c r="P2551">
        <f t="shared" si="236"/>
        <v>43.621621621621621</v>
      </c>
      <c r="Q2551" t="str">
        <f t="shared" si="237"/>
        <v>music</v>
      </c>
      <c r="R2551" t="str">
        <f t="shared" si="234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5"/>
        <v>1.0084615384615385</v>
      </c>
      <c r="P2552">
        <f t="shared" si="236"/>
        <v>43.7</v>
      </c>
      <c r="Q2552" t="str">
        <f t="shared" si="237"/>
        <v>music</v>
      </c>
      <c r="R2552" t="str">
        <f t="shared" si="234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5"/>
        <v>1.0273469387755103</v>
      </c>
      <c r="P2553">
        <f t="shared" si="236"/>
        <v>67.419642857142861</v>
      </c>
      <c r="Q2553" t="str">
        <f t="shared" si="237"/>
        <v>music</v>
      </c>
      <c r="R2553" t="str">
        <f t="shared" si="234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5"/>
        <v>1.0649999999999999</v>
      </c>
      <c r="P2554">
        <f t="shared" si="236"/>
        <v>177.5</v>
      </c>
      <c r="Q2554" t="str">
        <f t="shared" si="237"/>
        <v>music</v>
      </c>
      <c r="R2554" t="str">
        <f t="shared" si="234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5"/>
        <v>1.5553333333333332</v>
      </c>
      <c r="P2555">
        <f t="shared" si="236"/>
        <v>38.883333333333333</v>
      </c>
      <c r="Q2555" t="str">
        <f t="shared" si="237"/>
        <v>music</v>
      </c>
      <c r="R2555" t="str">
        <f t="shared" si="234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5"/>
        <v>1.228</v>
      </c>
      <c r="P2556">
        <f t="shared" si="236"/>
        <v>54.985074626865675</v>
      </c>
      <c r="Q2556" t="str">
        <f t="shared" si="237"/>
        <v>music</v>
      </c>
      <c r="R2556" t="str">
        <f t="shared" si="234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5"/>
        <v>1.0734999999999999</v>
      </c>
      <c r="P2557">
        <f t="shared" si="236"/>
        <v>61.342857142857142</v>
      </c>
      <c r="Q2557" t="str">
        <f t="shared" si="237"/>
        <v>music</v>
      </c>
      <c r="R2557" t="str">
        <f t="shared" si="234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5"/>
        <v>1.0550335570469798</v>
      </c>
      <c r="P2558">
        <f t="shared" si="236"/>
        <v>23.117647058823529</v>
      </c>
      <c r="Q2558" t="str">
        <f t="shared" si="237"/>
        <v>music</v>
      </c>
      <c r="R2558" t="str">
        <f t="shared" si="234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5"/>
        <v>1.1844444444444444</v>
      </c>
      <c r="P2559">
        <f t="shared" si="236"/>
        <v>29.611111111111111</v>
      </c>
      <c r="Q2559" t="str">
        <f t="shared" si="237"/>
        <v>music</v>
      </c>
      <c r="R2559" t="str">
        <f t="shared" si="234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5"/>
        <v>1.0888</v>
      </c>
      <c r="P2560">
        <f t="shared" si="236"/>
        <v>75.611111111111114</v>
      </c>
      <c r="Q2560" t="str">
        <f t="shared" si="237"/>
        <v>music</v>
      </c>
      <c r="R2560" t="str">
        <f t="shared" si="234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5"/>
        <v>1.1125</v>
      </c>
      <c r="P2561">
        <f t="shared" si="236"/>
        <v>35.6</v>
      </c>
      <c r="Q2561" t="str">
        <f t="shared" si="237"/>
        <v>music</v>
      </c>
      <c r="R2561" t="str">
        <f t="shared" si="234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5"/>
        <v>1.0009999999999999</v>
      </c>
      <c r="P2562">
        <f t="shared" si="236"/>
        <v>143</v>
      </c>
      <c r="Q2562" t="str">
        <f t="shared" si="237"/>
        <v>music</v>
      </c>
      <c r="R2562" t="str">
        <f t="shared" ref="R2562:R2625" si="240">RIGHT(N2562,(LEN(N2562)-SEARCH("/",N2562)))</f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1">E2563/D2563</f>
        <v>0</v>
      </c>
      <c r="P2563" t="e">
        <f t="shared" ref="P2563:P2626" si="242">E2563/L2563</f>
        <v>#DIV/0!</v>
      </c>
      <c r="Q2563" t="str">
        <f t="shared" ref="Q2563:Q2626" si="243">LEFT(N2563, SEARCH("/",N2563,1)-1)</f>
        <v>food</v>
      </c>
      <c r="R2563" t="str">
        <f t="shared" si="240"/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1"/>
        <v>7.4999999999999997E-3</v>
      </c>
      <c r="P2564">
        <f t="shared" si="242"/>
        <v>25</v>
      </c>
      <c r="Q2564" t="str">
        <f t="shared" si="243"/>
        <v>food</v>
      </c>
      <c r="R2564" t="str">
        <f t="shared" si="240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1"/>
        <v>0</v>
      </c>
      <c r="P2565" t="e">
        <f t="shared" si="242"/>
        <v>#DIV/0!</v>
      </c>
      <c r="Q2565" t="str">
        <f t="shared" si="243"/>
        <v>food</v>
      </c>
      <c r="R2565" t="str">
        <f t="shared" si="240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1"/>
        <v>0</v>
      </c>
      <c r="P2566" t="e">
        <f t="shared" si="242"/>
        <v>#DIV/0!</v>
      </c>
      <c r="Q2566" t="str">
        <f t="shared" si="243"/>
        <v>food</v>
      </c>
      <c r="R2566" t="str">
        <f t="shared" si="240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1"/>
        <v>0.01</v>
      </c>
      <c r="P2567">
        <f t="shared" si="242"/>
        <v>100</v>
      </c>
      <c r="Q2567" t="str">
        <f t="shared" si="243"/>
        <v>food</v>
      </c>
      <c r="R2567" t="str">
        <f t="shared" si="240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1"/>
        <v>0</v>
      </c>
      <c r="P2568" t="e">
        <f t="shared" si="242"/>
        <v>#DIV/0!</v>
      </c>
      <c r="Q2568" t="str">
        <f t="shared" si="243"/>
        <v>food</v>
      </c>
      <c r="R2568" t="str">
        <f t="shared" si="240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1"/>
        <v>2.6666666666666666E-3</v>
      </c>
      <c r="P2569">
        <f t="shared" si="242"/>
        <v>60</v>
      </c>
      <c r="Q2569" t="str">
        <f t="shared" si="243"/>
        <v>food</v>
      </c>
      <c r="R2569" t="str">
        <f t="shared" si="240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1"/>
        <v>5.0000000000000001E-3</v>
      </c>
      <c r="P2570">
        <f t="shared" si="242"/>
        <v>50</v>
      </c>
      <c r="Q2570" t="str">
        <f t="shared" si="243"/>
        <v>food</v>
      </c>
      <c r="R2570" t="str">
        <f t="shared" si="240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1"/>
        <v>2.2307692307692306E-2</v>
      </c>
      <c r="P2571">
        <f t="shared" si="242"/>
        <v>72.5</v>
      </c>
      <c r="Q2571" t="str">
        <f t="shared" si="243"/>
        <v>food</v>
      </c>
      <c r="R2571" t="str">
        <f t="shared" si="240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1"/>
        <v>8.4285714285714294E-3</v>
      </c>
      <c r="P2572">
        <f t="shared" si="242"/>
        <v>29.5</v>
      </c>
      <c r="Q2572" t="str">
        <f t="shared" si="243"/>
        <v>food</v>
      </c>
      <c r="R2572" t="str">
        <f t="shared" si="240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1"/>
        <v>2.5000000000000001E-3</v>
      </c>
      <c r="P2573">
        <f t="shared" si="242"/>
        <v>62.5</v>
      </c>
      <c r="Q2573" t="str">
        <f t="shared" si="243"/>
        <v>food</v>
      </c>
      <c r="R2573" t="str">
        <f t="shared" si="240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1"/>
        <v>0</v>
      </c>
      <c r="P2574" t="e">
        <f t="shared" si="242"/>
        <v>#DIV/0!</v>
      </c>
      <c r="Q2574" t="str">
        <f t="shared" si="243"/>
        <v>food</v>
      </c>
      <c r="R2574" t="str">
        <f t="shared" si="240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1"/>
        <v>0</v>
      </c>
      <c r="P2575" t="e">
        <f t="shared" si="242"/>
        <v>#DIV/0!</v>
      </c>
      <c r="Q2575" t="str">
        <f t="shared" si="243"/>
        <v>food</v>
      </c>
      <c r="R2575" t="str">
        <f t="shared" si="240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1"/>
        <v>0</v>
      </c>
      <c r="P2576" t="e">
        <f t="shared" si="242"/>
        <v>#DIV/0!</v>
      </c>
      <c r="Q2576" t="str">
        <f t="shared" si="243"/>
        <v>food</v>
      </c>
      <c r="R2576" t="str">
        <f t="shared" si="240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1"/>
        <v>0</v>
      </c>
      <c r="P2577" t="e">
        <f t="shared" si="242"/>
        <v>#DIV/0!</v>
      </c>
      <c r="Q2577" t="str">
        <f t="shared" si="243"/>
        <v>food</v>
      </c>
      <c r="R2577" t="str">
        <f t="shared" si="240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1"/>
        <v>0</v>
      </c>
      <c r="P2578" t="e">
        <f t="shared" si="242"/>
        <v>#DIV/0!</v>
      </c>
      <c r="Q2578" t="str">
        <f t="shared" si="243"/>
        <v>food</v>
      </c>
      <c r="R2578" t="str">
        <f t="shared" si="240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1"/>
        <v>0</v>
      </c>
      <c r="P2579" t="e">
        <f t="shared" si="242"/>
        <v>#DIV/0!</v>
      </c>
      <c r="Q2579" t="str">
        <f t="shared" si="243"/>
        <v>food</v>
      </c>
      <c r="R2579" t="str">
        <f t="shared" si="240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1"/>
        <v>0</v>
      </c>
      <c r="P2580" t="e">
        <f t="shared" si="242"/>
        <v>#DIV/0!</v>
      </c>
      <c r="Q2580" t="str">
        <f t="shared" si="243"/>
        <v>food</v>
      </c>
      <c r="R2580" t="str">
        <f t="shared" si="240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1"/>
        <v>1.3849999999999999E-3</v>
      </c>
      <c r="P2581">
        <f t="shared" si="242"/>
        <v>23.083333333333332</v>
      </c>
      <c r="Q2581" t="str">
        <f t="shared" si="243"/>
        <v>food</v>
      </c>
      <c r="R2581" t="str">
        <f t="shared" si="240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1"/>
        <v>6.0000000000000001E-3</v>
      </c>
      <c r="P2582">
        <f t="shared" si="242"/>
        <v>25.5</v>
      </c>
      <c r="Q2582" t="str">
        <f t="shared" si="243"/>
        <v>food</v>
      </c>
      <c r="R2582" t="str">
        <f t="shared" si="240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1"/>
        <v>0.106</v>
      </c>
      <c r="P2583">
        <f t="shared" si="242"/>
        <v>48.18181818181818</v>
      </c>
      <c r="Q2583" t="str">
        <f t="shared" si="243"/>
        <v>food</v>
      </c>
      <c r="R2583" t="str">
        <f t="shared" si="240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1"/>
        <v>1.1111111111111112E-5</v>
      </c>
      <c r="P2584">
        <f t="shared" si="242"/>
        <v>1</v>
      </c>
      <c r="Q2584" t="str">
        <f t="shared" si="243"/>
        <v>food</v>
      </c>
      <c r="R2584" t="str">
        <f t="shared" si="240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1"/>
        <v>5.0000000000000001E-3</v>
      </c>
      <c r="P2585">
        <f t="shared" si="242"/>
        <v>1</v>
      </c>
      <c r="Q2585" t="str">
        <f t="shared" si="243"/>
        <v>food</v>
      </c>
      <c r="R2585" t="str">
        <f t="shared" si="240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1"/>
        <v>0</v>
      </c>
      <c r="P2586" t="e">
        <f t="shared" si="242"/>
        <v>#DIV/0!</v>
      </c>
      <c r="Q2586" t="str">
        <f t="shared" si="243"/>
        <v>food</v>
      </c>
      <c r="R2586" t="str">
        <f t="shared" si="240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1"/>
        <v>1.6666666666666668E-3</v>
      </c>
      <c r="P2587">
        <f t="shared" si="242"/>
        <v>50</v>
      </c>
      <c r="Q2587" t="str">
        <f t="shared" si="243"/>
        <v>food</v>
      </c>
      <c r="R2587" t="str">
        <f t="shared" si="240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1"/>
        <v>1.6666666666666668E-3</v>
      </c>
      <c r="P2588">
        <f t="shared" si="242"/>
        <v>5</v>
      </c>
      <c r="Q2588" t="str">
        <f t="shared" si="243"/>
        <v>food</v>
      </c>
      <c r="R2588" t="str">
        <f t="shared" si="240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1"/>
        <v>2.4340000000000001E-2</v>
      </c>
      <c r="P2589">
        <f t="shared" si="242"/>
        <v>202.83333333333334</v>
      </c>
      <c r="Q2589" t="str">
        <f t="shared" si="243"/>
        <v>food</v>
      </c>
      <c r="R2589" t="str">
        <f t="shared" si="240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1"/>
        <v>3.8833333333333331E-2</v>
      </c>
      <c r="P2590">
        <f t="shared" si="242"/>
        <v>29.125</v>
      </c>
      <c r="Q2590" t="str">
        <f t="shared" si="243"/>
        <v>food</v>
      </c>
      <c r="R2590" t="str">
        <f t="shared" si="240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1"/>
        <v>1E-4</v>
      </c>
      <c r="P2591">
        <f t="shared" si="242"/>
        <v>5</v>
      </c>
      <c r="Q2591" t="str">
        <f t="shared" si="243"/>
        <v>food</v>
      </c>
      <c r="R2591" t="str">
        <f t="shared" si="240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1"/>
        <v>0</v>
      </c>
      <c r="P2592" t="e">
        <f t="shared" si="242"/>
        <v>#DIV/0!</v>
      </c>
      <c r="Q2592" t="str">
        <f t="shared" si="243"/>
        <v>food</v>
      </c>
      <c r="R2592" t="str">
        <f t="shared" si="240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1"/>
        <v>1.7333333333333333E-2</v>
      </c>
      <c r="P2593">
        <f t="shared" si="242"/>
        <v>13</v>
      </c>
      <c r="Q2593" t="str">
        <f t="shared" si="243"/>
        <v>food</v>
      </c>
      <c r="R2593" t="str">
        <f t="shared" si="240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1"/>
        <v>1.6666666666666668E-3</v>
      </c>
      <c r="P2594">
        <f t="shared" si="242"/>
        <v>50</v>
      </c>
      <c r="Q2594" t="str">
        <f t="shared" si="243"/>
        <v>food</v>
      </c>
      <c r="R2594" t="str">
        <f t="shared" si="240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1"/>
        <v>0</v>
      </c>
      <c r="P2595" t="e">
        <f t="shared" si="242"/>
        <v>#DIV/0!</v>
      </c>
      <c r="Q2595" t="str">
        <f t="shared" si="243"/>
        <v>food</v>
      </c>
      <c r="R2595" t="str">
        <f t="shared" si="240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1"/>
        <v>1.2500000000000001E-5</v>
      </c>
      <c r="P2596">
        <f t="shared" si="242"/>
        <v>1</v>
      </c>
      <c r="Q2596" t="str">
        <f t="shared" si="243"/>
        <v>food</v>
      </c>
      <c r="R2596" t="str">
        <f t="shared" si="240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1"/>
        <v>0.12166666666666667</v>
      </c>
      <c r="P2597">
        <f t="shared" si="242"/>
        <v>96.05263157894737</v>
      </c>
      <c r="Q2597" t="str">
        <f t="shared" si="243"/>
        <v>food</v>
      </c>
      <c r="R2597" t="str">
        <f t="shared" si="240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1"/>
        <v>0.23588571428571428</v>
      </c>
      <c r="P2598">
        <f t="shared" si="242"/>
        <v>305.77777777777777</v>
      </c>
      <c r="Q2598" t="str">
        <f t="shared" si="243"/>
        <v>food</v>
      </c>
      <c r="R2598" t="str">
        <f t="shared" si="240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1"/>
        <v>5.6666666666666664E-2</v>
      </c>
      <c r="P2599">
        <f t="shared" si="242"/>
        <v>12.142857142857142</v>
      </c>
      <c r="Q2599" t="str">
        <f t="shared" si="243"/>
        <v>food</v>
      </c>
      <c r="R2599" t="str">
        <f t="shared" si="240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1"/>
        <v>0.39</v>
      </c>
      <c r="P2600">
        <f t="shared" si="242"/>
        <v>83.571428571428569</v>
      </c>
      <c r="Q2600" t="str">
        <f t="shared" si="243"/>
        <v>food</v>
      </c>
      <c r="R2600" t="str">
        <f t="shared" si="240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1"/>
        <v>9.9546510341776348E-3</v>
      </c>
      <c r="P2601">
        <f t="shared" si="242"/>
        <v>18</v>
      </c>
      <c r="Q2601" t="str">
        <f t="shared" si="243"/>
        <v>food</v>
      </c>
      <c r="R2601" t="str">
        <f t="shared" si="240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1"/>
        <v>6.9320000000000007E-2</v>
      </c>
      <c r="P2602">
        <f t="shared" si="242"/>
        <v>115.53333333333333</v>
      </c>
      <c r="Q2602" t="str">
        <f t="shared" si="243"/>
        <v>food</v>
      </c>
      <c r="R2602" t="str">
        <f t="shared" si="240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1"/>
        <v>6.6139999999999999</v>
      </c>
      <c r="P2603">
        <f t="shared" si="242"/>
        <v>21.900662251655628</v>
      </c>
      <c r="Q2603" t="str">
        <f t="shared" si="243"/>
        <v>technology</v>
      </c>
      <c r="R2603" t="str">
        <f t="shared" si="240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1"/>
        <v>3.2609166666666667</v>
      </c>
      <c r="P2604">
        <f t="shared" si="242"/>
        <v>80.022494887525568</v>
      </c>
      <c r="Q2604" t="str">
        <f t="shared" si="243"/>
        <v>technology</v>
      </c>
      <c r="R2604" t="str">
        <f t="shared" si="240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1"/>
        <v>1.0148571428571429</v>
      </c>
      <c r="P2605">
        <f t="shared" si="242"/>
        <v>35.520000000000003</v>
      </c>
      <c r="Q2605" t="str">
        <f t="shared" si="243"/>
        <v>technology</v>
      </c>
      <c r="R2605" t="str">
        <f t="shared" si="240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1"/>
        <v>1.0421799999999999</v>
      </c>
      <c r="P2606">
        <f t="shared" si="242"/>
        <v>64.933333333333323</v>
      </c>
      <c r="Q2606" t="str">
        <f t="shared" si="243"/>
        <v>technology</v>
      </c>
      <c r="R2606" t="str">
        <f t="shared" si="240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1"/>
        <v>1.0742157000000001</v>
      </c>
      <c r="P2607">
        <f t="shared" si="242"/>
        <v>60.965703745743475</v>
      </c>
      <c r="Q2607" t="str">
        <f t="shared" si="243"/>
        <v>technology</v>
      </c>
      <c r="R2607" t="str">
        <f t="shared" si="240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1"/>
        <v>1.1005454545454545</v>
      </c>
      <c r="P2608">
        <f t="shared" si="242"/>
        <v>31.444155844155844</v>
      </c>
      <c r="Q2608" t="str">
        <f t="shared" si="243"/>
        <v>technology</v>
      </c>
      <c r="R2608" t="str">
        <f t="shared" si="240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1"/>
        <v>4.077</v>
      </c>
      <c r="P2609">
        <f t="shared" si="242"/>
        <v>81.949748743718587</v>
      </c>
      <c r="Q2609" t="str">
        <f t="shared" si="243"/>
        <v>technology</v>
      </c>
      <c r="R2609" t="str">
        <f t="shared" si="240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1"/>
        <v>2.2392500000000002</v>
      </c>
      <c r="P2610">
        <f t="shared" si="242"/>
        <v>58.92763157894737</v>
      </c>
      <c r="Q2610" t="str">
        <f t="shared" si="243"/>
        <v>technology</v>
      </c>
      <c r="R2610" t="str">
        <f t="shared" si="240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1"/>
        <v>3.038011142857143</v>
      </c>
      <c r="P2611">
        <f t="shared" si="242"/>
        <v>157.29347633136095</v>
      </c>
      <c r="Q2611" t="str">
        <f t="shared" si="243"/>
        <v>technology</v>
      </c>
      <c r="R2611" t="str">
        <f t="shared" si="240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1"/>
        <v>1.4132510432681749</v>
      </c>
      <c r="P2612">
        <f t="shared" si="242"/>
        <v>55.758509532062391</v>
      </c>
      <c r="Q2612" t="str">
        <f t="shared" si="243"/>
        <v>technology</v>
      </c>
      <c r="R2612" t="str">
        <f t="shared" si="240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1"/>
        <v>27.906363636363636</v>
      </c>
      <c r="P2613">
        <f t="shared" si="242"/>
        <v>83.802893802893806</v>
      </c>
      <c r="Q2613" t="str">
        <f t="shared" si="243"/>
        <v>technology</v>
      </c>
      <c r="R2613" t="str">
        <f t="shared" si="240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1"/>
        <v>1.7176130000000001</v>
      </c>
      <c r="P2614">
        <f t="shared" si="242"/>
        <v>58.422210884353746</v>
      </c>
      <c r="Q2614" t="str">
        <f t="shared" si="243"/>
        <v>technology</v>
      </c>
      <c r="R2614" t="str">
        <f t="shared" si="240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1"/>
        <v>1.0101333333333333</v>
      </c>
      <c r="P2615">
        <f t="shared" si="242"/>
        <v>270.57142857142856</v>
      </c>
      <c r="Q2615" t="str">
        <f t="shared" si="243"/>
        <v>technology</v>
      </c>
      <c r="R2615" t="str">
        <f t="shared" si="240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1"/>
        <v>1.02</v>
      </c>
      <c r="P2616">
        <f t="shared" si="242"/>
        <v>107.1</v>
      </c>
      <c r="Q2616" t="str">
        <f t="shared" si="243"/>
        <v>technology</v>
      </c>
      <c r="R2616" t="str">
        <f t="shared" si="240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1"/>
        <v>1.6976511744127936</v>
      </c>
      <c r="P2617">
        <f t="shared" si="242"/>
        <v>47.180555555555557</v>
      </c>
      <c r="Q2617" t="str">
        <f t="shared" si="243"/>
        <v>technology</v>
      </c>
      <c r="R2617" t="str">
        <f t="shared" si="240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1"/>
        <v>1.14534</v>
      </c>
      <c r="P2618">
        <f t="shared" si="242"/>
        <v>120.30882352941177</v>
      </c>
      <c r="Q2618" t="str">
        <f t="shared" si="243"/>
        <v>technology</v>
      </c>
      <c r="R2618" t="str">
        <f t="shared" si="240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1"/>
        <v>8.7759999999999998</v>
      </c>
      <c r="P2619">
        <f t="shared" si="242"/>
        <v>27.59748427672956</v>
      </c>
      <c r="Q2619" t="str">
        <f t="shared" si="243"/>
        <v>technology</v>
      </c>
      <c r="R2619" t="str">
        <f t="shared" si="240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1"/>
        <v>1.0538666666666667</v>
      </c>
      <c r="P2620">
        <f t="shared" si="242"/>
        <v>205.2987012987013</v>
      </c>
      <c r="Q2620" t="str">
        <f t="shared" si="243"/>
        <v>technology</v>
      </c>
      <c r="R2620" t="str">
        <f t="shared" si="240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1"/>
        <v>1.8839999999999999</v>
      </c>
      <c r="P2621">
        <f t="shared" si="242"/>
        <v>35.547169811320757</v>
      </c>
      <c r="Q2621" t="str">
        <f t="shared" si="243"/>
        <v>technology</v>
      </c>
      <c r="R2621" t="str">
        <f t="shared" si="240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1"/>
        <v>1.436523076923077</v>
      </c>
      <c r="P2622">
        <f t="shared" si="242"/>
        <v>74.639488409272587</v>
      </c>
      <c r="Q2622" t="str">
        <f t="shared" si="243"/>
        <v>technology</v>
      </c>
      <c r="R2622" t="str">
        <f t="shared" si="240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1"/>
        <v>1.4588000000000001</v>
      </c>
      <c r="P2623">
        <f t="shared" si="242"/>
        <v>47.058064516129029</v>
      </c>
      <c r="Q2623" t="str">
        <f t="shared" si="243"/>
        <v>technology</v>
      </c>
      <c r="R2623" t="str">
        <f t="shared" si="240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1"/>
        <v>1.3118399999999999</v>
      </c>
      <c r="P2624">
        <f t="shared" si="242"/>
        <v>26.591351351351353</v>
      </c>
      <c r="Q2624" t="str">
        <f t="shared" si="243"/>
        <v>technology</v>
      </c>
      <c r="R2624" t="str">
        <f t="shared" si="240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1"/>
        <v>1.1399999999999999</v>
      </c>
      <c r="P2625">
        <f t="shared" si="242"/>
        <v>36.774193548387096</v>
      </c>
      <c r="Q2625" t="str">
        <f t="shared" si="243"/>
        <v>technology</v>
      </c>
      <c r="R2625" t="str">
        <f t="shared" si="240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1"/>
        <v>13.794206249999998</v>
      </c>
      <c r="P2626">
        <f t="shared" si="242"/>
        <v>31.820544982698959</v>
      </c>
      <c r="Q2626" t="str">
        <f t="shared" si="243"/>
        <v>technology</v>
      </c>
      <c r="R2626" t="str">
        <f t="shared" ref="R2626:R2689" si="246">RIGHT(N2626,(LEN(N2626)-SEARCH("/",N2626)))</f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7">E2627/D2627</f>
        <v>9.56</v>
      </c>
      <c r="P2627">
        <f t="shared" ref="P2627:P2690" si="248">E2627/L2627</f>
        <v>27.576923076923077</v>
      </c>
      <c r="Q2627" t="str">
        <f t="shared" ref="Q2627:Q2690" si="249">LEFT(N2627, SEARCH("/",N2627,1)-1)</f>
        <v>technology</v>
      </c>
      <c r="R2627" t="str">
        <f t="shared" si="246"/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7"/>
        <v>1.1200000000000001</v>
      </c>
      <c r="P2628">
        <f t="shared" si="248"/>
        <v>56</v>
      </c>
      <c r="Q2628" t="str">
        <f t="shared" si="249"/>
        <v>technology</v>
      </c>
      <c r="R2628" t="str">
        <f t="shared" si="246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7"/>
        <v>6.4666666666666668</v>
      </c>
      <c r="P2629">
        <f t="shared" si="248"/>
        <v>21.555555555555557</v>
      </c>
      <c r="Q2629" t="str">
        <f t="shared" si="249"/>
        <v>technology</v>
      </c>
      <c r="R2629" t="str">
        <f t="shared" si="246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7"/>
        <v>1.1036948748510131</v>
      </c>
      <c r="P2630">
        <f t="shared" si="248"/>
        <v>44.095238095238095</v>
      </c>
      <c r="Q2630" t="str">
        <f t="shared" si="249"/>
        <v>technology</v>
      </c>
      <c r="R2630" t="str">
        <f t="shared" si="246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7"/>
        <v>1.2774000000000001</v>
      </c>
      <c r="P2631">
        <f t="shared" si="248"/>
        <v>63.87</v>
      </c>
      <c r="Q2631" t="str">
        <f t="shared" si="249"/>
        <v>technology</v>
      </c>
      <c r="R2631" t="str">
        <f t="shared" si="246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7"/>
        <v>1.579</v>
      </c>
      <c r="P2632">
        <f t="shared" si="248"/>
        <v>38.987654320987652</v>
      </c>
      <c r="Q2632" t="str">
        <f t="shared" si="249"/>
        <v>technology</v>
      </c>
      <c r="R2632" t="str">
        <f t="shared" si="246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7"/>
        <v>1.1466525000000001</v>
      </c>
      <c r="P2633">
        <f t="shared" si="248"/>
        <v>80.185489510489504</v>
      </c>
      <c r="Q2633" t="str">
        <f t="shared" si="249"/>
        <v>technology</v>
      </c>
      <c r="R2633" t="str">
        <f t="shared" si="246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7"/>
        <v>1.3700934579439252</v>
      </c>
      <c r="P2634">
        <f t="shared" si="248"/>
        <v>34.904761904761905</v>
      </c>
      <c r="Q2634" t="str">
        <f t="shared" si="249"/>
        <v>technology</v>
      </c>
      <c r="R2634" t="str">
        <f t="shared" si="246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7"/>
        <v>3.5461999999999998</v>
      </c>
      <c r="P2635">
        <f t="shared" si="248"/>
        <v>89.100502512562812</v>
      </c>
      <c r="Q2635" t="str">
        <f t="shared" si="249"/>
        <v>technology</v>
      </c>
      <c r="R2635" t="str">
        <f t="shared" si="246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7"/>
        <v>1.0602150537634409</v>
      </c>
      <c r="P2636">
        <f t="shared" si="248"/>
        <v>39.44</v>
      </c>
      <c r="Q2636" t="str">
        <f t="shared" si="249"/>
        <v>technology</v>
      </c>
      <c r="R2636" t="str">
        <f t="shared" si="246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7"/>
        <v>1</v>
      </c>
      <c r="P2637">
        <f t="shared" si="248"/>
        <v>136.9047619047619</v>
      </c>
      <c r="Q2637" t="str">
        <f t="shared" si="249"/>
        <v>technology</v>
      </c>
      <c r="R2637" t="str">
        <f t="shared" si="246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7"/>
        <v>1.873</v>
      </c>
      <c r="P2638">
        <f t="shared" si="248"/>
        <v>37.46</v>
      </c>
      <c r="Q2638" t="str">
        <f t="shared" si="249"/>
        <v>technology</v>
      </c>
      <c r="R2638" t="str">
        <f t="shared" si="246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7"/>
        <v>1.6619999999999999</v>
      </c>
      <c r="P2639">
        <f t="shared" si="248"/>
        <v>31.96153846153846</v>
      </c>
      <c r="Q2639" t="str">
        <f t="shared" si="249"/>
        <v>technology</v>
      </c>
      <c r="R2639" t="str">
        <f t="shared" si="246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7"/>
        <v>1.0172910662824208</v>
      </c>
      <c r="P2640">
        <f t="shared" si="248"/>
        <v>25.214285714285715</v>
      </c>
      <c r="Q2640" t="str">
        <f t="shared" si="249"/>
        <v>technology</v>
      </c>
      <c r="R2640" t="str">
        <f t="shared" si="246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7"/>
        <v>1.64</v>
      </c>
      <c r="P2641">
        <f t="shared" si="248"/>
        <v>10.040816326530612</v>
      </c>
      <c r="Q2641" t="str">
        <f t="shared" si="249"/>
        <v>technology</v>
      </c>
      <c r="R2641" t="str">
        <f t="shared" si="246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7"/>
        <v>1.0566666666666666</v>
      </c>
      <c r="P2642">
        <f t="shared" si="248"/>
        <v>45.94202898550725</v>
      </c>
      <c r="Q2642" t="str">
        <f t="shared" si="249"/>
        <v>technology</v>
      </c>
      <c r="R2642" t="str">
        <f t="shared" si="246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7"/>
        <v>0.01</v>
      </c>
      <c r="P2643">
        <f t="shared" si="248"/>
        <v>15</v>
      </c>
      <c r="Q2643" t="str">
        <f t="shared" si="249"/>
        <v>technology</v>
      </c>
      <c r="R2643" t="str">
        <f t="shared" si="246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7"/>
        <v>0</v>
      </c>
      <c r="P2644" t="e">
        <f t="shared" si="248"/>
        <v>#DIV/0!</v>
      </c>
      <c r="Q2644" t="str">
        <f t="shared" si="249"/>
        <v>technology</v>
      </c>
      <c r="R2644" t="str">
        <f t="shared" si="246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7"/>
        <v>0.33559730999999998</v>
      </c>
      <c r="P2645">
        <f t="shared" si="248"/>
        <v>223.58248500999335</v>
      </c>
      <c r="Q2645" t="str">
        <f t="shared" si="249"/>
        <v>technology</v>
      </c>
      <c r="R2645" t="str">
        <f t="shared" si="246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7"/>
        <v>2.053E-2</v>
      </c>
      <c r="P2646">
        <f t="shared" si="248"/>
        <v>39.480769230769234</v>
      </c>
      <c r="Q2646" t="str">
        <f t="shared" si="249"/>
        <v>technology</v>
      </c>
      <c r="R2646" t="str">
        <f t="shared" si="246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7"/>
        <v>0.105</v>
      </c>
      <c r="P2647">
        <f t="shared" si="248"/>
        <v>91.304347826086953</v>
      </c>
      <c r="Q2647" t="str">
        <f t="shared" si="249"/>
        <v>technology</v>
      </c>
      <c r="R2647" t="str">
        <f t="shared" si="246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7"/>
        <v>8.4172839999999999E-2</v>
      </c>
      <c r="P2648">
        <f t="shared" si="248"/>
        <v>78.666205607476627</v>
      </c>
      <c r="Q2648" t="str">
        <f t="shared" si="249"/>
        <v>technology</v>
      </c>
      <c r="R2648" t="str">
        <f t="shared" si="246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7"/>
        <v>1.44E-2</v>
      </c>
      <c r="P2649">
        <f t="shared" si="248"/>
        <v>12</v>
      </c>
      <c r="Q2649" t="str">
        <f t="shared" si="249"/>
        <v>technology</v>
      </c>
      <c r="R2649" t="str">
        <f t="shared" si="246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7"/>
        <v>8.8333333333333337E-3</v>
      </c>
      <c r="P2650">
        <f t="shared" si="248"/>
        <v>17.666666666666668</v>
      </c>
      <c r="Q2650" t="str">
        <f t="shared" si="249"/>
        <v>technology</v>
      </c>
      <c r="R2650" t="str">
        <f t="shared" si="246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7"/>
        <v>9.9200000000000004E-4</v>
      </c>
      <c r="P2651">
        <f t="shared" si="248"/>
        <v>41.333333333333336</v>
      </c>
      <c r="Q2651" t="str">
        <f t="shared" si="249"/>
        <v>technology</v>
      </c>
      <c r="R2651" t="str">
        <f t="shared" si="246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7"/>
        <v>5.966666666666667E-3</v>
      </c>
      <c r="P2652">
        <f t="shared" si="248"/>
        <v>71.599999999999994</v>
      </c>
      <c r="Q2652" t="str">
        <f t="shared" si="249"/>
        <v>technology</v>
      </c>
      <c r="R2652" t="str">
        <f t="shared" si="246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7"/>
        <v>1.8689285714285714E-2</v>
      </c>
      <c r="P2653">
        <f t="shared" si="248"/>
        <v>307.8235294117647</v>
      </c>
      <c r="Q2653" t="str">
        <f t="shared" si="249"/>
        <v>technology</v>
      </c>
      <c r="R2653" t="str">
        <f t="shared" si="246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7"/>
        <v>8.8500000000000002E-3</v>
      </c>
      <c r="P2654">
        <f t="shared" si="248"/>
        <v>80.454545454545453</v>
      </c>
      <c r="Q2654" t="str">
        <f t="shared" si="249"/>
        <v>technology</v>
      </c>
      <c r="R2654" t="str">
        <f t="shared" si="246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7"/>
        <v>0.1152156862745098</v>
      </c>
      <c r="P2655">
        <f t="shared" si="248"/>
        <v>83.942857142857136</v>
      </c>
      <c r="Q2655" t="str">
        <f t="shared" si="249"/>
        <v>technology</v>
      </c>
      <c r="R2655" t="str">
        <f t="shared" si="246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7"/>
        <v>5.1000000000000004E-4</v>
      </c>
      <c r="P2656">
        <f t="shared" si="248"/>
        <v>8.5</v>
      </c>
      <c r="Q2656" t="str">
        <f t="shared" si="249"/>
        <v>technology</v>
      </c>
      <c r="R2656" t="str">
        <f t="shared" si="246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7"/>
        <v>0.21033333333333334</v>
      </c>
      <c r="P2657">
        <f t="shared" si="248"/>
        <v>73.372093023255815</v>
      </c>
      <c r="Q2657" t="str">
        <f t="shared" si="249"/>
        <v>technology</v>
      </c>
      <c r="R2657" t="str">
        <f t="shared" si="246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7"/>
        <v>0.11436666666666667</v>
      </c>
      <c r="P2658">
        <f t="shared" si="248"/>
        <v>112.86184210526316</v>
      </c>
      <c r="Q2658" t="str">
        <f t="shared" si="249"/>
        <v>technology</v>
      </c>
      <c r="R2658" t="str">
        <f t="shared" si="246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7"/>
        <v>0.18737933333333334</v>
      </c>
      <c r="P2659">
        <f t="shared" si="248"/>
        <v>95.277627118644077</v>
      </c>
      <c r="Q2659" t="str">
        <f t="shared" si="249"/>
        <v>technology</v>
      </c>
      <c r="R2659" t="str">
        <f t="shared" si="246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7"/>
        <v>9.2857142857142856E-4</v>
      </c>
      <c r="P2660">
        <f t="shared" si="248"/>
        <v>22.75</v>
      </c>
      <c r="Q2660" t="str">
        <f t="shared" si="249"/>
        <v>technology</v>
      </c>
      <c r="R2660" t="str">
        <f t="shared" si="246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7"/>
        <v>2.720408163265306E-2</v>
      </c>
      <c r="P2661">
        <f t="shared" si="248"/>
        <v>133.30000000000001</v>
      </c>
      <c r="Q2661" t="str">
        <f t="shared" si="249"/>
        <v>technology</v>
      </c>
      <c r="R2661" t="str">
        <f t="shared" si="246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7"/>
        <v>9.5E-4</v>
      </c>
      <c r="P2662">
        <f t="shared" si="248"/>
        <v>3.8</v>
      </c>
      <c r="Q2662" t="str">
        <f t="shared" si="249"/>
        <v>technology</v>
      </c>
      <c r="R2662" t="str">
        <f t="shared" si="246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7"/>
        <v>1.0289999999999999</v>
      </c>
      <c r="P2663">
        <f t="shared" si="248"/>
        <v>85.75</v>
      </c>
      <c r="Q2663" t="str">
        <f t="shared" si="249"/>
        <v>technology</v>
      </c>
      <c r="R2663" t="str">
        <f t="shared" si="246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7"/>
        <v>1.0680000000000001</v>
      </c>
      <c r="P2664">
        <f t="shared" si="248"/>
        <v>267</v>
      </c>
      <c r="Q2664" t="str">
        <f t="shared" si="249"/>
        <v>technology</v>
      </c>
      <c r="R2664" t="str">
        <f t="shared" si="246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7"/>
        <v>1.0459624999999999</v>
      </c>
      <c r="P2665">
        <f t="shared" si="248"/>
        <v>373.55803571428572</v>
      </c>
      <c r="Q2665" t="str">
        <f t="shared" si="249"/>
        <v>technology</v>
      </c>
      <c r="R2665" t="str">
        <f t="shared" si="246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7"/>
        <v>1.0342857142857143</v>
      </c>
      <c r="P2666">
        <f t="shared" si="248"/>
        <v>174.03846153846155</v>
      </c>
      <c r="Q2666" t="str">
        <f t="shared" si="249"/>
        <v>technology</v>
      </c>
      <c r="R2666" t="str">
        <f t="shared" si="246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7"/>
        <v>1.2314285714285715</v>
      </c>
      <c r="P2667">
        <f t="shared" si="248"/>
        <v>93.695652173913047</v>
      </c>
      <c r="Q2667" t="str">
        <f t="shared" si="249"/>
        <v>technology</v>
      </c>
      <c r="R2667" t="str">
        <f t="shared" si="246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7"/>
        <v>1.592951</v>
      </c>
      <c r="P2668">
        <f t="shared" si="248"/>
        <v>77.327718446601949</v>
      </c>
      <c r="Q2668" t="str">
        <f t="shared" si="249"/>
        <v>technology</v>
      </c>
      <c r="R2668" t="str">
        <f t="shared" si="246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7"/>
        <v>1.1066666666666667</v>
      </c>
      <c r="P2669">
        <f t="shared" si="248"/>
        <v>92.222222222222229</v>
      </c>
      <c r="Q2669" t="str">
        <f t="shared" si="249"/>
        <v>technology</v>
      </c>
      <c r="R2669" t="str">
        <f t="shared" si="246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7"/>
        <v>1.7070000000000001</v>
      </c>
      <c r="P2670">
        <f t="shared" si="248"/>
        <v>60.964285714285715</v>
      </c>
      <c r="Q2670" t="str">
        <f t="shared" si="249"/>
        <v>technology</v>
      </c>
      <c r="R2670" t="str">
        <f t="shared" si="246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7"/>
        <v>1.25125</v>
      </c>
      <c r="P2671">
        <f t="shared" si="248"/>
        <v>91</v>
      </c>
      <c r="Q2671" t="str">
        <f t="shared" si="249"/>
        <v>technology</v>
      </c>
      <c r="R2671" t="str">
        <f t="shared" si="246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7"/>
        <v>6.4158609339642042E-2</v>
      </c>
      <c r="P2672">
        <f t="shared" si="248"/>
        <v>41.583333333333336</v>
      </c>
      <c r="Q2672" t="str">
        <f t="shared" si="249"/>
        <v>technology</v>
      </c>
      <c r="R2672" t="str">
        <f t="shared" si="246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7"/>
        <v>0.11344</v>
      </c>
      <c r="P2673">
        <f t="shared" si="248"/>
        <v>33.761904761904759</v>
      </c>
      <c r="Q2673" t="str">
        <f t="shared" si="249"/>
        <v>technology</v>
      </c>
      <c r="R2673" t="str">
        <f t="shared" si="246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7"/>
        <v>0.33189999999999997</v>
      </c>
      <c r="P2674">
        <f t="shared" si="248"/>
        <v>70.61702127659575</v>
      </c>
      <c r="Q2674" t="str">
        <f t="shared" si="249"/>
        <v>technology</v>
      </c>
      <c r="R2674" t="str">
        <f t="shared" si="246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7"/>
        <v>0.27579999999999999</v>
      </c>
      <c r="P2675">
        <f t="shared" si="248"/>
        <v>167.15151515151516</v>
      </c>
      <c r="Q2675" t="str">
        <f t="shared" si="249"/>
        <v>technology</v>
      </c>
      <c r="R2675" t="str">
        <f t="shared" si="246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7"/>
        <v>0.62839999999999996</v>
      </c>
      <c r="P2676">
        <f t="shared" si="248"/>
        <v>128.61988304093566</v>
      </c>
      <c r="Q2676" t="str">
        <f t="shared" si="249"/>
        <v>technology</v>
      </c>
      <c r="R2676" t="str">
        <f t="shared" si="246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7"/>
        <v>7.5880000000000003E-2</v>
      </c>
      <c r="P2677">
        <f t="shared" si="248"/>
        <v>65.41379310344827</v>
      </c>
      <c r="Q2677" t="str">
        <f t="shared" si="249"/>
        <v>technology</v>
      </c>
      <c r="R2677" t="str">
        <f t="shared" si="246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7"/>
        <v>0.50380952380952382</v>
      </c>
      <c r="P2678">
        <f t="shared" si="248"/>
        <v>117.55555555555556</v>
      </c>
      <c r="Q2678" t="str">
        <f t="shared" si="249"/>
        <v>technology</v>
      </c>
      <c r="R2678" t="str">
        <f t="shared" si="246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7"/>
        <v>0.17512820512820512</v>
      </c>
      <c r="P2679">
        <f t="shared" si="248"/>
        <v>126.48148148148148</v>
      </c>
      <c r="Q2679" t="str">
        <f t="shared" si="249"/>
        <v>technology</v>
      </c>
      <c r="R2679" t="str">
        <f t="shared" si="246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7"/>
        <v>1.3750000000000001E-4</v>
      </c>
      <c r="P2680">
        <f t="shared" si="248"/>
        <v>550</v>
      </c>
      <c r="Q2680" t="str">
        <f t="shared" si="249"/>
        <v>technology</v>
      </c>
      <c r="R2680" t="str">
        <f t="shared" si="246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7"/>
        <v>3.3E-3</v>
      </c>
      <c r="P2681">
        <f t="shared" si="248"/>
        <v>44</v>
      </c>
      <c r="Q2681" t="str">
        <f t="shared" si="249"/>
        <v>technology</v>
      </c>
      <c r="R2681" t="str">
        <f t="shared" si="246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7"/>
        <v>8.6250000000000007E-3</v>
      </c>
      <c r="P2682">
        <f t="shared" si="248"/>
        <v>69</v>
      </c>
      <c r="Q2682" t="str">
        <f t="shared" si="249"/>
        <v>technology</v>
      </c>
      <c r="R2682" t="str">
        <f t="shared" si="246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7"/>
        <v>6.875E-3</v>
      </c>
      <c r="P2683">
        <f t="shared" si="248"/>
        <v>27.5</v>
      </c>
      <c r="Q2683" t="str">
        <f t="shared" si="249"/>
        <v>food</v>
      </c>
      <c r="R2683" t="str">
        <f t="shared" si="246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7"/>
        <v>0.28299999999999997</v>
      </c>
      <c r="P2684">
        <f t="shared" si="248"/>
        <v>84.9</v>
      </c>
      <c r="Q2684" t="str">
        <f t="shared" si="249"/>
        <v>food</v>
      </c>
      <c r="R2684" t="str">
        <f t="shared" si="246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7"/>
        <v>2.3999999999999998E-3</v>
      </c>
      <c r="P2685">
        <f t="shared" si="248"/>
        <v>12</v>
      </c>
      <c r="Q2685" t="str">
        <f t="shared" si="249"/>
        <v>food</v>
      </c>
      <c r="R2685" t="str">
        <f t="shared" si="246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7"/>
        <v>1.1428571428571429E-2</v>
      </c>
      <c r="P2686">
        <f t="shared" si="248"/>
        <v>200</v>
      </c>
      <c r="Q2686" t="str">
        <f t="shared" si="249"/>
        <v>food</v>
      </c>
      <c r="R2686" t="str">
        <f t="shared" si="246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7"/>
        <v>2.0000000000000001E-4</v>
      </c>
      <c r="P2687">
        <f t="shared" si="248"/>
        <v>10</v>
      </c>
      <c r="Q2687" t="str">
        <f t="shared" si="249"/>
        <v>food</v>
      </c>
      <c r="R2687" t="str">
        <f t="shared" si="246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7"/>
        <v>0</v>
      </c>
      <c r="P2688" t="e">
        <f t="shared" si="248"/>
        <v>#DIV/0!</v>
      </c>
      <c r="Q2688" t="str">
        <f t="shared" si="249"/>
        <v>food</v>
      </c>
      <c r="R2688" t="str">
        <f t="shared" si="246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7"/>
        <v>0</v>
      </c>
      <c r="P2689" t="e">
        <f t="shared" si="248"/>
        <v>#DIV/0!</v>
      </c>
      <c r="Q2689" t="str">
        <f t="shared" si="249"/>
        <v>food</v>
      </c>
      <c r="R2689" t="str">
        <f t="shared" si="246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7"/>
        <v>1.48E-3</v>
      </c>
      <c r="P2690">
        <f t="shared" si="248"/>
        <v>5.2857142857142856</v>
      </c>
      <c r="Q2690" t="str">
        <f t="shared" si="249"/>
        <v>food</v>
      </c>
      <c r="R2690" t="str">
        <f t="shared" ref="R2690:R2753" si="252">RIGHT(N2690,(LEN(N2690)-SEARCH("/",N2690)))</f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3">E2691/D2691</f>
        <v>2.8571428571428571E-5</v>
      </c>
      <c r="P2691">
        <f t="shared" ref="P2691:P2754" si="254">E2691/L2691</f>
        <v>1</v>
      </c>
      <c r="Q2691" t="str">
        <f t="shared" ref="Q2691:Q2754" si="255">LEFT(N2691, SEARCH("/",N2691,1)-1)</f>
        <v>food</v>
      </c>
      <c r="R2691" t="str">
        <f t="shared" si="252"/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3"/>
        <v>0.107325</v>
      </c>
      <c r="P2692">
        <f t="shared" si="254"/>
        <v>72.762711864406782</v>
      </c>
      <c r="Q2692" t="str">
        <f t="shared" si="255"/>
        <v>food</v>
      </c>
      <c r="R2692" t="str">
        <f t="shared" si="252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3"/>
        <v>5.3846153846153844E-4</v>
      </c>
      <c r="P2693">
        <f t="shared" si="254"/>
        <v>17.5</v>
      </c>
      <c r="Q2693" t="str">
        <f t="shared" si="255"/>
        <v>food</v>
      </c>
      <c r="R2693" t="str">
        <f t="shared" si="252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3"/>
        <v>7.1428571428571426E-3</v>
      </c>
      <c r="P2694">
        <f t="shared" si="254"/>
        <v>25</v>
      </c>
      <c r="Q2694" t="str">
        <f t="shared" si="255"/>
        <v>food</v>
      </c>
      <c r="R2694" t="str">
        <f t="shared" si="252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3"/>
        <v>8.0000000000000002E-3</v>
      </c>
      <c r="P2695">
        <f t="shared" si="254"/>
        <v>13.333333333333334</v>
      </c>
      <c r="Q2695" t="str">
        <f t="shared" si="255"/>
        <v>food</v>
      </c>
      <c r="R2695" t="str">
        <f t="shared" si="252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3"/>
        <v>3.3333333333333335E-5</v>
      </c>
      <c r="P2696">
        <f t="shared" si="254"/>
        <v>1</v>
      </c>
      <c r="Q2696" t="str">
        <f t="shared" si="255"/>
        <v>food</v>
      </c>
      <c r="R2696" t="str">
        <f t="shared" si="252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3"/>
        <v>4.7333333333333333E-3</v>
      </c>
      <c r="P2697">
        <f t="shared" si="254"/>
        <v>23.666666666666668</v>
      </c>
      <c r="Q2697" t="str">
        <f t="shared" si="255"/>
        <v>food</v>
      </c>
      <c r="R2697" t="str">
        <f t="shared" si="252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3"/>
        <v>5.6500000000000002E-2</v>
      </c>
      <c r="P2698">
        <f t="shared" si="254"/>
        <v>89.21052631578948</v>
      </c>
      <c r="Q2698" t="str">
        <f t="shared" si="255"/>
        <v>food</v>
      </c>
      <c r="R2698" t="str">
        <f t="shared" si="252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3"/>
        <v>0.26352173913043481</v>
      </c>
      <c r="P2699">
        <f t="shared" si="254"/>
        <v>116.55769230769231</v>
      </c>
      <c r="Q2699" t="str">
        <f t="shared" si="255"/>
        <v>food</v>
      </c>
      <c r="R2699" t="str">
        <f t="shared" si="252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3"/>
        <v>3.2512500000000002E-3</v>
      </c>
      <c r="P2700">
        <f t="shared" si="254"/>
        <v>13.005000000000001</v>
      </c>
      <c r="Q2700" t="str">
        <f t="shared" si="255"/>
        <v>food</v>
      </c>
      <c r="R2700" t="str">
        <f t="shared" si="252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3"/>
        <v>0</v>
      </c>
      <c r="P2701" t="e">
        <f t="shared" si="254"/>
        <v>#DIV/0!</v>
      </c>
      <c r="Q2701" t="str">
        <f t="shared" si="255"/>
        <v>food</v>
      </c>
      <c r="R2701" t="str">
        <f t="shared" si="252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3"/>
        <v>7.0007000700070005E-3</v>
      </c>
      <c r="P2702">
        <f t="shared" si="254"/>
        <v>17.5</v>
      </c>
      <c r="Q2702" t="str">
        <f t="shared" si="255"/>
        <v>food</v>
      </c>
      <c r="R2702" t="str">
        <f t="shared" si="252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3"/>
        <v>0.46176470588235297</v>
      </c>
      <c r="P2703">
        <f t="shared" si="254"/>
        <v>34.130434782608695</v>
      </c>
      <c r="Q2703" t="str">
        <f t="shared" si="255"/>
        <v>theater</v>
      </c>
      <c r="R2703" t="str">
        <f t="shared" si="252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3"/>
        <v>0.34410000000000002</v>
      </c>
      <c r="P2704">
        <f t="shared" si="254"/>
        <v>132.34615384615384</v>
      </c>
      <c r="Q2704" t="str">
        <f t="shared" si="255"/>
        <v>theater</v>
      </c>
      <c r="R2704" t="str">
        <f t="shared" si="252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3"/>
        <v>1.0375000000000001</v>
      </c>
      <c r="P2705">
        <f t="shared" si="254"/>
        <v>922.22222222222217</v>
      </c>
      <c r="Q2705" t="str">
        <f t="shared" si="255"/>
        <v>theater</v>
      </c>
      <c r="R2705" t="str">
        <f t="shared" si="252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3"/>
        <v>6.0263157894736845E-2</v>
      </c>
      <c r="P2706">
        <f t="shared" si="254"/>
        <v>163.57142857142858</v>
      </c>
      <c r="Q2706" t="str">
        <f t="shared" si="255"/>
        <v>theater</v>
      </c>
      <c r="R2706" t="str">
        <f t="shared" si="252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3"/>
        <v>0.10539393939393939</v>
      </c>
      <c r="P2707">
        <f t="shared" si="254"/>
        <v>217.375</v>
      </c>
      <c r="Q2707" t="str">
        <f t="shared" si="255"/>
        <v>theater</v>
      </c>
      <c r="R2707" t="str">
        <f t="shared" si="252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3"/>
        <v>1.1229714285714285</v>
      </c>
      <c r="P2708">
        <f t="shared" si="254"/>
        <v>149.44486692015209</v>
      </c>
      <c r="Q2708" t="str">
        <f t="shared" si="255"/>
        <v>theater</v>
      </c>
      <c r="R2708" t="str">
        <f t="shared" si="252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3"/>
        <v>3.50844625</v>
      </c>
      <c r="P2709">
        <f t="shared" si="254"/>
        <v>71.237487309644663</v>
      </c>
      <c r="Q2709" t="str">
        <f t="shared" si="255"/>
        <v>theater</v>
      </c>
      <c r="R2709" t="str">
        <f t="shared" si="252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3"/>
        <v>2.3321535</v>
      </c>
      <c r="P2710">
        <f t="shared" si="254"/>
        <v>44.464318398474738</v>
      </c>
      <c r="Q2710" t="str">
        <f t="shared" si="255"/>
        <v>theater</v>
      </c>
      <c r="R2710" t="str">
        <f t="shared" si="252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3"/>
        <v>1.01606</v>
      </c>
      <c r="P2711">
        <f t="shared" si="254"/>
        <v>164.94480519480518</v>
      </c>
      <c r="Q2711" t="str">
        <f t="shared" si="255"/>
        <v>theater</v>
      </c>
      <c r="R2711" t="str">
        <f t="shared" si="252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3"/>
        <v>1.5390035000000002</v>
      </c>
      <c r="P2712">
        <f t="shared" si="254"/>
        <v>84.871516544117654</v>
      </c>
      <c r="Q2712" t="str">
        <f t="shared" si="255"/>
        <v>theater</v>
      </c>
      <c r="R2712" t="str">
        <f t="shared" si="252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3"/>
        <v>1.007161125319693</v>
      </c>
      <c r="P2713">
        <f t="shared" si="254"/>
        <v>53.945205479452056</v>
      </c>
      <c r="Q2713" t="str">
        <f t="shared" si="255"/>
        <v>theater</v>
      </c>
      <c r="R2713" t="str">
        <f t="shared" si="252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3"/>
        <v>1.3138181818181818</v>
      </c>
      <c r="P2714">
        <f t="shared" si="254"/>
        <v>50.531468531468533</v>
      </c>
      <c r="Q2714" t="str">
        <f t="shared" si="255"/>
        <v>theater</v>
      </c>
      <c r="R2714" t="str">
        <f t="shared" si="252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3"/>
        <v>1.0224133333333334</v>
      </c>
      <c r="P2715">
        <f t="shared" si="254"/>
        <v>108.00140845070422</v>
      </c>
      <c r="Q2715" t="str">
        <f t="shared" si="255"/>
        <v>theater</v>
      </c>
      <c r="R2715" t="str">
        <f t="shared" si="252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3"/>
        <v>1.1635599999999999</v>
      </c>
      <c r="P2716">
        <f t="shared" si="254"/>
        <v>95.373770491803285</v>
      </c>
      <c r="Q2716" t="str">
        <f t="shared" si="255"/>
        <v>theater</v>
      </c>
      <c r="R2716" t="str">
        <f t="shared" si="252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3"/>
        <v>2.6462241666666664</v>
      </c>
      <c r="P2717">
        <f t="shared" si="254"/>
        <v>57.631016333938291</v>
      </c>
      <c r="Q2717" t="str">
        <f t="shared" si="255"/>
        <v>theater</v>
      </c>
      <c r="R2717" t="str">
        <f t="shared" si="252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3"/>
        <v>1.1998010000000001</v>
      </c>
      <c r="P2718">
        <f t="shared" si="254"/>
        <v>64.160481283422456</v>
      </c>
      <c r="Q2718" t="str">
        <f t="shared" si="255"/>
        <v>theater</v>
      </c>
      <c r="R2718" t="str">
        <f t="shared" si="252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3"/>
        <v>1.2010400000000001</v>
      </c>
      <c r="P2719">
        <f t="shared" si="254"/>
        <v>92.387692307692305</v>
      </c>
      <c r="Q2719" t="str">
        <f t="shared" si="255"/>
        <v>theater</v>
      </c>
      <c r="R2719" t="str">
        <f t="shared" si="252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3"/>
        <v>1.0358333333333334</v>
      </c>
      <c r="P2720">
        <f t="shared" si="254"/>
        <v>125.97972972972973</v>
      </c>
      <c r="Q2720" t="str">
        <f t="shared" si="255"/>
        <v>theater</v>
      </c>
      <c r="R2720" t="str">
        <f t="shared" si="252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3"/>
        <v>1.0883333333333334</v>
      </c>
      <c r="P2721">
        <f t="shared" si="254"/>
        <v>94.637681159420296</v>
      </c>
      <c r="Q2721" t="str">
        <f t="shared" si="255"/>
        <v>theater</v>
      </c>
      <c r="R2721" t="str">
        <f t="shared" si="252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3"/>
        <v>1.1812400000000001</v>
      </c>
      <c r="P2722">
        <f t="shared" si="254"/>
        <v>170.69942196531792</v>
      </c>
      <c r="Q2722" t="str">
        <f t="shared" si="255"/>
        <v>theater</v>
      </c>
      <c r="R2722" t="str">
        <f t="shared" si="252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3"/>
        <v>14.62</v>
      </c>
      <c r="P2723">
        <f t="shared" si="254"/>
        <v>40.762081784386616</v>
      </c>
      <c r="Q2723" t="str">
        <f t="shared" si="255"/>
        <v>technology</v>
      </c>
      <c r="R2723" t="str">
        <f t="shared" si="252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3"/>
        <v>2.5253999999999999</v>
      </c>
      <c r="P2724">
        <f t="shared" si="254"/>
        <v>68.254054054054052</v>
      </c>
      <c r="Q2724" t="str">
        <f t="shared" si="255"/>
        <v>technology</v>
      </c>
      <c r="R2724" t="str">
        <f t="shared" si="252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3"/>
        <v>1.4005000000000001</v>
      </c>
      <c r="P2725">
        <f t="shared" si="254"/>
        <v>95.48863636363636</v>
      </c>
      <c r="Q2725" t="str">
        <f t="shared" si="255"/>
        <v>technology</v>
      </c>
      <c r="R2725" t="str">
        <f t="shared" si="252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3"/>
        <v>2.9687520259319289</v>
      </c>
      <c r="P2726">
        <f t="shared" si="254"/>
        <v>7.1902649656526005</v>
      </c>
      <c r="Q2726" t="str">
        <f t="shared" si="255"/>
        <v>technology</v>
      </c>
      <c r="R2726" t="str">
        <f t="shared" si="252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3"/>
        <v>1.445425</v>
      </c>
      <c r="P2727">
        <f t="shared" si="254"/>
        <v>511.65486725663715</v>
      </c>
      <c r="Q2727" t="str">
        <f t="shared" si="255"/>
        <v>technology</v>
      </c>
      <c r="R2727" t="str">
        <f t="shared" si="252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3"/>
        <v>1.05745</v>
      </c>
      <c r="P2728">
        <f t="shared" si="254"/>
        <v>261.74504950495049</v>
      </c>
      <c r="Q2728" t="str">
        <f t="shared" si="255"/>
        <v>technology</v>
      </c>
      <c r="R2728" t="str">
        <f t="shared" si="252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3"/>
        <v>4.9321000000000002</v>
      </c>
      <c r="P2729">
        <f t="shared" si="254"/>
        <v>69.760961810466767</v>
      </c>
      <c r="Q2729" t="str">
        <f t="shared" si="255"/>
        <v>technology</v>
      </c>
      <c r="R2729" t="str">
        <f t="shared" si="252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3"/>
        <v>2.0182666666666669</v>
      </c>
      <c r="P2730">
        <f t="shared" si="254"/>
        <v>77.229591836734699</v>
      </c>
      <c r="Q2730" t="str">
        <f t="shared" si="255"/>
        <v>technology</v>
      </c>
      <c r="R2730" t="str">
        <f t="shared" si="252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3"/>
        <v>1.0444</v>
      </c>
      <c r="P2731">
        <f t="shared" si="254"/>
        <v>340.56521739130437</v>
      </c>
      <c r="Q2731" t="str">
        <f t="shared" si="255"/>
        <v>technology</v>
      </c>
      <c r="R2731" t="str">
        <f t="shared" si="252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3"/>
        <v>1.7029262962962963</v>
      </c>
      <c r="P2732">
        <f t="shared" si="254"/>
        <v>67.417903225806455</v>
      </c>
      <c r="Q2732" t="str">
        <f t="shared" si="255"/>
        <v>technology</v>
      </c>
      <c r="R2732" t="str">
        <f t="shared" si="252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3"/>
        <v>1.0430333333333333</v>
      </c>
      <c r="P2733">
        <f t="shared" si="254"/>
        <v>845.70270270270271</v>
      </c>
      <c r="Q2733" t="str">
        <f t="shared" si="255"/>
        <v>technology</v>
      </c>
      <c r="R2733" t="str">
        <f t="shared" si="252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3"/>
        <v>1.1825000000000001</v>
      </c>
      <c r="P2734">
        <f t="shared" si="254"/>
        <v>97.191780821917803</v>
      </c>
      <c r="Q2734" t="str">
        <f t="shared" si="255"/>
        <v>technology</v>
      </c>
      <c r="R2734" t="str">
        <f t="shared" si="252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3"/>
        <v>1.07538</v>
      </c>
      <c r="P2735">
        <f t="shared" si="254"/>
        <v>451.84033613445376</v>
      </c>
      <c r="Q2735" t="str">
        <f t="shared" si="255"/>
        <v>technology</v>
      </c>
      <c r="R2735" t="str">
        <f t="shared" si="252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3"/>
        <v>22603</v>
      </c>
      <c r="P2736">
        <f t="shared" si="254"/>
        <v>138.66871165644173</v>
      </c>
      <c r="Q2736" t="str">
        <f t="shared" si="255"/>
        <v>technology</v>
      </c>
      <c r="R2736" t="str">
        <f t="shared" si="252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3"/>
        <v>9.7813466666666677</v>
      </c>
      <c r="P2737">
        <f t="shared" si="254"/>
        <v>21.640147492625371</v>
      </c>
      <c r="Q2737" t="str">
        <f t="shared" si="255"/>
        <v>technology</v>
      </c>
      <c r="R2737" t="str">
        <f t="shared" si="252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3"/>
        <v>1.2290000000000001</v>
      </c>
      <c r="P2738">
        <f t="shared" si="254"/>
        <v>169.51724137931035</v>
      </c>
      <c r="Q2738" t="str">
        <f t="shared" si="255"/>
        <v>technology</v>
      </c>
      <c r="R2738" t="str">
        <f t="shared" si="252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3"/>
        <v>2.4606080000000001</v>
      </c>
      <c r="P2739">
        <f t="shared" si="254"/>
        <v>161.88210526315791</v>
      </c>
      <c r="Q2739" t="str">
        <f t="shared" si="255"/>
        <v>technology</v>
      </c>
      <c r="R2739" t="str">
        <f t="shared" si="252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3"/>
        <v>1.4794</v>
      </c>
      <c r="P2740">
        <f t="shared" si="254"/>
        <v>493.13333333333333</v>
      </c>
      <c r="Q2740" t="str">
        <f t="shared" si="255"/>
        <v>technology</v>
      </c>
      <c r="R2740" t="str">
        <f t="shared" si="252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3"/>
        <v>3.8409090909090908</v>
      </c>
      <c r="P2741">
        <f t="shared" si="254"/>
        <v>22.120418848167539</v>
      </c>
      <c r="Q2741" t="str">
        <f t="shared" si="255"/>
        <v>technology</v>
      </c>
      <c r="R2741" t="str">
        <f t="shared" si="252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3"/>
        <v>1.0333333333333334</v>
      </c>
      <c r="P2742">
        <f t="shared" si="254"/>
        <v>18.235294117647058</v>
      </c>
      <c r="Q2742" t="str">
        <f t="shared" si="255"/>
        <v>technology</v>
      </c>
      <c r="R2742" t="str">
        <f t="shared" si="252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3"/>
        <v>4.3750000000000004E-3</v>
      </c>
      <c r="P2743">
        <f t="shared" si="254"/>
        <v>8.75</v>
      </c>
      <c r="Q2743" t="str">
        <f t="shared" si="255"/>
        <v>publishing</v>
      </c>
      <c r="R2743" t="str">
        <f t="shared" si="252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3"/>
        <v>0.29239999999999999</v>
      </c>
      <c r="P2744">
        <f t="shared" si="254"/>
        <v>40.611111111111114</v>
      </c>
      <c r="Q2744" t="str">
        <f t="shared" si="255"/>
        <v>publishing</v>
      </c>
      <c r="R2744" t="str">
        <f t="shared" si="252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3"/>
        <v>0</v>
      </c>
      <c r="P2745" t="e">
        <f t="shared" si="254"/>
        <v>#DIV/0!</v>
      </c>
      <c r="Q2745" t="str">
        <f t="shared" si="255"/>
        <v>publishing</v>
      </c>
      <c r="R2745" t="str">
        <f t="shared" si="252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3"/>
        <v>5.2187499999999998E-2</v>
      </c>
      <c r="P2746">
        <f t="shared" si="254"/>
        <v>37.954545454545453</v>
      </c>
      <c r="Q2746" t="str">
        <f t="shared" si="255"/>
        <v>publishing</v>
      </c>
      <c r="R2746" t="str">
        <f t="shared" si="252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3"/>
        <v>0.21887499999999999</v>
      </c>
      <c r="P2747">
        <f t="shared" si="254"/>
        <v>35.734693877551024</v>
      </c>
      <c r="Q2747" t="str">
        <f t="shared" si="255"/>
        <v>publishing</v>
      </c>
      <c r="R2747" t="str">
        <f t="shared" si="252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3"/>
        <v>0.26700000000000002</v>
      </c>
      <c r="P2748">
        <f t="shared" si="254"/>
        <v>42.157894736842103</v>
      </c>
      <c r="Q2748" t="str">
        <f t="shared" si="255"/>
        <v>publishing</v>
      </c>
      <c r="R2748" t="str">
        <f t="shared" si="252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3"/>
        <v>0.28000000000000003</v>
      </c>
      <c r="P2749">
        <f t="shared" si="254"/>
        <v>35</v>
      </c>
      <c r="Q2749" t="str">
        <f t="shared" si="255"/>
        <v>publishing</v>
      </c>
      <c r="R2749" t="str">
        <f t="shared" si="252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3"/>
        <v>1.06E-2</v>
      </c>
      <c r="P2750">
        <f t="shared" si="254"/>
        <v>13.25</v>
      </c>
      <c r="Q2750" t="str">
        <f t="shared" si="255"/>
        <v>publishing</v>
      </c>
      <c r="R2750" t="str">
        <f t="shared" si="252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3"/>
        <v>1.0999999999999999E-2</v>
      </c>
      <c r="P2751">
        <f t="shared" si="254"/>
        <v>55</v>
      </c>
      <c r="Q2751" t="str">
        <f t="shared" si="255"/>
        <v>publishing</v>
      </c>
      <c r="R2751" t="str">
        <f t="shared" si="252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3"/>
        <v>0</v>
      </c>
      <c r="P2752" t="e">
        <f t="shared" si="254"/>
        <v>#DIV/0!</v>
      </c>
      <c r="Q2752" t="str">
        <f t="shared" si="255"/>
        <v>publishing</v>
      </c>
      <c r="R2752" t="str">
        <f t="shared" si="252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3"/>
        <v>0</v>
      </c>
      <c r="P2753" t="e">
        <f t="shared" si="254"/>
        <v>#DIV/0!</v>
      </c>
      <c r="Q2753" t="str">
        <f t="shared" si="255"/>
        <v>publishing</v>
      </c>
      <c r="R2753" t="str">
        <f t="shared" si="252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3"/>
        <v>0.11458333333333333</v>
      </c>
      <c r="P2754">
        <f t="shared" si="254"/>
        <v>39.285714285714285</v>
      </c>
      <c r="Q2754" t="str">
        <f t="shared" si="255"/>
        <v>publishing</v>
      </c>
      <c r="R2754" t="str">
        <f t="shared" ref="R2754:R2817" si="258">RIGHT(N2754,(LEN(N2754)-SEARCH("/",N2754)))</f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9">E2755/D2755</f>
        <v>0.19</v>
      </c>
      <c r="P2755">
        <f t="shared" ref="P2755:P2818" si="260">E2755/L2755</f>
        <v>47.5</v>
      </c>
      <c r="Q2755" t="str">
        <f t="shared" ref="Q2755:Q2818" si="261">LEFT(N2755, SEARCH("/",N2755,1)-1)</f>
        <v>publishing</v>
      </c>
      <c r="R2755" t="str">
        <f t="shared" si="258"/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9"/>
        <v>0</v>
      </c>
      <c r="P2756" t="e">
        <f t="shared" si="260"/>
        <v>#DIV/0!</v>
      </c>
      <c r="Q2756" t="str">
        <f t="shared" si="261"/>
        <v>publishing</v>
      </c>
      <c r="R2756" t="str">
        <f t="shared" si="258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9"/>
        <v>0.52</v>
      </c>
      <c r="P2757">
        <f t="shared" si="260"/>
        <v>17.333333333333332</v>
      </c>
      <c r="Q2757" t="str">
        <f t="shared" si="261"/>
        <v>publishing</v>
      </c>
      <c r="R2757" t="str">
        <f t="shared" si="258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9"/>
        <v>0.1048</v>
      </c>
      <c r="P2758">
        <f t="shared" si="260"/>
        <v>31.757575757575758</v>
      </c>
      <c r="Q2758" t="str">
        <f t="shared" si="261"/>
        <v>publishing</v>
      </c>
      <c r="R2758" t="str">
        <f t="shared" si="258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9"/>
        <v>6.6666666666666671E-3</v>
      </c>
      <c r="P2759">
        <f t="shared" si="260"/>
        <v>5</v>
      </c>
      <c r="Q2759" t="str">
        <f t="shared" si="261"/>
        <v>publishing</v>
      </c>
      <c r="R2759" t="str">
        <f t="shared" si="258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9"/>
        <v>0.11700000000000001</v>
      </c>
      <c r="P2760">
        <f t="shared" si="260"/>
        <v>39</v>
      </c>
      <c r="Q2760" t="str">
        <f t="shared" si="261"/>
        <v>publishing</v>
      </c>
      <c r="R2760" t="str">
        <f t="shared" si="258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9"/>
        <v>0.105</v>
      </c>
      <c r="P2761">
        <f t="shared" si="260"/>
        <v>52.5</v>
      </c>
      <c r="Q2761" t="str">
        <f t="shared" si="261"/>
        <v>publishing</v>
      </c>
      <c r="R2761" t="str">
        <f t="shared" si="258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9"/>
        <v>0</v>
      </c>
      <c r="P2762" t="e">
        <f t="shared" si="260"/>
        <v>#DIV/0!</v>
      </c>
      <c r="Q2762" t="str">
        <f t="shared" si="261"/>
        <v>publishing</v>
      </c>
      <c r="R2762" t="str">
        <f t="shared" si="258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9"/>
        <v>7.1999999999999998E-3</v>
      </c>
      <c r="P2763">
        <f t="shared" si="260"/>
        <v>9</v>
      </c>
      <c r="Q2763" t="str">
        <f t="shared" si="261"/>
        <v>publishing</v>
      </c>
      <c r="R2763" t="str">
        <f t="shared" si="258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9"/>
        <v>7.6923076923076927E-3</v>
      </c>
      <c r="P2764">
        <f t="shared" si="260"/>
        <v>25</v>
      </c>
      <c r="Q2764" t="str">
        <f t="shared" si="261"/>
        <v>publishing</v>
      </c>
      <c r="R2764" t="str">
        <f t="shared" si="258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9"/>
        <v>2.2842639593908631E-3</v>
      </c>
      <c r="P2765">
        <f t="shared" si="260"/>
        <v>30</v>
      </c>
      <c r="Q2765" t="str">
        <f t="shared" si="261"/>
        <v>publishing</v>
      </c>
      <c r="R2765" t="str">
        <f t="shared" si="258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9"/>
        <v>1.125E-2</v>
      </c>
      <c r="P2766">
        <f t="shared" si="260"/>
        <v>11.25</v>
      </c>
      <c r="Q2766" t="str">
        <f t="shared" si="261"/>
        <v>publishing</v>
      </c>
      <c r="R2766" t="str">
        <f t="shared" si="258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9"/>
        <v>0</v>
      </c>
      <c r="P2767" t="e">
        <f t="shared" si="260"/>
        <v>#DIV/0!</v>
      </c>
      <c r="Q2767" t="str">
        <f t="shared" si="261"/>
        <v>publishing</v>
      </c>
      <c r="R2767" t="str">
        <f t="shared" si="258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9"/>
        <v>0.02</v>
      </c>
      <c r="P2768">
        <f t="shared" si="260"/>
        <v>25</v>
      </c>
      <c r="Q2768" t="str">
        <f t="shared" si="261"/>
        <v>publishing</v>
      </c>
      <c r="R2768" t="str">
        <f t="shared" si="258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9"/>
        <v>8.5000000000000006E-3</v>
      </c>
      <c r="P2769">
        <f t="shared" si="260"/>
        <v>11.333333333333334</v>
      </c>
      <c r="Q2769" t="str">
        <f t="shared" si="261"/>
        <v>publishing</v>
      </c>
      <c r="R2769" t="str">
        <f t="shared" si="258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9"/>
        <v>0.14314285714285716</v>
      </c>
      <c r="P2770">
        <f t="shared" si="260"/>
        <v>29.470588235294116</v>
      </c>
      <c r="Q2770" t="str">
        <f t="shared" si="261"/>
        <v>publishing</v>
      </c>
      <c r="R2770" t="str">
        <f t="shared" si="258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9"/>
        <v>2.5000000000000001E-3</v>
      </c>
      <c r="P2771">
        <f t="shared" si="260"/>
        <v>1</v>
      </c>
      <c r="Q2771" t="str">
        <f t="shared" si="261"/>
        <v>publishing</v>
      </c>
      <c r="R2771" t="str">
        <f t="shared" si="258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9"/>
        <v>0.1041125</v>
      </c>
      <c r="P2772">
        <f t="shared" si="260"/>
        <v>63.098484848484851</v>
      </c>
      <c r="Q2772" t="str">
        <f t="shared" si="261"/>
        <v>publishing</v>
      </c>
      <c r="R2772" t="str">
        <f t="shared" si="258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9"/>
        <v>0</v>
      </c>
      <c r="P2773" t="e">
        <f t="shared" si="260"/>
        <v>#DIV/0!</v>
      </c>
      <c r="Q2773" t="str">
        <f t="shared" si="261"/>
        <v>publishing</v>
      </c>
      <c r="R2773" t="str">
        <f t="shared" si="258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9"/>
        <v>0</v>
      </c>
      <c r="P2774" t="e">
        <f t="shared" si="260"/>
        <v>#DIV/0!</v>
      </c>
      <c r="Q2774" t="str">
        <f t="shared" si="261"/>
        <v>publishing</v>
      </c>
      <c r="R2774" t="str">
        <f t="shared" si="258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9"/>
        <v>1.8867924528301887E-3</v>
      </c>
      <c r="P2775">
        <f t="shared" si="260"/>
        <v>1</v>
      </c>
      <c r="Q2775" t="str">
        <f t="shared" si="261"/>
        <v>publishing</v>
      </c>
      <c r="R2775" t="str">
        <f t="shared" si="258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9"/>
        <v>0.14249999999999999</v>
      </c>
      <c r="P2776">
        <f t="shared" si="260"/>
        <v>43.846153846153847</v>
      </c>
      <c r="Q2776" t="str">
        <f t="shared" si="261"/>
        <v>publishing</v>
      </c>
      <c r="R2776" t="str">
        <f t="shared" si="258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9"/>
        <v>0.03</v>
      </c>
      <c r="P2777">
        <f t="shared" si="260"/>
        <v>75</v>
      </c>
      <c r="Q2777" t="str">
        <f t="shared" si="261"/>
        <v>publishing</v>
      </c>
      <c r="R2777" t="str">
        <f t="shared" si="258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9"/>
        <v>7.8809523809523815E-2</v>
      </c>
      <c r="P2778">
        <f t="shared" si="260"/>
        <v>45.972222222222221</v>
      </c>
      <c r="Q2778" t="str">
        <f t="shared" si="261"/>
        <v>publishing</v>
      </c>
      <c r="R2778" t="str">
        <f t="shared" si="258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9"/>
        <v>3.3333333333333335E-3</v>
      </c>
      <c r="P2779">
        <f t="shared" si="260"/>
        <v>10</v>
      </c>
      <c r="Q2779" t="str">
        <f t="shared" si="261"/>
        <v>publishing</v>
      </c>
      <c r="R2779" t="str">
        <f t="shared" si="258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9"/>
        <v>0.25545454545454543</v>
      </c>
      <c r="P2780">
        <f t="shared" si="260"/>
        <v>93.666666666666671</v>
      </c>
      <c r="Q2780" t="str">
        <f t="shared" si="261"/>
        <v>publishing</v>
      </c>
      <c r="R2780" t="str">
        <f t="shared" si="258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9"/>
        <v>2.12E-2</v>
      </c>
      <c r="P2781">
        <f t="shared" si="260"/>
        <v>53</v>
      </c>
      <c r="Q2781" t="str">
        <f t="shared" si="261"/>
        <v>publishing</v>
      </c>
      <c r="R2781" t="str">
        <f t="shared" si="258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9"/>
        <v>0</v>
      </c>
      <c r="P2782" t="e">
        <f t="shared" si="260"/>
        <v>#DIV/0!</v>
      </c>
      <c r="Q2782" t="str">
        <f t="shared" si="261"/>
        <v>publishing</v>
      </c>
      <c r="R2782" t="str">
        <f t="shared" si="258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9"/>
        <v>1.0528</v>
      </c>
      <c r="P2783">
        <f t="shared" si="260"/>
        <v>47</v>
      </c>
      <c r="Q2783" t="str">
        <f t="shared" si="261"/>
        <v>theater</v>
      </c>
      <c r="R2783" t="str">
        <f t="shared" si="258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9"/>
        <v>1.2</v>
      </c>
      <c r="P2784">
        <f t="shared" si="260"/>
        <v>66.666666666666671</v>
      </c>
      <c r="Q2784" t="str">
        <f t="shared" si="261"/>
        <v>theater</v>
      </c>
      <c r="R2784" t="str">
        <f t="shared" si="258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9"/>
        <v>1.145</v>
      </c>
      <c r="P2785">
        <f t="shared" si="260"/>
        <v>18.770491803278688</v>
      </c>
      <c r="Q2785" t="str">
        <f t="shared" si="261"/>
        <v>theater</v>
      </c>
      <c r="R2785" t="str">
        <f t="shared" si="258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9"/>
        <v>1.19</v>
      </c>
      <c r="P2786">
        <f t="shared" si="260"/>
        <v>66.111111111111114</v>
      </c>
      <c r="Q2786" t="str">
        <f t="shared" si="261"/>
        <v>theater</v>
      </c>
      <c r="R2786" t="str">
        <f t="shared" si="258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9"/>
        <v>1.0468</v>
      </c>
      <c r="P2787">
        <f t="shared" si="260"/>
        <v>36.859154929577464</v>
      </c>
      <c r="Q2787" t="str">
        <f t="shared" si="261"/>
        <v>theater</v>
      </c>
      <c r="R2787" t="str">
        <f t="shared" si="258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9"/>
        <v>1.1783999999999999</v>
      </c>
      <c r="P2788">
        <f t="shared" si="260"/>
        <v>39.810810810810814</v>
      </c>
      <c r="Q2788" t="str">
        <f t="shared" si="261"/>
        <v>theater</v>
      </c>
      <c r="R2788" t="str">
        <f t="shared" si="258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9"/>
        <v>1.1970000000000001</v>
      </c>
      <c r="P2789">
        <f t="shared" si="260"/>
        <v>31.5</v>
      </c>
      <c r="Q2789" t="str">
        <f t="shared" si="261"/>
        <v>theater</v>
      </c>
      <c r="R2789" t="str">
        <f t="shared" si="258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9"/>
        <v>1.0249999999999999</v>
      </c>
      <c r="P2790">
        <f t="shared" si="260"/>
        <v>102.5</v>
      </c>
      <c r="Q2790" t="str">
        <f t="shared" si="261"/>
        <v>theater</v>
      </c>
      <c r="R2790" t="str">
        <f t="shared" si="258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9"/>
        <v>1.0116666666666667</v>
      </c>
      <c r="P2791">
        <f t="shared" si="260"/>
        <v>126.45833333333333</v>
      </c>
      <c r="Q2791" t="str">
        <f t="shared" si="261"/>
        <v>theater</v>
      </c>
      <c r="R2791" t="str">
        <f t="shared" si="258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9"/>
        <v>1.0533333333333332</v>
      </c>
      <c r="P2792">
        <f t="shared" si="260"/>
        <v>47.878787878787875</v>
      </c>
      <c r="Q2792" t="str">
        <f t="shared" si="261"/>
        <v>theater</v>
      </c>
      <c r="R2792" t="str">
        <f t="shared" si="258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9"/>
        <v>1.0249999999999999</v>
      </c>
      <c r="P2793">
        <f t="shared" si="260"/>
        <v>73.214285714285708</v>
      </c>
      <c r="Q2793" t="str">
        <f t="shared" si="261"/>
        <v>theater</v>
      </c>
      <c r="R2793" t="str">
        <f t="shared" si="258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9"/>
        <v>1.0760000000000001</v>
      </c>
      <c r="P2794">
        <f t="shared" si="260"/>
        <v>89.666666666666671</v>
      </c>
      <c r="Q2794" t="str">
        <f t="shared" si="261"/>
        <v>theater</v>
      </c>
      <c r="R2794" t="str">
        <f t="shared" si="258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9"/>
        <v>1.105675</v>
      </c>
      <c r="P2795">
        <f t="shared" si="260"/>
        <v>151.4623287671233</v>
      </c>
      <c r="Q2795" t="str">
        <f t="shared" si="261"/>
        <v>theater</v>
      </c>
      <c r="R2795" t="str">
        <f t="shared" si="258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9"/>
        <v>1.5</v>
      </c>
      <c r="P2796">
        <f t="shared" si="260"/>
        <v>25</v>
      </c>
      <c r="Q2796" t="str">
        <f t="shared" si="261"/>
        <v>theater</v>
      </c>
      <c r="R2796" t="str">
        <f t="shared" si="258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9"/>
        <v>1.0428571428571429</v>
      </c>
      <c r="P2797">
        <f t="shared" si="260"/>
        <v>36.5</v>
      </c>
      <c r="Q2797" t="str">
        <f t="shared" si="261"/>
        <v>theater</v>
      </c>
      <c r="R2797" t="str">
        <f t="shared" si="258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9"/>
        <v>1.155</v>
      </c>
      <c r="P2798">
        <f t="shared" si="260"/>
        <v>44</v>
      </c>
      <c r="Q2798" t="str">
        <f t="shared" si="261"/>
        <v>theater</v>
      </c>
      <c r="R2798" t="str">
        <f t="shared" si="258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9"/>
        <v>1.02645125</v>
      </c>
      <c r="P2799">
        <f t="shared" si="260"/>
        <v>87.357553191489373</v>
      </c>
      <c r="Q2799" t="str">
        <f t="shared" si="261"/>
        <v>theater</v>
      </c>
      <c r="R2799" t="str">
        <f t="shared" si="258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9"/>
        <v>1.014</v>
      </c>
      <c r="P2800">
        <f t="shared" si="260"/>
        <v>36.474820143884891</v>
      </c>
      <c r="Q2800" t="str">
        <f t="shared" si="261"/>
        <v>theater</v>
      </c>
      <c r="R2800" t="str">
        <f t="shared" si="258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9"/>
        <v>1.1663479999999999</v>
      </c>
      <c r="P2801">
        <f t="shared" si="260"/>
        <v>44.859538461538463</v>
      </c>
      <c r="Q2801" t="str">
        <f t="shared" si="261"/>
        <v>theater</v>
      </c>
      <c r="R2801" t="str">
        <f t="shared" si="258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9"/>
        <v>1.33</v>
      </c>
      <c r="P2802">
        <f t="shared" si="260"/>
        <v>42.903225806451616</v>
      </c>
      <c r="Q2802" t="str">
        <f t="shared" si="261"/>
        <v>theater</v>
      </c>
      <c r="R2802" t="str">
        <f t="shared" si="258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9"/>
        <v>1.3320000000000001</v>
      </c>
      <c r="P2803">
        <f t="shared" si="260"/>
        <v>51.230769230769234</v>
      </c>
      <c r="Q2803" t="str">
        <f t="shared" si="261"/>
        <v>theater</v>
      </c>
      <c r="R2803" t="str">
        <f t="shared" si="258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9"/>
        <v>1.0183333333333333</v>
      </c>
      <c r="P2804">
        <f t="shared" si="260"/>
        <v>33.944444444444443</v>
      </c>
      <c r="Q2804" t="str">
        <f t="shared" si="261"/>
        <v>theater</v>
      </c>
      <c r="R2804" t="str">
        <f t="shared" si="258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9"/>
        <v>1.2795000000000001</v>
      </c>
      <c r="P2805">
        <f t="shared" si="260"/>
        <v>90.744680851063833</v>
      </c>
      <c r="Q2805" t="str">
        <f t="shared" si="261"/>
        <v>theater</v>
      </c>
      <c r="R2805" t="str">
        <f t="shared" si="258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9"/>
        <v>1.1499999999999999</v>
      </c>
      <c r="P2806">
        <f t="shared" si="260"/>
        <v>50</v>
      </c>
      <c r="Q2806" t="str">
        <f t="shared" si="261"/>
        <v>theater</v>
      </c>
      <c r="R2806" t="str">
        <f t="shared" si="258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9"/>
        <v>1.1000000000000001</v>
      </c>
      <c r="P2807">
        <f t="shared" si="260"/>
        <v>24.444444444444443</v>
      </c>
      <c r="Q2807" t="str">
        <f t="shared" si="261"/>
        <v>theater</v>
      </c>
      <c r="R2807" t="str">
        <f t="shared" si="258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9"/>
        <v>1.121</v>
      </c>
      <c r="P2808">
        <f t="shared" si="260"/>
        <v>44.25</v>
      </c>
      <c r="Q2808" t="str">
        <f t="shared" si="261"/>
        <v>theater</v>
      </c>
      <c r="R2808" t="str">
        <f t="shared" si="258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9"/>
        <v>1.26</v>
      </c>
      <c r="P2809">
        <f t="shared" si="260"/>
        <v>67.741935483870961</v>
      </c>
      <c r="Q2809" t="str">
        <f t="shared" si="261"/>
        <v>theater</v>
      </c>
      <c r="R2809" t="str">
        <f t="shared" si="258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9"/>
        <v>1.0024444444444445</v>
      </c>
      <c r="P2810">
        <f t="shared" si="260"/>
        <v>65.376811594202906</v>
      </c>
      <c r="Q2810" t="str">
        <f t="shared" si="261"/>
        <v>theater</v>
      </c>
      <c r="R2810" t="str">
        <f t="shared" si="258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9"/>
        <v>1.024</v>
      </c>
      <c r="P2811">
        <f t="shared" si="260"/>
        <v>121.9047619047619</v>
      </c>
      <c r="Q2811" t="str">
        <f t="shared" si="261"/>
        <v>theater</v>
      </c>
      <c r="R2811" t="str">
        <f t="shared" si="258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9"/>
        <v>1.0820000000000001</v>
      </c>
      <c r="P2812">
        <f t="shared" si="260"/>
        <v>47.456140350877192</v>
      </c>
      <c r="Q2812" t="str">
        <f t="shared" si="261"/>
        <v>theater</v>
      </c>
      <c r="R2812" t="str">
        <f t="shared" si="258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9"/>
        <v>1.0026999999999999</v>
      </c>
      <c r="P2813">
        <f t="shared" si="260"/>
        <v>92.842592592592595</v>
      </c>
      <c r="Q2813" t="str">
        <f t="shared" si="261"/>
        <v>theater</v>
      </c>
      <c r="R2813" t="str">
        <f t="shared" si="258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9"/>
        <v>1.133</v>
      </c>
      <c r="P2814">
        <f t="shared" si="260"/>
        <v>68.253012048192772</v>
      </c>
      <c r="Q2814" t="str">
        <f t="shared" si="261"/>
        <v>theater</v>
      </c>
      <c r="R2814" t="str">
        <f t="shared" si="258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9"/>
        <v>1.2757571428571428</v>
      </c>
      <c r="P2815">
        <f t="shared" si="260"/>
        <v>37.209583333333335</v>
      </c>
      <c r="Q2815" t="str">
        <f t="shared" si="261"/>
        <v>theater</v>
      </c>
      <c r="R2815" t="str">
        <f t="shared" si="258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9"/>
        <v>1.0773333333333333</v>
      </c>
      <c r="P2816">
        <f t="shared" si="260"/>
        <v>25.25</v>
      </c>
      <c r="Q2816" t="str">
        <f t="shared" si="261"/>
        <v>theater</v>
      </c>
      <c r="R2816" t="str">
        <f t="shared" si="258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9"/>
        <v>2.42</v>
      </c>
      <c r="P2817">
        <f t="shared" si="260"/>
        <v>43.214285714285715</v>
      </c>
      <c r="Q2817" t="str">
        <f t="shared" si="261"/>
        <v>theater</v>
      </c>
      <c r="R2817" t="str">
        <f t="shared" si="258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9"/>
        <v>1.4156666666666666</v>
      </c>
      <c r="P2818">
        <f t="shared" si="260"/>
        <v>25.130177514792898</v>
      </c>
      <c r="Q2818" t="str">
        <f t="shared" si="261"/>
        <v>theater</v>
      </c>
      <c r="R2818" t="str">
        <f t="shared" ref="R2818:R2881" si="264">RIGHT(N2818,(LEN(N2818)-SEARCH("/",N2818)))</f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5">E2819/D2819</f>
        <v>1.3</v>
      </c>
      <c r="P2819">
        <f t="shared" ref="P2819:P2882" si="266">E2819/L2819</f>
        <v>23.636363636363637</v>
      </c>
      <c r="Q2819" t="str">
        <f t="shared" ref="Q2819:Q2882" si="267">LEFT(N2819, SEARCH("/",N2819,1)-1)</f>
        <v>theater</v>
      </c>
      <c r="R2819" t="str">
        <f t="shared" si="264"/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5"/>
        <v>1.0603</v>
      </c>
      <c r="P2820">
        <f t="shared" si="266"/>
        <v>103.95098039215686</v>
      </c>
      <c r="Q2820" t="str">
        <f t="shared" si="267"/>
        <v>theater</v>
      </c>
      <c r="R2820" t="str">
        <f t="shared" si="264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5"/>
        <v>1.048</v>
      </c>
      <c r="P2821">
        <f t="shared" si="266"/>
        <v>50.384615384615387</v>
      </c>
      <c r="Q2821" t="str">
        <f t="shared" si="267"/>
        <v>theater</v>
      </c>
      <c r="R2821" t="str">
        <f t="shared" si="264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5"/>
        <v>1.36</v>
      </c>
      <c r="P2822">
        <f t="shared" si="266"/>
        <v>13.6</v>
      </c>
      <c r="Q2822" t="str">
        <f t="shared" si="267"/>
        <v>theater</v>
      </c>
      <c r="R2822" t="str">
        <f t="shared" si="264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5"/>
        <v>1</v>
      </c>
      <c r="P2823">
        <f t="shared" si="266"/>
        <v>28.571428571428573</v>
      </c>
      <c r="Q2823" t="str">
        <f t="shared" si="267"/>
        <v>theater</v>
      </c>
      <c r="R2823" t="str">
        <f t="shared" si="264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5"/>
        <v>1</v>
      </c>
      <c r="P2824">
        <f t="shared" si="266"/>
        <v>63.829787234042556</v>
      </c>
      <c r="Q2824" t="str">
        <f t="shared" si="267"/>
        <v>theater</v>
      </c>
      <c r="R2824" t="str">
        <f t="shared" si="264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5"/>
        <v>1.24</v>
      </c>
      <c r="P2825">
        <f t="shared" si="266"/>
        <v>8.8571428571428577</v>
      </c>
      <c r="Q2825" t="str">
        <f t="shared" si="267"/>
        <v>theater</v>
      </c>
      <c r="R2825" t="str">
        <f t="shared" si="264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5"/>
        <v>1.1692307692307693</v>
      </c>
      <c r="P2826">
        <f t="shared" si="266"/>
        <v>50.666666666666664</v>
      </c>
      <c r="Q2826" t="str">
        <f t="shared" si="267"/>
        <v>theater</v>
      </c>
      <c r="R2826" t="str">
        <f t="shared" si="264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5"/>
        <v>1.0333333333333334</v>
      </c>
      <c r="P2827">
        <f t="shared" si="266"/>
        <v>60.784313725490193</v>
      </c>
      <c r="Q2827" t="str">
        <f t="shared" si="267"/>
        <v>theater</v>
      </c>
      <c r="R2827" t="str">
        <f t="shared" si="264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5"/>
        <v>1.0774999999999999</v>
      </c>
      <c r="P2828">
        <f t="shared" si="266"/>
        <v>113.42105263157895</v>
      </c>
      <c r="Q2828" t="str">
        <f t="shared" si="267"/>
        <v>theater</v>
      </c>
      <c r="R2828" t="str">
        <f t="shared" si="264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5"/>
        <v>1.2024999999999999</v>
      </c>
      <c r="P2829">
        <f t="shared" si="266"/>
        <v>104.56521739130434</v>
      </c>
      <c r="Q2829" t="str">
        <f t="shared" si="267"/>
        <v>theater</v>
      </c>
      <c r="R2829" t="str">
        <f t="shared" si="264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5"/>
        <v>1.0037894736842106</v>
      </c>
      <c r="P2830">
        <f t="shared" si="266"/>
        <v>98.30927835051547</v>
      </c>
      <c r="Q2830" t="str">
        <f t="shared" si="267"/>
        <v>theater</v>
      </c>
      <c r="R2830" t="str">
        <f t="shared" si="264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5"/>
        <v>1.0651999999999999</v>
      </c>
      <c r="P2831">
        <f t="shared" si="266"/>
        <v>35.039473684210527</v>
      </c>
      <c r="Q2831" t="str">
        <f t="shared" si="267"/>
        <v>theater</v>
      </c>
      <c r="R2831" t="str">
        <f t="shared" si="264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5"/>
        <v>1</v>
      </c>
      <c r="P2832">
        <f t="shared" si="266"/>
        <v>272.72727272727275</v>
      </c>
      <c r="Q2832" t="str">
        <f t="shared" si="267"/>
        <v>theater</v>
      </c>
      <c r="R2832" t="str">
        <f t="shared" si="264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5"/>
        <v>1.1066666666666667</v>
      </c>
      <c r="P2833">
        <f t="shared" si="266"/>
        <v>63.846153846153847</v>
      </c>
      <c r="Q2833" t="str">
        <f t="shared" si="267"/>
        <v>theater</v>
      </c>
      <c r="R2833" t="str">
        <f t="shared" si="264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5"/>
        <v>1.1471959999999999</v>
      </c>
      <c r="P2834">
        <f t="shared" si="266"/>
        <v>30.189368421052631</v>
      </c>
      <c r="Q2834" t="str">
        <f t="shared" si="267"/>
        <v>theater</v>
      </c>
      <c r="R2834" t="str">
        <f t="shared" si="264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5"/>
        <v>1.0825925925925926</v>
      </c>
      <c r="P2835">
        <f t="shared" si="266"/>
        <v>83.51428571428572</v>
      </c>
      <c r="Q2835" t="str">
        <f t="shared" si="267"/>
        <v>theater</v>
      </c>
      <c r="R2835" t="str">
        <f t="shared" si="264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5"/>
        <v>1.7</v>
      </c>
      <c r="P2836">
        <f t="shared" si="266"/>
        <v>64.761904761904759</v>
      </c>
      <c r="Q2836" t="str">
        <f t="shared" si="267"/>
        <v>theater</v>
      </c>
      <c r="R2836" t="str">
        <f t="shared" si="264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5"/>
        <v>1.8709899999999999</v>
      </c>
      <c r="P2837">
        <f t="shared" si="266"/>
        <v>20.118172043010752</v>
      </c>
      <c r="Q2837" t="str">
        <f t="shared" si="267"/>
        <v>theater</v>
      </c>
      <c r="R2837" t="str">
        <f t="shared" si="264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5"/>
        <v>1.0777777777777777</v>
      </c>
      <c r="P2838">
        <f t="shared" si="266"/>
        <v>44.090909090909093</v>
      </c>
      <c r="Q2838" t="str">
        <f t="shared" si="267"/>
        <v>theater</v>
      </c>
      <c r="R2838" t="str">
        <f t="shared" si="264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5"/>
        <v>1</v>
      </c>
      <c r="P2839">
        <f t="shared" si="266"/>
        <v>40.476190476190474</v>
      </c>
      <c r="Q2839" t="str">
        <f t="shared" si="267"/>
        <v>theater</v>
      </c>
      <c r="R2839" t="str">
        <f t="shared" si="264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5"/>
        <v>1.2024999999999999</v>
      </c>
      <c r="P2840">
        <f t="shared" si="266"/>
        <v>44.537037037037038</v>
      </c>
      <c r="Q2840" t="str">
        <f t="shared" si="267"/>
        <v>theater</v>
      </c>
      <c r="R2840" t="str">
        <f t="shared" si="264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5"/>
        <v>1.1142857142857143</v>
      </c>
      <c r="P2841">
        <f t="shared" si="266"/>
        <v>125.80645161290323</v>
      </c>
      <c r="Q2841" t="str">
        <f t="shared" si="267"/>
        <v>theater</v>
      </c>
      <c r="R2841" t="str">
        <f t="shared" si="264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5"/>
        <v>1.04</v>
      </c>
      <c r="P2842">
        <f t="shared" si="266"/>
        <v>19.696969696969695</v>
      </c>
      <c r="Q2842" t="str">
        <f t="shared" si="267"/>
        <v>theater</v>
      </c>
      <c r="R2842" t="str">
        <f t="shared" si="264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5"/>
        <v>0.01</v>
      </c>
      <c r="P2843">
        <f t="shared" si="266"/>
        <v>10</v>
      </c>
      <c r="Q2843" t="str">
        <f t="shared" si="267"/>
        <v>theater</v>
      </c>
      <c r="R2843" t="str">
        <f t="shared" si="264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5"/>
        <v>0</v>
      </c>
      <c r="P2844" t="e">
        <f t="shared" si="266"/>
        <v>#DIV/0!</v>
      </c>
      <c r="Q2844" t="str">
        <f t="shared" si="267"/>
        <v>theater</v>
      </c>
      <c r="R2844" t="str">
        <f t="shared" si="264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5"/>
        <v>0</v>
      </c>
      <c r="P2845" t="e">
        <f t="shared" si="266"/>
        <v>#DIV/0!</v>
      </c>
      <c r="Q2845" t="str">
        <f t="shared" si="267"/>
        <v>theater</v>
      </c>
      <c r="R2845" t="str">
        <f t="shared" si="264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5"/>
        <v>5.4545454545454543E-2</v>
      </c>
      <c r="P2846">
        <f t="shared" si="266"/>
        <v>30</v>
      </c>
      <c r="Q2846" t="str">
        <f t="shared" si="267"/>
        <v>theater</v>
      </c>
      <c r="R2846" t="str">
        <f t="shared" si="264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5"/>
        <v>0.31546666666666667</v>
      </c>
      <c r="P2847">
        <f t="shared" si="266"/>
        <v>60.666666666666664</v>
      </c>
      <c r="Q2847" t="str">
        <f t="shared" si="267"/>
        <v>theater</v>
      </c>
      <c r="R2847" t="str">
        <f t="shared" si="264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5"/>
        <v>0</v>
      </c>
      <c r="P2848" t="e">
        <f t="shared" si="266"/>
        <v>#DIV/0!</v>
      </c>
      <c r="Q2848" t="str">
        <f t="shared" si="267"/>
        <v>theater</v>
      </c>
      <c r="R2848" t="str">
        <f t="shared" si="264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5"/>
        <v>0</v>
      </c>
      <c r="P2849" t="e">
        <f t="shared" si="266"/>
        <v>#DIV/0!</v>
      </c>
      <c r="Q2849" t="str">
        <f t="shared" si="267"/>
        <v>theater</v>
      </c>
      <c r="R2849" t="str">
        <f t="shared" si="264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5"/>
        <v>2E-3</v>
      </c>
      <c r="P2850">
        <f t="shared" si="266"/>
        <v>23.333333333333332</v>
      </c>
      <c r="Q2850" t="str">
        <f t="shared" si="267"/>
        <v>theater</v>
      </c>
      <c r="R2850" t="str">
        <f t="shared" si="264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5"/>
        <v>0.01</v>
      </c>
      <c r="P2851">
        <f t="shared" si="266"/>
        <v>5</v>
      </c>
      <c r="Q2851" t="str">
        <f t="shared" si="267"/>
        <v>theater</v>
      </c>
      <c r="R2851" t="str">
        <f t="shared" si="264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5"/>
        <v>3.8875E-2</v>
      </c>
      <c r="P2852">
        <f t="shared" si="266"/>
        <v>23.923076923076923</v>
      </c>
      <c r="Q2852" t="str">
        <f t="shared" si="267"/>
        <v>theater</v>
      </c>
      <c r="R2852" t="str">
        <f t="shared" si="264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5"/>
        <v>0</v>
      </c>
      <c r="P2853" t="e">
        <f t="shared" si="266"/>
        <v>#DIV/0!</v>
      </c>
      <c r="Q2853" t="str">
        <f t="shared" si="267"/>
        <v>theater</v>
      </c>
      <c r="R2853" t="str">
        <f t="shared" si="264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5"/>
        <v>1.9E-2</v>
      </c>
      <c r="P2854">
        <f t="shared" si="266"/>
        <v>15.833333333333334</v>
      </c>
      <c r="Q2854" t="str">
        <f t="shared" si="267"/>
        <v>theater</v>
      </c>
      <c r="R2854" t="str">
        <f t="shared" si="264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5"/>
        <v>0</v>
      </c>
      <c r="P2855" t="e">
        <f t="shared" si="266"/>
        <v>#DIV/0!</v>
      </c>
      <c r="Q2855" t="str">
        <f t="shared" si="267"/>
        <v>theater</v>
      </c>
      <c r="R2855" t="str">
        <f t="shared" si="264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5"/>
        <v>0.41699999999999998</v>
      </c>
      <c r="P2856">
        <f t="shared" si="266"/>
        <v>29.785714285714285</v>
      </c>
      <c r="Q2856" t="str">
        <f t="shared" si="267"/>
        <v>theater</v>
      </c>
      <c r="R2856" t="str">
        <f t="shared" si="264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5"/>
        <v>0.5</v>
      </c>
      <c r="P2857">
        <f t="shared" si="266"/>
        <v>60</v>
      </c>
      <c r="Q2857" t="str">
        <f t="shared" si="267"/>
        <v>theater</v>
      </c>
      <c r="R2857" t="str">
        <f t="shared" si="264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5"/>
        <v>4.8666666666666664E-2</v>
      </c>
      <c r="P2858">
        <f t="shared" si="266"/>
        <v>24.333333333333332</v>
      </c>
      <c r="Q2858" t="str">
        <f t="shared" si="267"/>
        <v>theater</v>
      </c>
      <c r="R2858" t="str">
        <f t="shared" si="264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5"/>
        <v>0.19736842105263158</v>
      </c>
      <c r="P2859">
        <f t="shared" si="266"/>
        <v>500</v>
      </c>
      <c r="Q2859" t="str">
        <f t="shared" si="267"/>
        <v>theater</v>
      </c>
      <c r="R2859" t="str">
        <f t="shared" si="264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5"/>
        <v>0</v>
      </c>
      <c r="P2860" t="e">
        <f t="shared" si="266"/>
        <v>#DIV/0!</v>
      </c>
      <c r="Q2860" t="str">
        <f t="shared" si="267"/>
        <v>theater</v>
      </c>
      <c r="R2860" t="str">
        <f t="shared" si="264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5"/>
        <v>1.7500000000000002E-2</v>
      </c>
      <c r="P2861">
        <f t="shared" si="266"/>
        <v>35</v>
      </c>
      <c r="Q2861" t="str">
        <f t="shared" si="267"/>
        <v>theater</v>
      </c>
      <c r="R2861" t="str">
        <f t="shared" si="264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5"/>
        <v>6.6500000000000004E-2</v>
      </c>
      <c r="P2862">
        <f t="shared" si="266"/>
        <v>29.555555555555557</v>
      </c>
      <c r="Q2862" t="str">
        <f t="shared" si="267"/>
        <v>theater</v>
      </c>
      <c r="R2862" t="str">
        <f t="shared" si="264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5"/>
        <v>0.32</v>
      </c>
      <c r="P2863">
        <f t="shared" si="266"/>
        <v>26.666666666666668</v>
      </c>
      <c r="Q2863" t="str">
        <f t="shared" si="267"/>
        <v>theater</v>
      </c>
      <c r="R2863" t="str">
        <f t="shared" si="264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5"/>
        <v>4.3307086614173228E-3</v>
      </c>
      <c r="P2864">
        <f t="shared" si="266"/>
        <v>18.333333333333332</v>
      </c>
      <c r="Q2864" t="str">
        <f t="shared" si="267"/>
        <v>theater</v>
      </c>
      <c r="R2864" t="str">
        <f t="shared" si="264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5"/>
        <v>4.0000000000000002E-4</v>
      </c>
      <c r="P2865">
        <f t="shared" si="266"/>
        <v>20</v>
      </c>
      <c r="Q2865" t="str">
        <f t="shared" si="267"/>
        <v>theater</v>
      </c>
      <c r="R2865" t="str">
        <f t="shared" si="264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5"/>
        <v>1.6E-2</v>
      </c>
      <c r="P2866">
        <f t="shared" si="266"/>
        <v>13.333333333333334</v>
      </c>
      <c r="Q2866" t="str">
        <f t="shared" si="267"/>
        <v>theater</v>
      </c>
      <c r="R2866" t="str">
        <f t="shared" si="264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5"/>
        <v>0</v>
      </c>
      <c r="P2867" t="e">
        <f t="shared" si="266"/>
        <v>#DIV/0!</v>
      </c>
      <c r="Q2867" t="str">
        <f t="shared" si="267"/>
        <v>theater</v>
      </c>
      <c r="R2867" t="str">
        <f t="shared" si="264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5"/>
        <v>8.9999999999999993E-3</v>
      </c>
      <c r="P2868">
        <f t="shared" si="266"/>
        <v>22.5</v>
      </c>
      <c r="Q2868" t="str">
        <f t="shared" si="267"/>
        <v>theater</v>
      </c>
      <c r="R2868" t="str">
        <f t="shared" si="264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5"/>
        <v>0.2016</v>
      </c>
      <c r="P2869">
        <f t="shared" si="266"/>
        <v>50.4</v>
      </c>
      <c r="Q2869" t="str">
        <f t="shared" si="267"/>
        <v>theater</v>
      </c>
      <c r="R2869" t="str">
        <f t="shared" si="264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5"/>
        <v>0.42011733333333334</v>
      </c>
      <c r="P2870">
        <f t="shared" si="266"/>
        <v>105.02933333333334</v>
      </c>
      <c r="Q2870" t="str">
        <f t="shared" si="267"/>
        <v>theater</v>
      </c>
      <c r="R2870" t="str">
        <f t="shared" si="264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5"/>
        <v>8.8500000000000002E-3</v>
      </c>
      <c r="P2871">
        <f t="shared" si="266"/>
        <v>35.4</v>
      </c>
      <c r="Q2871" t="str">
        <f t="shared" si="267"/>
        <v>theater</v>
      </c>
      <c r="R2871" t="str">
        <f t="shared" si="264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5"/>
        <v>0.15</v>
      </c>
      <c r="P2872">
        <f t="shared" si="266"/>
        <v>83.333333333333329</v>
      </c>
      <c r="Q2872" t="str">
        <f t="shared" si="267"/>
        <v>theater</v>
      </c>
      <c r="R2872" t="str">
        <f t="shared" si="264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5"/>
        <v>4.6699999999999998E-2</v>
      </c>
      <c r="P2873">
        <f t="shared" si="266"/>
        <v>35.92307692307692</v>
      </c>
      <c r="Q2873" t="str">
        <f t="shared" si="267"/>
        <v>theater</v>
      </c>
      <c r="R2873" t="str">
        <f t="shared" si="264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5"/>
        <v>0</v>
      </c>
      <c r="P2874" t="e">
        <f t="shared" si="266"/>
        <v>#DIV/0!</v>
      </c>
      <c r="Q2874" t="str">
        <f t="shared" si="267"/>
        <v>theater</v>
      </c>
      <c r="R2874" t="str">
        <f t="shared" si="264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5"/>
        <v>0.38119999999999998</v>
      </c>
      <c r="P2875">
        <f t="shared" si="266"/>
        <v>119.125</v>
      </c>
      <c r="Q2875" t="str">
        <f t="shared" si="267"/>
        <v>theater</v>
      </c>
      <c r="R2875" t="str">
        <f t="shared" si="264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5"/>
        <v>5.4199999999999998E-2</v>
      </c>
      <c r="P2876">
        <f t="shared" si="266"/>
        <v>90.333333333333329</v>
      </c>
      <c r="Q2876" t="str">
        <f t="shared" si="267"/>
        <v>theater</v>
      </c>
      <c r="R2876" t="str">
        <f t="shared" si="264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5"/>
        <v>3.5E-4</v>
      </c>
      <c r="P2877">
        <f t="shared" si="266"/>
        <v>2.3333333333333335</v>
      </c>
      <c r="Q2877" t="str">
        <f t="shared" si="267"/>
        <v>theater</v>
      </c>
      <c r="R2877" t="str">
        <f t="shared" si="264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5"/>
        <v>0</v>
      </c>
      <c r="P2878" t="e">
        <f t="shared" si="266"/>
        <v>#DIV/0!</v>
      </c>
      <c r="Q2878" t="str">
        <f t="shared" si="267"/>
        <v>theater</v>
      </c>
      <c r="R2878" t="str">
        <f t="shared" si="264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5"/>
        <v>0.10833333333333334</v>
      </c>
      <c r="P2879">
        <f t="shared" si="266"/>
        <v>108.33333333333333</v>
      </c>
      <c r="Q2879" t="str">
        <f t="shared" si="267"/>
        <v>theater</v>
      </c>
      <c r="R2879" t="str">
        <f t="shared" si="264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5"/>
        <v>2.1000000000000001E-2</v>
      </c>
      <c r="P2880">
        <f t="shared" si="266"/>
        <v>15.75</v>
      </c>
      <c r="Q2880" t="str">
        <f t="shared" si="267"/>
        <v>theater</v>
      </c>
      <c r="R2880" t="str">
        <f t="shared" si="264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5"/>
        <v>2.5892857142857141E-3</v>
      </c>
      <c r="P2881">
        <f t="shared" si="266"/>
        <v>29</v>
      </c>
      <c r="Q2881" t="str">
        <f t="shared" si="267"/>
        <v>theater</v>
      </c>
      <c r="R2881" t="str">
        <f t="shared" si="264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5"/>
        <v>0.23333333333333334</v>
      </c>
      <c r="P2882">
        <f t="shared" si="266"/>
        <v>96.551724137931032</v>
      </c>
      <c r="Q2882" t="str">
        <f t="shared" si="267"/>
        <v>theater</v>
      </c>
      <c r="R2882" t="str">
        <f t="shared" ref="R2882:R2945" si="270">RIGHT(N2882,(LEN(N2882)-SEARCH("/",N2882)))</f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1">E2883/D2883</f>
        <v>0</v>
      </c>
      <c r="P2883" t="e">
        <f t="shared" ref="P2883:P2946" si="272">E2883/L2883</f>
        <v>#DIV/0!</v>
      </c>
      <c r="Q2883" t="str">
        <f t="shared" ref="Q2883:Q2946" si="273">LEFT(N2883, SEARCH("/",N2883,1)-1)</f>
        <v>theater</v>
      </c>
      <c r="R2883" t="str">
        <f t="shared" si="270"/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1"/>
        <v>0.33600000000000002</v>
      </c>
      <c r="P2884">
        <f t="shared" si="272"/>
        <v>63</v>
      </c>
      <c r="Q2884" t="str">
        <f t="shared" si="273"/>
        <v>theater</v>
      </c>
      <c r="R2884" t="str">
        <f t="shared" si="270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1"/>
        <v>0.1908</v>
      </c>
      <c r="P2885">
        <f t="shared" si="272"/>
        <v>381.6</v>
      </c>
      <c r="Q2885" t="str">
        <f t="shared" si="273"/>
        <v>theater</v>
      </c>
      <c r="R2885" t="str">
        <f t="shared" si="270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1"/>
        <v>4.1111111111111114E-3</v>
      </c>
      <c r="P2886">
        <f t="shared" si="272"/>
        <v>46.25</v>
      </c>
      <c r="Q2886" t="str">
        <f t="shared" si="273"/>
        <v>theater</v>
      </c>
      <c r="R2886" t="str">
        <f t="shared" si="270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1"/>
        <v>0.32500000000000001</v>
      </c>
      <c r="P2887">
        <f t="shared" si="272"/>
        <v>26</v>
      </c>
      <c r="Q2887" t="str">
        <f t="shared" si="273"/>
        <v>theater</v>
      </c>
      <c r="R2887" t="str">
        <f t="shared" si="270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1"/>
        <v>0.05</v>
      </c>
      <c r="P2888">
        <f t="shared" si="272"/>
        <v>10</v>
      </c>
      <c r="Q2888" t="str">
        <f t="shared" si="273"/>
        <v>theater</v>
      </c>
      <c r="R2888" t="str">
        <f t="shared" si="270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1"/>
        <v>1.6666666666666668E-3</v>
      </c>
      <c r="P2889">
        <f t="shared" si="272"/>
        <v>5</v>
      </c>
      <c r="Q2889" t="str">
        <f t="shared" si="273"/>
        <v>theater</v>
      </c>
      <c r="R2889" t="str">
        <f t="shared" si="270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1"/>
        <v>0</v>
      </c>
      <c r="P2890" t="e">
        <f t="shared" si="272"/>
        <v>#DIV/0!</v>
      </c>
      <c r="Q2890" t="str">
        <f t="shared" si="273"/>
        <v>theater</v>
      </c>
      <c r="R2890" t="str">
        <f t="shared" si="270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1"/>
        <v>0.38066666666666665</v>
      </c>
      <c r="P2891">
        <f t="shared" si="272"/>
        <v>81.571428571428569</v>
      </c>
      <c r="Q2891" t="str">
        <f t="shared" si="273"/>
        <v>theater</v>
      </c>
      <c r="R2891" t="str">
        <f t="shared" si="270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1"/>
        <v>1.0500000000000001E-2</v>
      </c>
      <c r="P2892">
        <f t="shared" si="272"/>
        <v>7</v>
      </c>
      <c r="Q2892" t="str">
        <f t="shared" si="273"/>
        <v>theater</v>
      </c>
      <c r="R2892" t="str">
        <f t="shared" si="270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1"/>
        <v>2.7300000000000001E-2</v>
      </c>
      <c r="P2893">
        <f t="shared" si="272"/>
        <v>27.3</v>
      </c>
      <c r="Q2893" t="str">
        <f t="shared" si="273"/>
        <v>theater</v>
      </c>
      <c r="R2893" t="str">
        <f t="shared" si="270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1"/>
        <v>9.0909090909090912E-2</v>
      </c>
      <c r="P2894">
        <f t="shared" si="272"/>
        <v>29.411764705882351</v>
      </c>
      <c r="Q2894" t="str">
        <f t="shared" si="273"/>
        <v>theater</v>
      </c>
      <c r="R2894" t="str">
        <f t="shared" si="270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1"/>
        <v>5.0000000000000001E-3</v>
      </c>
      <c r="P2895">
        <f t="shared" si="272"/>
        <v>12.5</v>
      </c>
      <c r="Q2895" t="str">
        <f t="shared" si="273"/>
        <v>theater</v>
      </c>
      <c r="R2895" t="str">
        <f t="shared" si="270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1"/>
        <v>0</v>
      </c>
      <c r="P2896" t="e">
        <f t="shared" si="272"/>
        <v>#DIV/0!</v>
      </c>
      <c r="Q2896" t="str">
        <f t="shared" si="273"/>
        <v>theater</v>
      </c>
      <c r="R2896" t="str">
        <f t="shared" si="270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1"/>
        <v>4.5999999999999999E-2</v>
      </c>
      <c r="P2897">
        <f t="shared" si="272"/>
        <v>5.75</v>
      </c>
      <c r="Q2897" t="str">
        <f t="shared" si="273"/>
        <v>theater</v>
      </c>
      <c r="R2897" t="str">
        <f t="shared" si="270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1"/>
        <v>0.20833333333333334</v>
      </c>
      <c r="P2898">
        <f t="shared" si="272"/>
        <v>52.083333333333336</v>
      </c>
      <c r="Q2898" t="str">
        <f t="shared" si="273"/>
        <v>theater</v>
      </c>
      <c r="R2898" t="str">
        <f t="shared" si="270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1"/>
        <v>4.583333333333333E-2</v>
      </c>
      <c r="P2899">
        <f t="shared" si="272"/>
        <v>183.33333333333334</v>
      </c>
      <c r="Q2899" t="str">
        <f t="shared" si="273"/>
        <v>theater</v>
      </c>
      <c r="R2899" t="str">
        <f t="shared" si="270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1"/>
        <v>4.2133333333333335E-2</v>
      </c>
      <c r="P2900">
        <f t="shared" si="272"/>
        <v>26.333333333333332</v>
      </c>
      <c r="Q2900" t="str">
        <f t="shared" si="273"/>
        <v>theater</v>
      </c>
      <c r="R2900" t="str">
        <f t="shared" si="270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1"/>
        <v>0</v>
      </c>
      <c r="P2901" t="e">
        <f t="shared" si="272"/>
        <v>#DIV/0!</v>
      </c>
      <c r="Q2901" t="str">
        <f t="shared" si="273"/>
        <v>theater</v>
      </c>
      <c r="R2901" t="str">
        <f t="shared" si="270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1"/>
        <v>0.61909090909090914</v>
      </c>
      <c r="P2902">
        <f t="shared" si="272"/>
        <v>486.42857142857144</v>
      </c>
      <c r="Q2902" t="str">
        <f t="shared" si="273"/>
        <v>theater</v>
      </c>
      <c r="R2902" t="str">
        <f t="shared" si="270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1"/>
        <v>8.0000000000000002E-3</v>
      </c>
      <c r="P2903">
        <f t="shared" si="272"/>
        <v>3</v>
      </c>
      <c r="Q2903" t="str">
        <f t="shared" si="273"/>
        <v>theater</v>
      </c>
      <c r="R2903" t="str">
        <f t="shared" si="270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1"/>
        <v>1.6666666666666666E-4</v>
      </c>
      <c r="P2904">
        <f t="shared" si="272"/>
        <v>25</v>
      </c>
      <c r="Q2904" t="str">
        <f t="shared" si="273"/>
        <v>theater</v>
      </c>
      <c r="R2904" t="str">
        <f t="shared" si="270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1"/>
        <v>7.7999999999999996E-3</v>
      </c>
      <c r="P2905">
        <f t="shared" si="272"/>
        <v>9.75</v>
      </c>
      <c r="Q2905" t="str">
        <f t="shared" si="273"/>
        <v>theater</v>
      </c>
      <c r="R2905" t="str">
        <f t="shared" si="270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1"/>
        <v>0.05</v>
      </c>
      <c r="P2906">
        <f t="shared" si="272"/>
        <v>18.75</v>
      </c>
      <c r="Q2906" t="str">
        <f t="shared" si="273"/>
        <v>theater</v>
      </c>
      <c r="R2906" t="str">
        <f t="shared" si="270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1"/>
        <v>0.17771428571428571</v>
      </c>
      <c r="P2907">
        <f t="shared" si="272"/>
        <v>36.588235294117645</v>
      </c>
      <c r="Q2907" t="str">
        <f t="shared" si="273"/>
        <v>theater</v>
      </c>
      <c r="R2907" t="str">
        <f t="shared" si="270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1"/>
        <v>9.4166666666666662E-2</v>
      </c>
      <c r="P2908">
        <f t="shared" si="272"/>
        <v>80.714285714285708</v>
      </c>
      <c r="Q2908" t="str">
        <f t="shared" si="273"/>
        <v>theater</v>
      </c>
      <c r="R2908" t="str">
        <f t="shared" si="270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1"/>
        <v>8.0000000000000004E-4</v>
      </c>
      <c r="P2909">
        <f t="shared" si="272"/>
        <v>1</v>
      </c>
      <c r="Q2909" t="str">
        <f t="shared" si="273"/>
        <v>theater</v>
      </c>
      <c r="R2909" t="str">
        <f t="shared" si="270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1"/>
        <v>2.75E-2</v>
      </c>
      <c r="P2910">
        <f t="shared" si="272"/>
        <v>52.8</v>
      </c>
      <c r="Q2910" t="str">
        <f t="shared" si="273"/>
        <v>theater</v>
      </c>
      <c r="R2910" t="str">
        <f t="shared" si="270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1"/>
        <v>1.1111111111111112E-4</v>
      </c>
      <c r="P2911">
        <f t="shared" si="272"/>
        <v>20</v>
      </c>
      <c r="Q2911" t="str">
        <f t="shared" si="273"/>
        <v>theater</v>
      </c>
      <c r="R2911" t="str">
        <f t="shared" si="270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1"/>
        <v>3.3333333333333335E-5</v>
      </c>
      <c r="P2912">
        <f t="shared" si="272"/>
        <v>1</v>
      </c>
      <c r="Q2912" t="str">
        <f t="shared" si="273"/>
        <v>theater</v>
      </c>
      <c r="R2912" t="str">
        <f t="shared" si="270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1"/>
        <v>0.36499999999999999</v>
      </c>
      <c r="P2913">
        <f t="shared" si="272"/>
        <v>46.928571428571431</v>
      </c>
      <c r="Q2913" t="str">
        <f t="shared" si="273"/>
        <v>theater</v>
      </c>
      <c r="R2913" t="str">
        <f t="shared" si="270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1"/>
        <v>0.14058171745152354</v>
      </c>
      <c r="P2914">
        <f t="shared" si="272"/>
        <v>78.07692307692308</v>
      </c>
      <c r="Q2914" t="str">
        <f t="shared" si="273"/>
        <v>theater</v>
      </c>
      <c r="R2914" t="str">
        <f t="shared" si="270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1"/>
        <v>2.0000000000000001E-4</v>
      </c>
      <c r="P2915">
        <f t="shared" si="272"/>
        <v>1</v>
      </c>
      <c r="Q2915" t="str">
        <f t="shared" si="273"/>
        <v>theater</v>
      </c>
      <c r="R2915" t="str">
        <f t="shared" si="270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1"/>
        <v>4.0000000000000003E-5</v>
      </c>
      <c r="P2916">
        <f t="shared" si="272"/>
        <v>1</v>
      </c>
      <c r="Q2916" t="str">
        <f t="shared" si="273"/>
        <v>theater</v>
      </c>
      <c r="R2916" t="str">
        <f t="shared" si="270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1"/>
        <v>0.61099999999999999</v>
      </c>
      <c r="P2917">
        <f t="shared" si="272"/>
        <v>203.66666666666666</v>
      </c>
      <c r="Q2917" t="str">
        <f t="shared" si="273"/>
        <v>theater</v>
      </c>
      <c r="R2917" t="str">
        <f t="shared" si="270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1"/>
        <v>7.8378378378378383E-2</v>
      </c>
      <c r="P2918">
        <f t="shared" si="272"/>
        <v>20.714285714285715</v>
      </c>
      <c r="Q2918" t="str">
        <f t="shared" si="273"/>
        <v>theater</v>
      </c>
      <c r="R2918" t="str">
        <f t="shared" si="270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1"/>
        <v>0.2185</v>
      </c>
      <c r="P2919">
        <f t="shared" si="272"/>
        <v>48.555555555555557</v>
      </c>
      <c r="Q2919" t="str">
        <f t="shared" si="273"/>
        <v>theater</v>
      </c>
      <c r="R2919" t="str">
        <f t="shared" si="270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1"/>
        <v>0.27239999999999998</v>
      </c>
      <c r="P2920">
        <f t="shared" si="272"/>
        <v>68.099999999999994</v>
      </c>
      <c r="Q2920" t="str">
        <f t="shared" si="273"/>
        <v>theater</v>
      </c>
      <c r="R2920" t="str">
        <f t="shared" si="270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1"/>
        <v>8.5000000000000006E-2</v>
      </c>
      <c r="P2921">
        <f t="shared" si="272"/>
        <v>8.5</v>
      </c>
      <c r="Q2921" t="str">
        <f t="shared" si="273"/>
        <v>theater</v>
      </c>
      <c r="R2921" t="str">
        <f t="shared" si="270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1"/>
        <v>0.26840000000000003</v>
      </c>
      <c r="P2922">
        <f t="shared" si="272"/>
        <v>51.615384615384613</v>
      </c>
      <c r="Q2922" t="str">
        <f t="shared" si="273"/>
        <v>theater</v>
      </c>
      <c r="R2922" t="str">
        <f t="shared" si="270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1"/>
        <v>1.29</v>
      </c>
      <c r="P2923">
        <f t="shared" si="272"/>
        <v>43</v>
      </c>
      <c r="Q2923" t="str">
        <f t="shared" si="273"/>
        <v>theater</v>
      </c>
      <c r="R2923" t="str">
        <f t="shared" si="270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1"/>
        <v>1</v>
      </c>
      <c r="P2924">
        <f t="shared" si="272"/>
        <v>83.333333333333329</v>
      </c>
      <c r="Q2924" t="str">
        <f t="shared" si="273"/>
        <v>theater</v>
      </c>
      <c r="R2924" t="str">
        <f t="shared" si="270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1"/>
        <v>1</v>
      </c>
      <c r="P2925">
        <f t="shared" si="272"/>
        <v>30</v>
      </c>
      <c r="Q2925" t="str">
        <f t="shared" si="273"/>
        <v>theater</v>
      </c>
      <c r="R2925" t="str">
        <f t="shared" si="270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1"/>
        <v>1.032</v>
      </c>
      <c r="P2926">
        <f t="shared" si="272"/>
        <v>175.51020408163265</v>
      </c>
      <c r="Q2926" t="str">
        <f t="shared" si="273"/>
        <v>theater</v>
      </c>
      <c r="R2926" t="str">
        <f t="shared" si="270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1"/>
        <v>1.0244597777777777</v>
      </c>
      <c r="P2927">
        <f t="shared" si="272"/>
        <v>231.66175879396985</v>
      </c>
      <c r="Q2927" t="str">
        <f t="shared" si="273"/>
        <v>theater</v>
      </c>
      <c r="R2927" t="str">
        <f t="shared" si="270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1"/>
        <v>1.25</v>
      </c>
      <c r="P2928">
        <f t="shared" si="272"/>
        <v>75</v>
      </c>
      <c r="Q2928" t="str">
        <f t="shared" si="273"/>
        <v>theater</v>
      </c>
      <c r="R2928" t="str">
        <f t="shared" si="270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1"/>
        <v>1.3083333333333333</v>
      </c>
      <c r="P2929">
        <f t="shared" si="272"/>
        <v>112.14285714285714</v>
      </c>
      <c r="Q2929" t="str">
        <f t="shared" si="273"/>
        <v>theater</v>
      </c>
      <c r="R2929" t="str">
        <f t="shared" si="270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1"/>
        <v>1</v>
      </c>
      <c r="P2930">
        <f t="shared" si="272"/>
        <v>41.666666666666664</v>
      </c>
      <c r="Q2930" t="str">
        <f t="shared" si="273"/>
        <v>theater</v>
      </c>
      <c r="R2930" t="str">
        <f t="shared" si="270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1"/>
        <v>1.02069375</v>
      </c>
      <c r="P2931">
        <f t="shared" si="272"/>
        <v>255.17343750000001</v>
      </c>
      <c r="Q2931" t="str">
        <f t="shared" si="273"/>
        <v>theater</v>
      </c>
      <c r="R2931" t="str">
        <f t="shared" si="270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1"/>
        <v>1.0092000000000001</v>
      </c>
      <c r="P2932">
        <f t="shared" si="272"/>
        <v>162.7741935483871</v>
      </c>
      <c r="Q2932" t="str">
        <f t="shared" si="273"/>
        <v>theater</v>
      </c>
      <c r="R2932" t="str">
        <f t="shared" si="270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1"/>
        <v>1.06</v>
      </c>
      <c r="P2933">
        <f t="shared" si="272"/>
        <v>88.333333333333329</v>
      </c>
      <c r="Q2933" t="str">
        <f t="shared" si="273"/>
        <v>theater</v>
      </c>
      <c r="R2933" t="str">
        <f t="shared" si="270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1"/>
        <v>1.0509677419354839</v>
      </c>
      <c r="P2934">
        <f t="shared" si="272"/>
        <v>85.736842105263165</v>
      </c>
      <c r="Q2934" t="str">
        <f t="shared" si="273"/>
        <v>theater</v>
      </c>
      <c r="R2934" t="str">
        <f t="shared" si="270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1"/>
        <v>1.0276000000000001</v>
      </c>
      <c r="P2935">
        <f t="shared" si="272"/>
        <v>47.574074074074076</v>
      </c>
      <c r="Q2935" t="str">
        <f t="shared" si="273"/>
        <v>theater</v>
      </c>
      <c r="R2935" t="str">
        <f t="shared" si="270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1"/>
        <v>1.08</v>
      </c>
      <c r="P2936">
        <f t="shared" si="272"/>
        <v>72.972972972972968</v>
      </c>
      <c r="Q2936" t="str">
        <f t="shared" si="273"/>
        <v>theater</v>
      </c>
      <c r="R2936" t="str">
        <f t="shared" si="270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1"/>
        <v>1.0088571428571429</v>
      </c>
      <c r="P2937">
        <f t="shared" si="272"/>
        <v>90.538461538461533</v>
      </c>
      <c r="Q2937" t="str">
        <f t="shared" si="273"/>
        <v>theater</v>
      </c>
      <c r="R2937" t="str">
        <f t="shared" si="270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1"/>
        <v>1.28</v>
      </c>
      <c r="P2938">
        <f t="shared" si="272"/>
        <v>37.647058823529413</v>
      </c>
      <c r="Q2938" t="str">
        <f t="shared" si="273"/>
        <v>theater</v>
      </c>
      <c r="R2938" t="str">
        <f t="shared" si="270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1"/>
        <v>1.3333333333333333</v>
      </c>
      <c r="P2939">
        <f t="shared" si="272"/>
        <v>36.363636363636367</v>
      </c>
      <c r="Q2939" t="str">
        <f t="shared" si="273"/>
        <v>theater</v>
      </c>
      <c r="R2939" t="str">
        <f t="shared" si="270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1"/>
        <v>1.0137499999999999</v>
      </c>
      <c r="P2940">
        <f t="shared" si="272"/>
        <v>126.71875</v>
      </c>
      <c r="Q2940" t="str">
        <f t="shared" si="273"/>
        <v>theater</v>
      </c>
      <c r="R2940" t="str">
        <f t="shared" si="270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1"/>
        <v>1.0287500000000001</v>
      </c>
      <c r="P2941">
        <f t="shared" si="272"/>
        <v>329.2</v>
      </c>
      <c r="Q2941" t="str">
        <f t="shared" si="273"/>
        <v>theater</v>
      </c>
      <c r="R2941" t="str">
        <f t="shared" si="270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1"/>
        <v>1.0724</v>
      </c>
      <c r="P2942">
        <f t="shared" si="272"/>
        <v>81.242424242424249</v>
      </c>
      <c r="Q2942" t="str">
        <f t="shared" si="273"/>
        <v>theater</v>
      </c>
      <c r="R2942" t="str">
        <f t="shared" si="270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1"/>
        <v>4.0000000000000003E-5</v>
      </c>
      <c r="P2943">
        <f t="shared" si="272"/>
        <v>1</v>
      </c>
      <c r="Q2943" t="str">
        <f t="shared" si="273"/>
        <v>theater</v>
      </c>
      <c r="R2943" t="str">
        <f t="shared" si="270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1"/>
        <v>0.20424999999999999</v>
      </c>
      <c r="P2944">
        <f t="shared" si="272"/>
        <v>202.22772277227722</v>
      </c>
      <c r="Q2944" t="str">
        <f t="shared" si="273"/>
        <v>theater</v>
      </c>
      <c r="R2944" t="str">
        <f t="shared" si="270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1"/>
        <v>0</v>
      </c>
      <c r="P2945" t="e">
        <f t="shared" si="272"/>
        <v>#DIV/0!</v>
      </c>
      <c r="Q2945" t="str">
        <f t="shared" si="273"/>
        <v>theater</v>
      </c>
      <c r="R2945" t="str">
        <f t="shared" si="270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1"/>
        <v>0.01</v>
      </c>
      <c r="P2946">
        <f t="shared" si="272"/>
        <v>100</v>
      </c>
      <c r="Q2946" t="str">
        <f t="shared" si="273"/>
        <v>theater</v>
      </c>
      <c r="R2946" t="str">
        <f t="shared" ref="R2946:R3009" si="276">RIGHT(N2946,(LEN(N2946)-SEARCH("/",N2946)))</f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7">E2947/D2947</f>
        <v>0</v>
      </c>
      <c r="P2947" t="e">
        <f t="shared" ref="P2947:P3010" si="278">E2947/L2947</f>
        <v>#DIV/0!</v>
      </c>
      <c r="Q2947" t="str">
        <f t="shared" ref="Q2947:Q3010" si="279">LEFT(N2947, SEARCH("/",N2947,1)-1)</f>
        <v>theater</v>
      </c>
      <c r="R2947" t="str">
        <f t="shared" si="276"/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7"/>
        <v>1E-3</v>
      </c>
      <c r="P2948">
        <f t="shared" si="278"/>
        <v>1</v>
      </c>
      <c r="Q2948" t="str">
        <f t="shared" si="279"/>
        <v>theater</v>
      </c>
      <c r="R2948" t="str">
        <f t="shared" si="276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7"/>
        <v>4.2880000000000001E-2</v>
      </c>
      <c r="P2949">
        <f t="shared" si="278"/>
        <v>82.461538461538467</v>
      </c>
      <c r="Q2949" t="str">
        <f t="shared" si="279"/>
        <v>theater</v>
      </c>
      <c r="R2949" t="str">
        <f t="shared" si="276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7"/>
        <v>4.8000000000000001E-5</v>
      </c>
      <c r="P2950">
        <f t="shared" si="278"/>
        <v>2.6666666666666665</v>
      </c>
      <c r="Q2950" t="str">
        <f t="shared" si="279"/>
        <v>theater</v>
      </c>
      <c r="R2950" t="str">
        <f t="shared" si="276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7"/>
        <v>2.5000000000000001E-2</v>
      </c>
      <c r="P2951">
        <f t="shared" si="278"/>
        <v>12.5</v>
      </c>
      <c r="Q2951" t="str">
        <f t="shared" si="279"/>
        <v>theater</v>
      </c>
      <c r="R2951" t="str">
        <f t="shared" si="276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7"/>
        <v>0</v>
      </c>
      <c r="P2952" t="e">
        <f t="shared" si="278"/>
        <v>#DIV/0!</v>
      </c>
      <c r="Q2952" t="str">
        <f t="shared" si="279"/>
        <v>theater</v>
      </c>
      <c r="R2952" t="str">
        <f t="shared" si="276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7"/>
        <v>2.1919999999999999E-2</v>
      </c>
      <c r="P2953">
        <f t="shared" si="278"/>
        <v>18.896551724137932</v>
      </c>
      <c r="Q2953" t="str">
        <f t="shared" si="279"/>
        <v>theater</v>
      </c>
      <c r="R2953" t="str">
        <f t="shared" si="276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7"/>
        <v>8.0250000000000002E-2</v>
      </c>
      <c r="P2954">
        <f t="shared" si="278"/>
        <v>200.625</v>
      </c>
      <c r="Q2954" t="str">
        <f t="shared" si="279"/>
        <v>theater</v>
      </c>
      <c r="R2954" t="str">
        <f t="shared" si="276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7"/>
        <v>1.5125E-3</v>
      </c>
      <c r="P2955">
        <f t="shared" si="278"/>
        <v>201.66666666666666</v>
      </c>
      <c r="Q2955" t="str">
        <f t="shared" si="279"/>
        <v>theater</v>
      </c>
      <c r="R2955" t="str">
        <f t="shared" si="276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7"/>
        <v>0</v>
      </c>
      <c r="P2956" t="e">
        <f t="shared" si="278"/>
        <v>#DIV/0!</v>
      </c>
      <c r="Q2956" t="str">
        <f t="shared" si="279"/>
        <v>theater</v>
      </c>
      <c r="R2956" t="str">
        <f t="shared" si="276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7"/>
        <v>0.59583333333333333</v>
      </c>
      <c r="P2957">
        <f t="shared" si="278"/>
        <v>65</v>
      </c>
      <c r="Q2957" t="str">
        <f t="shared" si="279"/>
        <v>theater</v>
      </c>
      <c r="R2957" t="str">
        <f t="shared" si="276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7"/>
        <v>0.16734177215189874</v>
      </c>
      <c r="P2958">
        <f t="shared" si="278"/>
        <v>66.099999999999994</v>
      </c>
      <c r="Q2958" t="str">
        <f t="shared" si="279"/>
        <v>theater</v>
      </c>
      <c r="R2958" t="str">
        <f t="shared" si="276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7"/>
        <v>1.8666666666666668E-2</v>
      </c>
      <c r="P2959">
        <f t="shared" si="278"/>
        <v>93.333333333333329</v>
      </c>
      <c r="Q2959" t="str">
        <f t="shared" si="279"/>
        <v>theater</v>
      </c>
      <c r="R2959" t="str">
        <f t="shared" si="276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7"/>
        <v>0</v>
      </c>
      <c r="P2960" t="e">
        <f t="shared" si="278"/>
        <v>#DIV/0!</v>
      </c>
      <c r="Q2960" t="str">
        <f t="shared" si="279"/>
        <v>theater</v>
      </c>
      <c r="R2960" t="str">
        <f t="shared" si="276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7"/>
        <v>0</v>
      </c>
      <c r="P2961" t="e">
        <f t="shared" si="278"/>
        <v>#DIV/0!</v>
      </c>
      <c r="Q2961" t="str">
        <f t="shared" si="279"/>
        <v>theater</v>
      </c>
      <c r="R2961" t="str">
        <f t="shared" si="276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7"/>
        <v>0</v>
      </c>
      <c r="P2962" t="e">
        <f t="shared" si="278"/>
        <v>#DIV/0!</v>
      </c>
      <c r="Q2962" t="str">
        <f t="shared" si="279"/>
        <v>theater</v>
      </c>
      <c r="R2962" t="str">
        <f t="shared" si="276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7"/>
        <v>1.0962000000000001</v>
      </c>
      <c r="P2963">
        <f t="shared" si="278"/>
        <v>50.75</v>
      </c>
      <c r="Q2963" t="str">
        <f t="shared" si="279"/>
        <v>theater</v>
      </c>
      <c r="R2963" t="str">
        <f t="shared" si="276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7"/>
        <v>1.218</v>
      </c>
      <c r="P2964">
        <f t="shared" si="278"/>
        <v>60.9</v>
      </c>
      <c r="Q2964" t="str">
        <f t="shared" si="279"/>
        <v>theater</v>
      </c>
      <c r="R2964" t="str">
        <f t="shared" si="276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7"/>
        <v>1.0685</v>
      </c>
      <c r="P2965">
        <f t="shared" si="278"/>
        <v>109.03061224489795</v>
      </c>
      <c r="Q2965" t="str">
        <f t="shared" si="279"/>
        <v>theater</v>
      </c>
      <c r="R2965" t="str">
        <f t="shared" si="276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7"/>
        <v>1.0071379999999999</v>
      </c>
      <c r="P2966">
        <f t="shared" si="278"/>
        <v>25.692295918367346</v>
      </c>
      <c r="Q2966" t="str">
        <f t="shared" si="279"/>
        <v>theater</v>
      </c>
      <c r="R2966" t="str">
        <f t="shared" si="276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7"/>
        <v>1.0900000000000001</v>
      </c>
      <c r="P2967">
        <f t="shared" si="278"/>
        <v>41.92307692307692</v>
      </c>
      <c r="Q2967" t="str">
        <f t="shared" si="279"/>
        <v>theater</v>
      </c>
      <c r="R2967" t="str">
        <f t="shared" si="276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7"/>
        <v>1.1363000000000001</v>
      </c>
      <c r="P2968">
        <f t="shared" si="278"/>
        <v>88.7734375</v>
      </c>
      <c r="Q2968" t="str">
        <f t="shared" si="279"/>
        <v>theater</v>
      </c>
      <c r="R2968" t="str">
        <f t="shared" si="276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7"/>
        <v>1.1392</v>
      </c>
      <c r="P2969">
        <f t="shared" si="278"/>
        <v>80.225352112676063</v>
      </c>
      <c r="Q2969" t="str">
        <f t="shared" si="279"/>
        <v>theater</v>
      </c>
      <c r="R2969" t="str">
        <f t="shared" si="276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7"/>
        <v>1.06</v>
      </c>
      <c r="P2970">
        <f t="shared" si="278"/>
        <v>78.936170212765958</v>
      </c>
      <c r="Q2970" t="str">
        <f t="shared" si="279"/>
        <v>theater</v>
      </c>
      <c r="R2970" t="str">
        <f t="shared" si="276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7"/>
        <v>1.625</v>
      </c>
      <c r="P2971">
        <f t="shared" si="278"/>
        <v>95.588235294117652</v>
      </c>
      <c r="Q2971" t="str">
        <f t="shared" si="279"/>
        <v>theater</v>
      </c>
      <c r="R2971" t="str">
        <f t="shared" si="276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7"/>
        <v>1.06</v>
      </c>
      <c r="P2972">
        <f t="shared" si="278"/>
        <v>69.890109890109883</v>
      </c>
      <c r="Q2972" t="str">
        <f t="shared" si="279"/>
        <v>theater</v>
      </c>
      <c r="R2972" t="str">
        <f t="shared" si="276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7"/>
        <v>1.0015624999999999</v>
      </c>
      <c r="P2973">
        <f t="shared" si="278"/>
        <v>74.534883720930239</v>
      </c>
      <c r="Q2973" t="str">
        <f t="shared" si="279"/>
        <v>theater</v>
      </c>
      <c r="R2973" t="str">
        <f t="shared" si="276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7"/>
        <v>1.0535000000000001</v>
      </c>
      <c r="P2974">
        <f t="shared" si="278"/>
        <v>123.94117647058823</v>
      </c>
      <c r="Q2974" t="str">
        <f t="shared" si="279"/>
        <v>theater</v>
      </c>
      <c r="R2974" t="str">
        <f t="shared" si="276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7"/>
        <v>1.748</v>
      </c>
      <c r="P2975">
        <f t="shared" si="278"/>
        <v>264.84848484848487</v>
      </c>
      <c r="Q2975" t="str">
        <f t="shared" si="279"/>
        <v>theater</v>
      </c>
      <c r="R2975" t="str">
        <f t="shared" si="276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7"/>
        <v>1.02</v>
      </c>
      <c r="P2976">
        <f t="shared" si="278"/>
        <v>58.620689655172413</v>
      </c>
      <c r="Q2976" t="str">
        <f t="shared" si="279"/>
        <v>theater</v>
      </c>
      <c r="R2976" t="str">
        <f t="shared" si="276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7"/>
        <v>1.00125</v>
      </c>
      <c r="P2977">
        <f t="shared" si="278"/>
        <v>70.884955752212392</v>
      </c>
      <c r="Q2977" t="str">
        <f t="shared" si="279"/>
        <v>theater</v>
      </c>
      <c r="R2977" t="str">
        <f t="shared" si="276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7"/>
        <v>1.7142857142857142</v>
      </c>
      <c r="P2978">
        <f t="shared" si="278"/>
        <v>8.5714285714285712</v>
      </c>
      <c r="Q2978" t="str">
        <f t="shared" si="279"/>
        <v>theater</v>
      </c>
      <c r="R2978" t="str">
        <f t="shared" si="276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7"/>
        <v>1.1356666666666666</v>
      </c>
      <c r="P2979">
        <f t="shared" si="278"/>
        <v>113.56666666666666</v>
      </c>
      <c r="Q2979" t="str">
        <f t="shared" si="279"/>
        <v>theater</v>
      </c>
      <c r="R2979" t="str">
        <f t="shared" si="276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7"/>
        <v>1.2946666666666666</v>
      </c>
      <c r="P2980">
        <f t="shared" si="278"/>
        <v>60.6875</v>
      </c>
      <c r="Q2980" t="str">
        <f t="shared" si="279"/>
        <v>theater</v>
      </c>
      <c r="R2980" t="str">
        <f t="shared" si="276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7"/>
        <v>1.014</v>
      </c>
      <c r="P2981">
        <f t="shared" si="278"/>
        <v>110.21739130434783</v>
      </c>
      <c r="Q2981" t="str">
        <f t="shared" si="279"/>
        <v>theater</v>
      </c>
      <c r="R2981" t="str">
        <f t="shared" si="276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7"/>
        <v>1.0916666666666666</v>
      </c>
      <c r="P2982">
        <f t="shared" si="278"/>
        <v>136.45833333333334</v>
      </c>
      <c r="Q2982" t="str">
        <f t="shared" si="279"/>
        <v>theater</v>
      </c>
      <c r="R2982" t="str">
        <f t="shared" si="276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7"/>
        <v>1.28925</v>
      </c>
      <c r="P2983">
        <f t="shared" si="278"/>
        <v>53.164948453608247</v>
      </c>
      <c r="Q2983" t="str">
        <f t="shared" si="279"/>
        <v>theater</v>
      </c>
      <c r="R2983" t="str">
        <f t="shared" si="276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7"/>
        <v>1.0206</v>
      </c>
      <c r="P2984">
        <f t="shared" si="278"/>
        <v>86.491525423728817</v>
      </c>
      <c r="Q2984" t="str">
        <f t="shared" si="279"/>
        <v>theater</v>
      </c>
      <c r="R2984" t="str">
        <f t="shared" si="276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7"/>
        <v>1.465395775862069</v>
      </c>
      <c r="P2985">
        <f t="shared" si="278"/>
        <v>155.23827397260274</v>
      </c>
      <c r="Q2985" t="str">
        <f t="shared" si="279"/>
        <v>theater</v>
      </c>
      <c r="R2985" t="str">
        <f t="shared" si="276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7"/>
        <v>1.00352</v>
      </c>
      <c r="P2986">
        <f t="shared" si="278"/>
        <v>115.08256880733946</v>
      </c>
      <c r="Q2986" t="str">
        <f t="shared" si="279"/>
        <v>theater</v>
      </c>
      <c r="R2986" t="str">
        <f t="shared" si="276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7"/>
        <v>1.2164999999999999</v>
      </c>
      <c r="P2987">
        <f t="shared" si="278"/>
        <v>109.5945945945946</v>
      </c>
      <c r="Q2987" t="str">
        <f t="shared" si="279"/>
        <v>theater</v>
      </c>
      <c r="R2987" t="str">
        <f t="shared" si="276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7"/>
        <v>1.0549999999999999</v>
      </c>
      <c r="P2988">
        <f t="shared" si="278"/>
        <v>45.214285714285715</v>
      </c>
      <c r="Q2988" t="str">
        <f t="shared" si="279"/>
        <v>theater</v>
      </c>
      <c r="R2988" t="str">
        <f t="shared" si="276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7"/>
        <v>1.1040080000000001</v>
      </c>
      <c r="P2989">
        <f t="shared" si="278"/>
        <v>104.15169811320754</v>
      </c>
      <c r="Q2989" t="str">
        <f t="shared" si="279"/>
        <v>theater</v>
      </c>
      <c r="R2989" t="str">
        <f t="shared" si="276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7"/>
        <v>1</v>
      </c>
      <c r="P2990">
        <f t="shared" si="278"/>
        <v>35.714285714285715</v>
      </c>
      <c r="Q2990" t="str">
        <f t="shared" si="279"/>
        <v>theater</v>
      </c>
      <c r="R2990" t="str">
        <f t="shared" si="276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7"/>
        <v>1.76535</v>
      </c>
      <c r="P2991">
        <f t="shared" si="278"/>
        <v>96.997252747252745</v>
      </c>
      <c r="Q2991" t="str">
        <f t="shared" si="279"/>
        <v>theater</v>
      </c>
      <c r="R2991" t="str">
        <f t="shared" si="276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7"/>
        <v>1</v>
      </c>
      <c r="P2992">
        <f t="shared" si="278"/>
        <v>370.37037037037038</v>
      </c>
      <c r="Q2992" t="str">
        <f t="shared" si="279"/>
        <v>theater</v>
      </c>
      <c r="R2992" t="str">
        <f t="shared" si="276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7"/>
        <v>1.0329411764705883</v>
      </c>
      <c r="P2993">
        <f t="shared" si="278"/>
        <v>94.408602150537632</v>
      </c>
      <c r="Q2993" t="str">
        <f t="shared" si="279"/>
        <v>theater</v>
      </c>
      <c r="R2993" t="str">
        <f t="shared" si="276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7"/>
        <v>1.0449999999999999</v>
      </c>
      <c r="P2994">
        <f t="shared" si="278"/>
        <v>48.984375</v>
      </c>
      <c r="Q2994" t="str">
        <f t="shared" si="279"/>
        <v>theater</v>
      </c>
      <c r="R2994" t="str">
        <f t="shared" si="276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7"/>
        <v>1.0029999999999999</v>
      </c>
      <c r="P2995">
        <f t="shared" si="278"/>
        <v>45.590909090909093</v>
      </c>
      <c r="Q2995" t="str">
        <f t="shared" si="279"/>
        <v>theater</v>
      </c>
      <c r="R2995" t="str">
        <f t="shared" si="276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7"/>
        <v>4.577466666666667</v>
      </c>
      <c r="P2996">
        <f t="shared" si="278"/>
        <v>23.275254237288134</v>
      </c>
      <c r="Q2996" t="str">
        <f t="shared" si="279"/>
        <v>theater</v>
      </c>
      <c r="R2996" t="str">
        <f t="shared" si="276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7"/>
        <v>1.0496000000000001</v>
      </c>
      <c r="P2997">
        <f t="shared" si="278"/>
        <v>63.2289156626506</v>
      </c>
      <c r="Q2997" t="str">
        <f t="shared" si="279"/>
        <v>theater</v>
      </c>
      <c r="R2997" t="str">
        <f t="shared" si="276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7"/>
        <v>1.7194285714285715</v>
      </c>
      <c r="P2998">
        <f t="shared" si="278"/>
        <v>153.5204081632653</v>
      </c>
      <c r="Q2998" t="str">
        <f t="shared" si="279"/>
        <v>theater</v>
      </c>
      <c r="R2998" t="str">
        <f t="shared" si="276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7"/>
        <v>1.0373000000000001</v>
      </c>
      <c r="P2999">
        <f t="shared" si="278"/>
        <v>90.2</v>
      </c>
      <c r="Q2999" t="str">
        <f t="shared" si="279"/>
        <v>theater</v>
      </c>
      <c r="R2999" t="str">
        <f t="shared" si="276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7"/>
        <v>1.0302899999999999</v>
      </c>
      <c r="P3000">
        <f t="shared" si="278"/>
        <v>118.97113163972287</v>
      </c>
      <c r="Q3000" t="str">
        <f t="shared" si="279"/>
        <v>theater</v>
      </c>
      <c r="R3000" t="str">
        <f t="shared" si="276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7"/>
        <v>1.1888888888888889</v>
      </c>
      <c r="P3001">
        <f t="shared" si="278"/>
        <v>80.25</v>
      </c>
      <c r="Q3001" t="str">
        <f t="shared" si="279"/>
        <v>theater</v>
      </c>
      <c r="R3001" t="str">
        <f t="shared" si="276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7"/>
        <v>1</v>
      </c>
      <c r="P3002">
        <f t="shared" si="278"/>
        <v>62.5</v>
      </c>
      <c r="Q3002" t="str">
        <f t="shared" si="279"/>
        <v>theater</v>
      </c>
      <c r="R3002" t="str">
        <f t="shared" si="276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7"/>
        <v>3.1869988910451896</v>
      </c>
      <c r="P3003">
        <f t="shared" si="278"/>
        <v>131.37719999999999</v>
      </c>
      <c r="Q3003" t="str">
        <f t="shared" si="279"/>
        <v>theater</v>
      </c>
      <c r="R3003" t="str">
        <f t="shared" si="276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7"/>
        <v>1.0850614285714286</v>
      </c>
      <c r="P3004">
        <f t="shared" si="278"/>
        <v>73.032980769230775</v>
      </c>
      <c r="Q3004" t="str">
        <f t="shared" si="279"/>
        <v>theater</v>
      </c>
      <c r="R3004" t="str">
        <f t="shared" si="276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7"/>
        <v>1.0116666666666667</v>
      </c>
      <c r="P3005">
        <f t="shared" si="278"/>
        <v>178.52941176470588</v>
      </c>
      <c r="Q3005" t="str">
        <f t="shared" si="279"/>
        <v>theater</v>
      </c>
      <c r="R3005" t="str">
        <f t="shared" si="276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7"/>
        <v>1.12815</v>
      </c>
      <c r="P3006">
        <f t="shared" si="278"/>
        <v>162.90974729241879</v>
      </c>
      <c r="Q3006" t="str">
        <f t="shared" si="279"/>
        <v>theater</v>
      </c>
      <c r="R3006" t="str">
        <f t="shared" si="276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7"/>
        <v>1.2049622641509434</v>
      </c>
      <c r="P3007">
        <f t="shared" si="278"/>
        <v>108.24237288135593</v>
      </c>
      <c r="Q3007" t="str">
        <f t="shared" si="279"/>
        <v>theater</v>
      </c>
      <c r="R3007" t="str">
        <f t="shared" si="276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7"/>
        <v>1.0774999999999999</v>
      </c>
      <c r="P3008">
        <f t="shared" si="278"/>
        <v>88.865979381443296</v>
      </c>
      <c r="Q3008" t="str">
        <f t="shared" si="279"/>
        <v>theater</v>
      </c>
      <c r="R3008" t="str">
        <f t="shared" si="276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7"/>
        <v>1.8</v>
      </c>
      <c r="P3009">
        <f t="shared" si="278"/>
        <v>54</v>
      </c>
      <c r="Q3009" t="str">
        <f t="shared" si="279"/>
        <v>theater</v>
      </c>
      <c r="R3009" t="str">
        <f t="shared" si="276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7"/>
        <v>1.0116666666666667</v>
      </c>
      <c r="P3010">
        <f t="shared" si="278"/>
        <v>116.73076923076923</v>
      </c>
      <c r="Q3010" t="str">
        <f t="shared" si="279"/>
        <v>theater</v>
      </c>
      <c r="R3010" t="str">
        <f t="shared" ref="R3010:R3073" si="282">RIGHT(N3010,(LEN(N3010)-SEARCH("/",N3010)))</f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3">E3011/D3011</f>
        <v>1.19756</v>
      </c>
      <c r="P3011">
        <f t="shared" ref="P3011:P3074" si="284">E3011/L3011</f>
        <v>233.8984375</v>
      </c>
      <c r="Q3011" t="str">
        <f t="shared" ref="Q3011:Q3074" si="285">LEFT(N3011, SEARCH("/",N3011,1)-1)</f>
        <v>theater</v>
      </c>
      <c r="R3011" t="str">
        <f t="shared" si="282"/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3"/>
        <v>1.58</v>
      </c>
      <c r="P3012">
        <f t="shared" si="284"/>
        <v>158</v>
      </c>
      <c r="Q3012" t="str">
        <f t="shared" si="285"/>
        <v>theater</v>
      </c>
      <c r="R3012" t="str">
        <f t="shared" si="282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3"/>
        <v>1.2366666666666666</v>
      </c>
      <c r="P3013">
        <f t="shared" si="284"/>
        <v>14.84</v>
      </c>
      <c r="Q3013" t="str">
        <f t="shared" si="285"/>
        <v>theater</v>
      </c>
      <c r="R3013" t="str">
        <f t="shared" si="282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3"/>
        <v>1.1712499999999999</v>
      </c>
      <c r="P3014">
        <f t="shared" si="284"/>
        <v>85.181818181818187</v>
      </c>
      <c r="Q3014" t="str">
        <f t="shared" si="285"/>
        <v>theater</v>
      </c>
      <c r="R3014" t="str">
        <f t="shared" si="282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3"/>
        <v>1.5696000000000001</v>
      </c>
      <c r="P3015">
        <f t="shared" si="284"/>
        <v>146.69158878504672</v>
      </c>
      <c r="Q3015" t="str">
        <f t="shared" si="285"/>
        <v>theater</v>
      </c>
      <c r="R3015" t="str">
        <f t="shared" si="282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3"/>
        <v>1.13104</v>
      </c>
      <c r="P3016">
        <f t="shared" si="284"/>
        <v>50.764811490125673</v>
      </c>
      <c r="Q3016" t="str">
        <f t="shared" si="285"/>
        <v>theater</v>
      </c>
      <c r="R3016" t="str">
        <f t="shared" si="282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3"/>
        <v>1.0317647058823529</v>
      </c>
      <c r="P3017">
        <f t="shared" si="284"/>
        <v>87.7</v>
      </c>
      <c r="Q3017" t="str">
        <f t="shared" si="285"/>
        <v>theater</v>
      </c>
      <c r="R3017" t="str">
        <f t="shared" si="282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3"/>
        <v>1.0261176470588236</v>
      </c>
      <c r="P3018">
        <f t="shared" si="284"/>
        <v>242.27777777777777</v>
      </c>
      <c r="Q3018" t="str">
        <f t="shared" si="285"/>
        <v>theater</v>
      </c>
      <c r="R3018" t="str">
        <f t="shared" si="282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3"/>
        <v>1.0584090909090909</v>
      </c>
      <c r="P3019">
        <f t="shared" si="284"/>
        <v>146.44654088050314</v>
      </c>
      <c r="Q3019" t="str">
        <f t="shared" si="285"/>
        <v>theater</v>
      </c>
      <c r="R3019" t="str">
        <f t="shared" si="282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3"/>
        <v>1.0071428571428571</v>
      </c>
      <c r="P3020">
        <f t="shared" si="284"/>
        <v>103.17073170731707</v>
      </c>
      <c r="Q3020" t="str">
        <f t="shared" si="285"/>
        <v>theater</v>
      </c>
      <c r="R3020" t="str">
        <f t="shared" si="282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3"/>
        <v>1.2123333333333333</v>
      </c>
      <c r="P3021">
        <f t="shared" si="284"/>
        <v>80.464601769911511</v>
      </c>
      <c r="Q3021" t="str">
        <f t="shared" si="285"/>
        <v>theater</v>
      </c>
      <c r="R3021" t="str">
        <f t="shared" si="282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3"/>
        <v>1.0057142857142858</v>
      </c>
      <c r="P3022">
        <f t="shared" si="284"/>
        <v>234.66666666666666</v>
      </c>
      <c r="Q3022" t="str">
        <f t="shared" si="285"/>
        <v>theater</v>
      </c>
      <c r="R3022" t="str">
        <f t="shared" si="282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3"/>
        <v>1.1602222222222223</v>
      </c>
      <c r="P3023">
        <f t="shared" si="284"/>
        <v>50.689320388349515</v>
      </c>
      <c r="Q3023" t="str">
        <f t="shared" si="285"/>
        <v>theater</v>
      </c>
      <c r="R3023" t="str">
        <f t="shared" si="282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3"/>
        <v>1.0087999999999999</v>
      </c>
      <c r="P3024">
        <f t="shared" si="284"/>
        <v>162.70967741935485</v>
      </c>
      <c r="Q3024" t="str">
        <f t="shared" si="285"/>
        <v>theater</v>
      </c>
      <c r="R3024" t="str">
        <f t="shared" si="282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3"/>
        <v>1.03</v>
      </c>
      <c r="P3025">
        <f t="shared" si="284"/>
        <v>120.16666666666667</v>
      </c>
      <c r="Q3025" t="str">
        <f t="shared" si="285"/>
        <v>theater</v>
      </c>
      <c r="R3025" t="str">
        <f t="shared" si="282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3"/>
        <v>2.4641999999999999</v>
      </c>
      <c r="P3026">
        <f t="shared" si="284"/>
        <v>67.697802197802204</v>
      </c>
      <c r="Q3026" t="str">
        <f t="shared" si="285"/>
        <v>theater</v>
      </c>
      <c r="R3026" t="str">
        <f t="shared" si="282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3"/>
        <v>3.0219999999999998</v>
      </c>
      <c r="P3027">
        <f t="shared" si="284"/>
        <v>52.103448275862071</v>
      </c>
      <c r="Q3027" t="str">
        <f t="shared" si="285"/>
        <v>theater</v>
      </c>
      <c r="R3027" t="str">
        <f t="shared" si="282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3"/>
        <v>1.4333333333333333</v>
      </c>
      <c r="P3028">
        <f t="shared" si="284"/>
        <v>51.6</v>
      </c>
      <c r="Q3028" t="str">
        <f t="shared" si="285"/>
        <v>theater</v>
      </c>
      <c r="R3028" t="str">
        <f t="shared" si="282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3"/>
        <v>1.3144</v>
      </c>
      <c r="P3029">
        <f t="shared" si="284"/>
        <v>164.3</v>
      </c>
      <c r="Q3029" t="str">
        <f t="shared" si="285"/>
        <v>theater</v>
      </c>
      <c r="R3029" t="str">
        <f t="shared" si="282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3"/>
        <v>1.6801999999999999</v>
      </c>
      <c r="P3030">
        <f t="shared" si="284"/>
        <v>84.858585858585855</v>
      </c>
      <c r="Q3030" t="str">
        <f t="shared" si="285"/>
        <v>theater</v>
      </c>
      <c r="R3030" t="str">
        <f t="shared" si="282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3"/>
        <v>1.0967666666666667</v>
      </c>
      <c r="P3031">
        <f t="shared" si="284"/>
        <v>94.548850574712645</v>
      </c>
      <c r="Q3031" t="str">
        <f t="shared" si="285"/>
        <v>theater</v>
      </c>
      <c r="R3031" t="str">
        <f t="shared" si="282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3"/>
        <v>1.0668571428571429</v>
      </c>
      <c r="P3032">
        <f t="shared" si="284"/>
        <v>45.536585365853661</v>
      </c>
      <c r="Q3032" t="str">
        <f t="shared" si="285"/>
        <v>theater</v>
      </c>
      <c r="R3032" t="str">
        <f t="shared" si="282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3"/>
        <v>1</v>
      </c>
      <c r="P3033">
        <f t="shared" si="284"/>
        <v>51.724137931034484</v>
      </c>
      <c r="Q3033" t="str">
        <f t="shared" si="285"/>
        <v>theater</v>
      </c>
      <c r="R3033" t="str">
        <f t="shared" si="282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3"/>
        <v>1.272</v>
      </c>
      <c r="P3034">
        <f t="shared" si="284"/>
        <v>50.88</v>
      </c>
      <c r="Q3034" t="str">
        <f t="shared" si="285"/>
        <v>theater</v>
      </c>
      <c r="R3034" t="str">
        <f t="shared" si="282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3"/>
        <v>1.4653333333333334</v>
      </c>
      <c r="P3035">
        <f t="shared" si="284"/>
        <v>191.13043478260869</v>
      </c>
      <c r="Q3035" t="str">
        <f t="shared" si="285"/>
        <v>theater</v>
      </c>
      <c r="R3035" t="str">
        <f t="shared" si="282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3"/>
        <v>1.1253599999999999</v>
      </c>
      <c r="P3036">
        <f t="shared" si="284"/>
        <v>89.314285714285717</v>
      </c>
      <c r="Q3036" t="str">
        <f t="shared" si="285"/>
        <v>theater</v>
      </c>
      <c r="R3036" t="str">
        <f t="shared" si="282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3"/>
        <v>1.0878684000000001</v>
      </c>
      <c r="P3037">
        <f t="shared" si="284"/>
        <v>88.588631921824103</v>
      </c>
      <c r="Q3037" t="str">
        <f t="shared" si="285"/>
        <v>theater</v>
      </c>
      <c r="R3037" t="str">
        <f t="shared" si="282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3"/>
        <v>1.26732</v>
      </c>
      <c r="P3038">
        <f t="shared" si="284"/>
        <v>96.300911854103347</v>
      </c>
      <c r="Q3038" t="str">
        <f t="shared" si="285"/>
        <v>theater</v>
      </c>
      <c r="R3038" t="str">
        <f t="shared" si="282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3"/>
        <v>2.1320000000000001</v>
      </c>
      <c r="P3039">
        <f t="shared" si="284"/>
        <v>33.3125</v>
      </c>
      <c r="Q3039" t="str">
        <f t="shared" si="285"/>
        <v>theater</v>
      </c>
      <c r="R3039" t="str">
        <f t="shared" si="282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3"/>
        <v>1.0049999999999999</v>
      </c>
      <c r="P3040">
        <f t="shared" si="284"/>
        <v>37.222222222222221</v>
      </c>
      <c r="Q3040" t="str">
        <f t="shared" si="285"/>
        <v>theater</v>
      </c>
      <c r="R3040" t="str">
        <f t="shared" si="282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3"/>
        <v>1.0871389999999999</v>
      </c>
      <c r="P3041">
        <f t="shared" si="284"/>
        <v>92.130423728813554</v>
      </c>
      <c r="Q3041" t="str">
        <f t="shared" si="285"/>
        <v>theater</v>
      </c>
      <c r="R3041" t="str">
        <f t="shared" si="282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3"/>
        <v>1.075</v>
      </c>
      <c r="P3042">
        <f t="shared" si="284"/>
        <v>76.785714285714292</v>
      </c>
      <c r="Q3042" t="str">
        <f t="shared" si="285"/>
        <v>theater</v>
      </c>
      <c r="R3042" t="str">
        <f t="shared" si="282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3"/>
        <v>1.1048192771084338</v>
      </c>
      <c r="P3043">
        <f t="shared" si="284"/>
        <v>96.526315789473685</v>
      </c>
      <c r="Q3043" t="str">
        <f t="shared" si="285"/>
        <v>theater</v>
      </c>
      <c r="R3043" t="str">
        <f t="shared" si="282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3"/>
        <v>1.28</v>
      </c>
      <c r="P3044">
        <f t="shared" si="284"/>
        <v>51.891891891891895</v>
      </c>
      <c r="Q3044" t="str">
        <f t="shared" si="285"/>
        <v>theater</v>
      </c>
      <c r="R3044" t="str">
        <f t="shared" si="282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3"/>
        <v>1.1000666666666667</v>
      </c>
      <c r="P3045">
        <f t="shared" si="284"/>
        <v>128.9140625</v>
      </c>
      <c r="Q3045" t="str">
        <f t="shared" si="285"/>
        <v>theater</v>
      </c>
      <c r="R3045" t="str">
        <f t="shared" si="282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3"/>
        <v>1.0934166666666667</v>
      </c>
      <c r="P3046">
        <f t="shared" si="284"/>
        <v>84.108974358974365</v>
      </c>
      <c r="Q3046" t="str">
        <f t="shared" si="285"/>
        <v>theater</v>
      </c>
      <c r="R3046" t="str">
        <f t="shared" si="282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3"/>
        <v>1.3270650000000002</v>
      </c>
      <c r="P3047">
        <f t="shared" si="284"/>
        <v>82.941562500000003</v>
      </c>
      <c r="Q3047" t="str">
        <f t="shared" si="285"/>
        <v>theater</v>
      </c>
      <c r="R3047" t="str">
        <f t="shared" si="282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3"/>
        <v>1.9084810126582279</v>
      </c>
      <c r="P3048">
        <f t="shared" si="284"/>
        <v>259.94827586206895</v>
      </c>
      <c r="Q3048" t="str">
        <f t="shared" si="285"/>
        <v>theater</v>
      </c>
      <c r="R3048" t="str">
        <f t="shared" si="282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3"/>
        <v>1.49</v>
      </c>
      <c r="P3049">
        <f t="shared" si="284"/>
        <v>37.25</v>
      </c>
      <c r="Q3049" t="str">
        <f t="shared" si="285"/>
        <v>theater</v>
      </c>
      <c r="R3049" t="str">
        <f t="shared" si="282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3"/>
        <v>1.6639999999999999</v>
      </c>
      <c r="P3050">
        <f t="shared" si="284"/>
        <v>177.02127659574469</v>
      </c>
      <c r="Q3050" t="str">
        <f t="shared" si="285"/>
        <v>theater</v>
      </c>
      <c r="R3050" t="str">
        <f t="shared" si="282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3"/>
        <v>1.0666666666666667</v>
      </c>
      <c r="P3051">
        <f t="shared" si="284"/>
        <v>74.074074074074076</v>
      </c>
      <c r="Q3051" t="str">
        <f t="shared" si="285"/>
        <v>theater</v>
      </c>
      <c r="R3051" t="str">
        <f t="shared" si="282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3"/>
        <v>1.06</v>
      </c>
      <c r="P3052">
        <f t="shared" si="284"/>
        <v>70.666666666666671</v>
      </c>
      <c r="Q3052" t="str">
        <f t="shared" si="285"/>
        <v>theater</v>
      </c>
      <c r="R3052" t="str">
        <f t="shared" si="282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3"/>
        <v>0.23628571428571429</v>
      </c>
      <c r="P3053">
        <f t="shared" si="284"/>
        <v>23.62857142857143</v>
      </c>
      <c r="Q3053" t="str">
        <f t="shared" si="285"/>
        <v>theater</v>
      </c>
      <c r="R3053" t="str">
        <f t="shared" si="282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3"/>
        <v>1.5E-3</v>
      </c>
      <c r="P3054">
        <f t="shared" si="284"/>
        <v>37.5</v>
      </c>
      <c r="Q3054" t="str">
        <f t="shared" si="285"/>
        <v>theater</v>
      </c>
      <c r="R3054" t="str">
        <f t="shared" si="282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3"/>
        <v>4.0000000000000001E-3</v>
      </c>
      <c r="P3055">
        <f t="shared" si="284"/>
        <v>13.333333333333334</v>
      </c>
      <c r="Q3055" t="str">
        <f t="shared" si="285"/>
        <v>theater</v>
      </c>
      <c r="R3055" t="str">
        <f t="shared" si="282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3"/>
        <v>0</v>
      </c>
      <c r="P3056" t="e">
        <f t="shared" si="284"/>
        <v>#DIV/0!</v>
      </c>
      <c r="Q3056" t="str">
        <f t="shared" si="285"/>
        <v>theater</v>
      </c>
      <c r="R3056" t="str">
        <f t="shared" si="282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3"/>
        <v>5.0000000000000002E-5</v>
      </c>
      <c r="P3057">
        <f t="shared" si="284"/>
        <v>1</v>
      </c>
      <c r="Q3057" t="str">
        <f t="shared" si="285"/>
        <v>theater</v>
      </c>
      <c r="R3057" t="str">
        <f t="shared" si="282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3"/>
        <v>0</v>
      </c>
      <c r="P3058" t="e">
        <f t="shared" si="284"/>
        <v>#DIV/0!</v>
      </c>
      <c r="Q3058" t="str">
        <f t="shared" si="285"/>
        <v>theater</v>
      </c>
      <c r="R3058" t="str">
        <f t="shared" si="282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3"/>
        <v>0</v>
      </c>
      <c r="P3059" t="e">
        <f t="shared" si="284"/>
        <v>#DIV/0!</v>
      </c>
      <c r="Q3059" t="str">
        <f t="shared" si="285"/>
        <v>theater</v>
      </c>
      <c r="R3059" t="str">
        <f t="shared" si="282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3"/>
        <v>1.6666666666666666E-4</v>
      </c>
      <c r="P3060">
        <f t="shared" si="284"/>
        <v>1</v>
      </c>
      <c r="Q3060" t="str">
        <f t="shared" si="285"/>
        <v>theater</v>
      </c>
      <c r="R3060" t="str">
        <f t="shared" si="282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3"/>
        <v>3.0066666666666665E-2</v>
      </c>
      <c r="P3061">
        <f t="shared" si="284"/>
        <v>41</v>
      </c>
      <c r="Q3061" t="str">
        <f t="shared" si="285"/>
        <v>theater</v>
      </c>
      <c r="R3061" t="str">
        <f t="shared" si="282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3"/>
        <v>1.5227272727272728E-3</v>
      </c>
      <c r="P3062">
        <f t="shared" si="284"/>
        <v>55.833333333333336</v>
      </c>
      <c r="Q3062" t="str">
        <f t="shared" si="285"/>
        <v>theater</v>
      </c>
      <c r="R3062" t="str">
        <f t="shared" si="282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3"/>
        <v>0</v>
      </c>
      <c r="P3063" t="e">
        <f t="shared" si="284"/>
        <v>#DIV/0!</v>
      </c>
      <c r="Q3063" t="str">
        <f t="shared" si="285"/>
        <v>theater</v>
      </c>
      <c r="R3063" t="str">
        <f t="shared" si="282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3"/>
        <v>0.66839999999999999</v>
      </c>
      <c r="P3064">
        <f t="shared" si="284"/>
        <v>99.761194029850742</v>
      </c>
      <c r="Q3064" t="str">
        <f t="shared" si="285"/>
        <v>theater</v>
      </c>
      <c r="R3064" t="str">
        <f t="shared" si="282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3"/>
        <v>0.19566666666666666</v>
      </c>
      <c r="P3065">
        <f t="shared" si="284"/>
        <v>25.521739130434781</v>
      </c>
      <c r="Q3065" t="str">
        <f t="shared" si="285"/>
        <v>theater</v>
      </c>
      <c r="R3065" t="str">
        <f t="shared" si="282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3"/>
        <v>0.11294666666666667</v>
      </c>
      <c r="P3066">
        <f t="shared" si="284"/>
        <v>117.65277777777777</v>
      </c>
      <c r="Q3066" t="str">
        <f t="shared" si="285"/>
        <v>theater</v>
      </c>
      <c r="R3066" t="str">
        <f t="shared" si="282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3"/>
        <v>4.0000000000000002E-4</v>
      </c>
      <c r="P3067">
        <f t="shared" si="284"/>
        <v>5</v>
      </c>
      <c r="Q3067" t="str">
        <f t="shared" si="285"/>
        <v>theater</v>
      </c>
      <c r="R3067" t="str">
        <f t="shared" si="282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3"/>
        <v>0.11985714285714286</v>
      </c>
      <c r="P3068">
        <f t="shared" si="284"/>
        <v>2796.6666666666665</v>
      </c>
      <c r="Q3068" t="str">
        <f t="shared" si="285"/>
        <v>theater</v>
      </c>
      <c r="R3068" t="str">
        <f t="shared" si="282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3"/>
        <v>2.5000000000000001E-2</v>
      </c>
      <c r="P3069">
        <f t="shared" si="284"/>
        <v>200</v>
      </c>
      <c r="Q3069" t="str">
        <f t="shared" si="285"/>
        <v>theater</v>
      </c>
      <c r="R3069" t="str">
        <f t="shared" si="282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3"/>
        <v>6.9999999999999999E-4</v>
      </c>
      <c r="P3070">
        <f t="shared" si="284"/>
        <v>87.5</v>
      </c>
      <c r="Q3070" t="str">
        <f t="shared" si="285"/>
        <v>theater</v>
      </c>
      <c r="R3070" t="str">
        <f t="shared" si="282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3"/>
        <v>0.14099999999999999</v>
      </c>
      <c r="P3071">
        <f t="shared" si="284"/>
        <v>20.142857142857142</v>
      </c>
      <c r="Q3071" t="str">
        <f t="shared" si="285"/>
        <v>theater</v>
      </c>
      <c r="R3071" t="str">
        <f t="shared" si="282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3"/>
        <v>3.3399999999999999E-2</v>
      </c>
      <c r="P3072">
        <f t="shared" si="284"/>
        <v>20.875</v>
      </c>
      <c r="Q3072" t="str">
        <f t="shared" si="285"/>
        <v>theater</v>
      </c>
      <c r="R3072" t="str">
        <f t="shared" si="282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3"/>
        <v>0.59775</v>
      </c>
      <c r="P3073">
        <f t="shared" si="284"/>
        <v>61.307692307692307</v>
      </c>
      <c r="Q3073" t="str">
        <f t="shared" si="285"/>
        <v>theater</v>
      </c>
      <c r="R3073" t="str">
        <f t="shared" si="282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3"/>
        <v>1.6666666666666666E-4</v>
      </c>
      <c r="P3074">
        <f t="shared" si="284"/>
        <v>1</v>
      </c>
      <c r="Q3074" t="str">
        <f t="shared" si="285"/>
        <v>theater</v>
      </c>
      <c r="R3074" t="str">
        <f t="shared" ref="R3074:R3137" si="288">RIGHT(N3074,(LEN(N3074)-SEARCH("/",N3074)))</f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9">E3075/D3075</f>
        <v>2.3035714285714285E-4</v>
      </c>
      <c r="P3075">
        <f t="shared" ref="P3075:P3138" si="290">E3075/L3075</f>
        <v>92.142857142857139</v>
      </c>
      <c r="Q3075" t="str">
        <f t="shared" ref="Q3075:Q3138" si="291">LEFT(N3075, SEARCH("/",N3075,1)-1)</f>
        <v>theater</v>
      </c>
      <c r="R3075" t="str">
        <f t="shared" si="288"/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9"/>
        <v>8.8000000000000003E-4</v>
      </c>
      <c r="P3076">
        <f t="shared" si="290"/>
        <v>7.333333333333333</v>
      </c>
      <c r="Q3076" t="str">
        <f t="shared" si="291"/>
        <v>theater</v>
      </c>
      <c r="R3076" t="str">
        <f t="shared" si="288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9"/>
        <v>8.6400000000000005E-2</v>
      </c>
      <c r="P3077">
        <f t="shared" si="290"/>
        <v>64.8</v>
      </c>
      <c r="Q3077" t="str">
        <f t="shared" si="291"/>
        <v>theater</v>
      </c>
      <c r="R3077" t="str">
        <f t="shared" si="288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9"/>
        <v>0.15060000000000001</v>
      </c>
      <c r="P3078">
        <f t="shared" si="290"/>
        <v>30.12</v>
      </c>
      <c r="Q3078" t="str">
        <f t="shared" si="291"/>
        <v>theater</v>
      </c>
      <c r="R3078" t="str">
        <f t="shared" si="288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9"/>
        <v>4.7727272727272731E-3</v>
      </c>
      <c r="P3079">
        <f t="shared" si="290"/>
        <v>52.5</v>
      </c>
      <c r="Q3079" t="str">
        <f t="shared" si="291"/>
        <v>theater</v>
      </c>
      <c r="R3079" t="str">
        <f t="shared" si="288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9"/>
        <v>1.1833333333333333E-3</v>
      </c>
      <c r="P3080">
        <f t="shared" si="290"/>
        <v>23.666666666666668</v>
      </c>
      <c r="Q3080" t="str">
        <f t="shared" si="291"/>
        <v>theater</v>
      </c>
      <c r="R3080" t="str">
        <f t="shared" si="288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9"/>
        <v>8.4173998587352451E-3</v>
      </c>
      <c r="P3081">
        <f t="shared" si="290"/>
        <v>415.77777777777777</v>
      </c>
      <c r="Q3081" t="str">
        <f t="shared" si="291"/>
        <v>theater</v>
      </c>
      <c r="R3081" t="str">
        <f t="shared" si="288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9"/>
        <v>1.8799999999999999E-4</v>
      </c>
      <c r="P3082">
        <f t="shared" si="290"/>
        <v>53.714285714285715</v>
      </c>
      <c r="Q3082" t="str">
        <f t="shared" si="291"/>
        <v>theater</v>
      </c>
      <c r="R3082" t="str">
        <f t="shared" si="288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9"/>
        <v>2.1029999999999998E-3</v>
      </c>
      <c r="P3083">
        <f t="shared" si="290"/>
        <v>420.6</v>
      </c>
      <c r="Q3083" t="str">
        <f t="shared" si="291"/>
        <v>theater</v>
      </c>
      <c r="R3083" t="str">
        <f t="shared" si="288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9"/>
        <v>0</v>
      </c>
      <c r="P3084" t="e">
        <f t="shared" si="290"/>
        <v>#DIV/0!</v>
      </c>
      <c r="Q3084" t="str">
        <f t="shared" si="291"/>
        <v>theater</v>
      </c>
      <c r="R3084" t="str">
        <f t="shared" si="288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9"/>
        <v>2.8E-3</v>
      </c>
      <c r="P3085">
        <f t="shared" si="290"/>
        <v>18.666666666666668</v>
      </c>
      <c r="Q3085" t="str">
        <f t="shared" si="291"/>
        <v>theater</v>
      </c>
      <c r="R3085" t="str">
        <f t="shared" si="288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9"/>
        <v>0.11579206701157921</v>
      </c>
      <c r="P3086">
        <f t="shared" si="290"/>
        <v>78.333333333333329</v>
      </c>
      <c r="Q3086" t="str">
        <f t="shared" si="291"/>
        <v>theater</v>
      </c>
      <c r="R3086" t="str">
        <f t="shared" si="288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9"/>
        <v>2.4400000000000002E-2</v>
      </c>
      <c r="P3087">
        <f t="shared" si="290"/>
        <v>67.777777777777771</v>
      </c>
      <c r="Q3087" t="str">
        <f t="shared" si="291"/>
        <v>theater</v>
      </c>
      <c r="R3087" t="str">
        <f t="shared" si="288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9"/>
        <v>2.5000000000000001E-3</v>
      </c>
      <c r="P3088">
        <f t="shared" si="290"/>
        <v>16.666666666666668</v>
      </c>
      <c r="Q3088" t="str">
        <f t="shared" si="291"/>
        <v>theater</v>
      </c>
      <c r="R3088" t="str">
        <f t="shared" si="288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9"/>
        <v>6.2500000000000003E-3</v>
      </c>
      <c r="P3089">
        <f t="shared" si="290"/>
        <v>62.5</v>
      </c>
      <c r="Q3089" t="str">
        <f t="shared" si="291"/>
        <v>theater</v>
      </c>
      <c r="R3089" t="str">
        <f t="shared" si="288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9"/>
        <v>1.9384615384615384E-3</v>
      </c>
      <c r="P3090">
        <f t="shared" si="290"/>
        <v>42</v>
      </c>
      <c r="Q3090" t="str">
        <f t="shared" si="291"/>
        <v>theater</v>
      </c>
      <c r="R3090" t="str">
        <f t="shared" si="288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9"/>
        <v>0.23416000000000001</v>
      </c>
      <c r="P3091">
        <f t="shared" si="290"/>
        <v>130.0888888888889</v>
      </c>
      <c r="Q3091" t="str">
        <f t="shared" si="291"/>
        <v>theater</v>
      </c>
      <c r="R3091" t="str">
        <f t="shared" si="288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9"/>
        <v>5.080888888888889E-2</v>
      </c>
      <c r="P3092">
        <f t="shared" si="290"/>
        <v>1270.2222222222222</v>
      </c>
      <c r="Q3092" t="str">
        <f t="shared" si="291"/>
        <v>theater</v>
      </c>
      <c r="R3092" t="str">
        <f t="shared" si="288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9"/>
        <v>0.15920000000000001</v>
      </c>
      <c r="P3093">
        <f t="shared" si="290"/>
        <v>88.444444444444443</v>
      </c>
      <c r="Q3093" t="str">
        <f t="shared" si="291"/>
        <v>theater</v>
      </c>
      <c r="R3093" t="str">
        <f t="shared" si="288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9"/>
        <v>1.1831900000000001E-2</v>
      </c>
      <c r="P3094">
        <f t="shared" si="290"/>
        <v>56.342380952380957</v>
      </c>
      <c r="Q3094" t="str">
        <f t="shared" si="291"/>
        <v>theater</v>
      </c>
      <c r="R3094" t="str">
        <f t="shared" si="288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9"/>
        <v>0.22750000000000001</v>
      </c>
      <c r="P3095">
        <f t="shared" si="290"/>
        <v>53.529411764705884</v>
      </c>
      <c r="Q3095" t="str">
        <f t="shared" si="291"/>
        <v>theater</v>
      </c>
      <c r="R3095" t="str">
        <f t="shared" si="288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9"/>
        <v>2.5000000000000001E-4</v>
      </c>
      <c r="P3096">
        <f t="shared" si="290"/>
        <v>25</v>
      </c>
      <c r="Q3096" t="str">
        <f t="shared" si="291"/>
        <v>theater</v>
      </c>
      <c r="R3096" t="str">
        <f t="shared" si="288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9"/>
        <v>3.351206434316354E-3</v>
      </c>
      <c r="P3097">
        <f t="shared" si="290"/>
        <v>50</v>
      </c>
      <c r="Q3097" t="str">
        <f t="shared" si="291"/>
        <v>theater</v>
      </c>
      <c r="R3097" t="str">
        <f t="shared" si="288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9"/>
        <v>3.9750000000000001E-2</v>
      </c>
      <c r="P3098">
        <f t="shared" si="290"/>
        <v>56.785714285714285</v>
      </c>
      <c r="Q3098" t="str">
        <f t="shared" si="291"/>
        <v>theater</v>
      </c>
      <c r="R3098" t="str">
        <f t="shared" si="288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9"/>
        <v>0.17150000000000001</v>
      </c>
      <c r="P3099">
        <f t="shared" si="290"/>
        <v>40.833333333333336</v>
      </c>
      <c r="Q3099" t="str">
        <f t="shared" si="291"/>
        <v>theater</v>
      </c>
      <c r="R3099" t="str">
        <f t="shared" si="288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9"/>
        <v>3.608004104669061E-2</v>
      </c>
      <c r="P3100">
        <f t="shared" si="290"/>
        <v>65.111111111111114</v>
      </c>
      <c r="Q3100" t="str">
        <f t="shared" si="291"/>
        <v>theater</v>
      </c>
      <c r="R3100" t="str">
        <f t="shared" si="288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9"/>
        <v>0.13900000000000001</v>
      </c>
      <c r="P3101">
        <f t="shared" si="290"/>
        <v>55.6</v>
      </c>
      <c r="Q3101" t="str">
        <f t="shared" si="291"/>
        <v>theater</v>
      </c>
      <c r="R3101" t="str">
        <f t="shared" si="288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9"/>
        <v>0.15225</v>
      </c>
      <c r="P3102">
        <f t="shared" si="290"/>
        <v>140.53846153846155</v>
      </c>
      <c r="Q3102" t="str">
        <f t="shared" si="291"/>
        <v>theater</v>
      </c>
      <c r="R3102" t="str">
        <f t="shared" si="288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9"/>
        <v>0.12</v>
      </c>
      <c r="P3103">
        <f t="shared" si="290"/>
        <v>25</v>
      </c>
      <c r="Q3103" t="str">
        <f t="shared" si="291"/>
        <v>theater</v>
      </c>
      <c r="R3103" t="str">
        <f t="shared" si="288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9"/>
        <v>0.391125</v>
      </c>
      <c r="P3104">
        <f t="shared" si="290"/>
        <v>69.533333333333331</v>
      </c>
      <c r="Q3104" t="str">
        <f t="shared" si="291"/>
        <v>theater</v>
      </c>
      <c r="R3104" t="str">
        <f t="shared" si="288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9"/>
        <v>2.6829268292682929E-3</v>
      </c>
      <c r="P3105">
        <f t="shared" si="290"/>
        <v>5.5</v>
      </c>
      <c r="Q3105" t="str">
        <f t="shared" si="291"/>
        <v>theater</v>
      </c>
      <c r="R3105" t="str">
        <f t="shared" si="288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9"/>
        <v>0.29625000000000001</v>
      </c>
      <c r="P3106">
        <f t="shared" si="290"/>
        <v>237</v>
      </c>
      <c r="Q3106" t="str">
        <f t="shared" si="291"/>
        <v>theater</v>
      </c>
      <c r="R3106" t="str">
        <f t="shared" si="288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9"/>
        <v>0.4236099230111206</v>
      </c>
      <c r="P3107">
        <f t="shared" si="290"/>
        <v>79.870967741935488</v>
      </c>
      <c r="Q3107" t="str">
        <f t="shared" si="291"/>
        <v>theater</v>
      </c>
      <c r="R3107" t="str">
        <f t="shared" si="288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9"/>
        <v>4.1000000000000002E-2</v>
      </c>
      <c r="P3108">
        <f t="shared" si="290"/>
        <v>10.25</v>
      </c>
      <c r="Q3108" t="str">
        <f t="shared" si="291"/>
        <v>theater</v>
      </c>
      <c r="R3108" t="str">
        <f t="shared" si="288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9"/>
        <v>0.197625</v>
      </c>
      <c r="P3109">
        <f t="shared" si="290"/>
        <v>272.58620689655174</v>
      </c>
      <c r="Q3109" t="str">
        <f t="shared" si="291"/>
        <v>theater</v>
      </c>
      <c r="R3109" t="str">
        <f t="shared" si="288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9"/>
        <v>5.1999999999999995E-4</v>
      </c>
      <c r="P3110">
        <f t="shared" si="290"/>
        <v>13</v>
      </c>
      <c r="Q3110" t="str">
        <f t="shared" si="291"/>
        <v>theater</v>
      </c>
      <c r="R3110" t="str">
        <f t="shared" si="288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9"/>
        <v>0.25030188679245285</v>
      </c>
      <c r="P3111">
        <f t="shared" si="290"/>
        <v>58.184210526315788</v>
      </c>
      <c r="Q3111" t="str">
        <f t="shared" si="291"/>
        <v>theater</v>
      </c>
      <c r="R3111" t="str">
        <f t="shared" si="288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9"/>
        <v>4.0000000000000002E-4</v>
      </c>
      <c r="P3112">
        <f t="shared" si="290"/>
        <v>10</v>
      </c>
      <c r="Q3112" t="str">
        <f t="shared" si="291"/>
        <v>theater</v>
      </c>
      <c r="R3112" t="str">
        <f t="shared" si="288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9"/>
        <v>0.26640000000000003</v>
      </c>
      <c r="P3113">
        <f t="shared" si="290"/>
        <v>70.10526315789474</v>
      </c>
      <c r="Q3113" t="str">
        <f t="shared" si="291"/>
        <v>theater</v>
      </c>
      <c r="R3113" t="str">
        <f t="shared" si="288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9"/>
        <v>4.7363636363636365E-2</v>
      </c>
      <c r="P3114">
        <f t="shared" si="290"/>
        <v>57.888888888888886</v>
      </c>
      <c r="Q3114" t="str">
        <f t="shared" si="291"/>
        <v>theater</v>
      </c>
      <c r="R3114" t="str">
        <f t="shared" si="288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9"/>
        <v>4.2435339894712751E-2</v>
      </c>
      <c r="P3115">
        <f t="shared" si="290"/>
        <v>125.27027027027027</v>
      </c>
      <c r="Q3115" t="str">
        <f t="shared" si="291"/>
        <v>theater</v>
      </c>
      <c r="R3115" t="str">
        <f t="shared" si="288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9"/>
        <v>0</v>
      </c>
      <c r="P3116" t="e">
        <f t="shared" si="290"/>
        <v>#DIV/0!</v>
      </c>
      <c r="Q3116" t="str">
        <f t="shared" si="291"/>
        <v>theater</v>
      </c>
      <c r="R3116" t="str">
        <f t="shared" si="288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9"/>
        <v>0.03</v>
      </c>
      <c r="P3117">
        <f t="shared" si="290"/>
        <v>300</v>
      </c>
      <c r="Q3117" t="str">
        <f t="shared" si="291"/>
        <v>theater</v>
      </c>
      <c r="R3117" t="str">
        <f t="shared" si="288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9"/>
        <v>0.57333333333333336</v>
      </c>
      <c r="P3118">
        <f t="shared" si="290"/>
        <v>43</v>
      </c>
      <c r="Q3118" t="str">
        <f t="shared" si="291"/>
        <v>theater</v>
      </c>
      <c r="R3118" t="str">
        <f t="shared" si="288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9"/>
        <v>1E-3</v>
      </c>
      <c r="P3119">
        <f t="shared" si="290"/>
        <v>1</v>
      </c>
      <c r="Q3119" t="str">
        <f t="shared" si="291"/>
        <v>theater</v>
      </c>
      <c r="R3119" t="str">
        <f t="shared" si="288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9"/>
        <v>3.0999999999999999E-3</v>
      </c>
      <c r="P3120">
        <f t="shared" si="290"/>
        <v>775</v>
      </c>
      <c r="Q3120" t="str">
        <f t="shared" si="291"/>
        <v>theater</v>
      </c>
      <c r="R3120" t="str">
        <f t="shared" si="288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9"/>
        <v>5.0000000000000001E-4</v>
      </c>
      <c r="P3121">
        <f t="shared" si="290"/>
        <v>5</v>
      </c>
      <c r="Q3121" t="str">
        <f t="shared" si="291"/>
        <v>theater</v>
      </c>
      <c r="R3121" t="str">
        <f t="shared" si="288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9"/>
        <v>9.8461538461538464E-5</v>
      </c>
      <c r="P3122">
        <f t="shared" si="290"/>
        <v>12.8</v>
      </c>
      <c r="Q3122" t="str">
        <f t="shared" si="291"/>
        <v>theater</v>
      </c>
      <c r="R3122" t="str">
        <f t="shared" si="288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9"/>
        <v>6.6666666666666671E-3</v>
      </c>
      <c r="P3123">
        <f t="shared" si="290"/>
        <v>10</v>
      </c>
      <c r="Q3123" t="str">
        <f t="shared" si="291"/>
        <v>theater</v>
      </c>
      <c r="R3123" t="str">
        <f t="shared" si="288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9"/>
        <v>0.58291457286432158</v>
      </c>
      <c r="P3124">
        <f t="shared" si="290"/>
        <v>58</v>
      </c>
      <c r="Q3124" t="str">
        <f t="shared" si="291"/>
        <v>theater</v>
      </c>
      <c r="R3124" t="str">
        <f t="shared" si="288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9"/>
        <v>0.68153600000000003</v>
      </c>
      <c r="P3125">
        <f t="shared" si="290"/>
        <v>244.80459770114942</v>
      </c>
      <c r="Q3125" t="str">
        <f t="shared" si="291"/>
        <v>theater</v>
      </c>
      <c r="R3125" t="str">
        <f t="shared" si="288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9"/>
        <v>3.2499999999999997E-5</v>
      </c>
      <c r="P3126">
        <f t="shared" si="290"/>
        <v>6.5</v>
      </c>
      <c r="Q3126" t="str">
        <f t="shared" si="291"/>
        <v>theater</v>
      </c>
      <c r="R3126" t="str">
        <f t="shared" si="288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9"/>
        <v>0</v>
      </c>
      <c r="P3127" t="e">
        <f t="shared" si="290"/>
        <v>#DIV/0!</v>
      </c>
      <c r="Q3127" t="str">
        <f t="shared" si="291"/>
        <v>theater</v>
      </c>
      <c r="R3127" t="str">
        <f t="shared" si="288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9"/>
        <v>4.1599999999999998E-2</v>
      </c>
      <c r="P3128">
        <f t="shared" si="290"/>
        <v>61.176470588235297</v>
      </c>
      <c r="Q3128" t="str">
        <f t="shared" si="291"/>
        <v>theater</v>
      </c>
      <c r="R3128" t="str">
        <f t="shared" si="288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9"/>
        <v>0</v>
      </c>
      <c r="P3129" t="e">
        <f t="shared" si="290"/>
        <v>#DIV/0!</v>
      </c>
      <c r="Q3129" t="str">
        <f t="shared" si="291"/>
        <v>theater</v>
      </c>
      <c r="R3129" t="str">
        <f t="shared" si="288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9"/>
        <v>1.0860666666666667</v>
      </c>
      <c r="P3130">
        <f t="shared" si="290"/>
        <v>139.23931623931625</v>
      </c>
      <c r="Q3130" t="str">
        <f t="shared" si="291"/>
        <v>theater</v>
      </c>
      <c r="R3130" t="str">
        <f t="shared" si="288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9"/>
        <v>8.0000000000000002E-3</v>
      </c>
      <c r="P3131">
        <f t="shared" si="290"/>
        <v>10</v>
      </c>
      <c r="Q3131" t="str">
        <f t="shared" si="291"/>
        <v>theater</v>
      </c>
      <c r="R3131" t="str">
        <f t="shared" si="288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9"/>
        <v>3.7499999999999999E-2</v>
      </c>
      <c r="P3132">
        <f t="shared" si="290"/>
        <v>93.75</v>
      </c>
      <c r="Q3132" t="str">
        <f t="shared" si="291"/>
        <v>theater</v>
      </c>
      <c r="R3132" t="str">
        <f t="shared" si="288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9"/>
        <v>0.15731707317073171</v>
      </c>
      <c r="P3133">
        <f t="shared" si="290"/>
        <v>53.75</v>
      </c>
      <c r="Q3133" t="str">
        <f t="shared" si="291"/>
        <v>theater</v>
      </c>
      <c r="R3133" t="str">
        <f t="shared" si="288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9"/>
        <v>3.3333333333333332E-4</v>
      </c>
      <c r="P3134">
        <f t="shared" si="290"/>
        <v>10</v>
      </c>
      <c r="Q3134" t="str">
        <f t="shared" si="291"/>
        <v>theater</v>
      </c>
      <c r="R3134" t="str">
        <f t="shared" si="288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9"/>
        <v>1.08</v>
      </c>
      <c r="P3135">
        <f t="shared" si="290"/>
        <v>33.75</v>
      </c>
      <c r="Q3135" t="str">
        <f t="shared" si="291"/>
        <v>theater</v>
      </c>
      <c r="R3135" t="str">
        <f t="shared" si="288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9"/>
        <v>0.22500000000000001</v>
      </c>
      <c r="P3136">
        <f t="shared" si="290"/>
        <v>18.75</v>
      </c>
      <c r="Q3136" t="str">
        <f t="shared" si="291"/>
        <v>theater</v>
      </c>
      <c r="R3136" t="str">
        <f t="shared" si="288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9"/>
        <v>0.20849420849420849</v>
      </c>
      <c r="P3137">
        <f t="shared" si="290"/>
        <v>23.142857142857142</v>
      </c>
      <c r="Q3137" t="str">
        <f t="shared" si="291"/>
        <v>theater</v>
      </c>
      <c r="R3137" t="str">
        <f t="shared" si="288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9"/>
        <v>1.278</v>
      </c>
      <c r="P3138">
        <f t="shared" si="290"/>
        <v>29.045454545454547</v>
      </c>
      <c r="Q3138" t="str">
        <f t="shared" si="291"/>
        <v>theater</v>
      </c>
      <c r="R3138" t="str">
        <f t="shared" ref="R3138:R3201" si="294">RIGHT(N3138,(LEN(N3138)-SEARCH("/",N3138)))</f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5">E3139/D3139</f>
        <v>3.3333333333333333E-2</v>
      </c>
      <c r="P3139">
        <f t="shared" ref="P3139:P3202" si="296">E3139/L3139</f>
        <v>50</v>
      </c>
      <c r="Q3139" t="str">
        <f t="shared" ref="Q3139:Q3202" si="297">LEFT(N3139, SEARCH("/",N3139,1)-1)</f>
        <v>theater</v>
      </c>
      <c r="R3139" t="str">
        <f t="shared" si="294"/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5"/>
        <v>0</v>
      </c>
      <c r="P3140" t="e">
        <f t="shared" si="296"/>
        <v>#DIV/0!</v>
      </c>
      <c r="Q3140" t="str">
        <f t="shared" si="297"/>
        <v>theater</v>
      </c>
      <c r="R3140" t="str">
        <f t="shared" si="294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5"/>
        <v>5.3999999999999999E-2</v>
      </c>
      <c r="P3141">
        <f t="shared" si="296"/>
        <v>450</v>
      </c>
      <c r="Q3141" t="str">
        <f t="shared" si="297"/>
        <v>theater</v>
      </c>
      <c r="R3141" t="str">
        <f t="shared" si="294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5"/>
        <v>9.5999999999999992E-3</v>
      </c>
      <c r="P3142">
        <f t="shared" si="296"/>
        <v>24</v>
      </c>
      <c r="Q3142" t="str">
        <f t="shared" si="297"/>
        <v>theater</v>
      </c>
      <c r="R3142" t="str">
        <f t="shared" si="294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5"/>
        <v>0.51600000000000001</v>
      </c>
      <c r="P3143">
        <f t="shared" si="296"/>
        <v>32.25</v>
      </c>
      <c r="Q3143" t="str">
        <f t="shared" si="297"/>
        <v>theater</v>
      </c>
      <c r="R3143" t="str">
        <f t="shared" si="294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5"/>
        <v>1.6363636363636365E-2</v>
      </c>
      <c r="P3144">
        <f t="shared" si="296"/>
        <v>15</v>
      </c>
      <c r="Q3144" t="str">
        <f t="shared" si="297"/>
        <v>theater</v>
      </c>
      <c r="R3144" t="str">
        <f t="shared" si="294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5"/>
        <v>0</v>
      </c>
      <c r="P3145" t="e">
        <f t="shared" si="296"/>
        <v>#DIV/0!</v>
      </c>
      <c r="Q3145" t="str">
        <f t="shared" si="297"/>
        <v>theater</v>
      </c>
      <c r="R3145" t="str">
        <f t="shared" si="294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5"/>
        <v>0.754</v>
      </c>
      <c r="P3146">
        <f t="shared" si="296"/>
        <v>251.33333333333334</v>
      </c>
      <c r="Q3146" t="str">
        <f t="shared" si="297"/>
        <v>theater</v>
      </c>
      <c r="R3146" t="str">
        <f t="shared" si="294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5"/>
        <v>0</v>
      </c>
      <c r="P3147" t="e">
        <f t="shared" si="296"/>
        <v>#DIV/0!</v>
      </c>
      <c r="Q3147" t="str">
        <f t="shared" si="297"/>
        <v>theater</v>
      </c>
      <c r="R3147" t="str">
        <f t="shared" si="294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5"/>
        <v>0.105</v>
      </c>
      <c r="P3148">
        <f t="shared" si="296"/>
        <v>437.5</v>
      </c>
      <c r="Q3148" t="str">
        <f t="shared" si="297"/>
        <v>theater</v>
      </c>
      <c r="R3148" t="str">
        <f t="shared" si="294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5"/>
        <v>1.1752499999999999</v>
      </c>
      <c r="P3149">
        <f t="shared" si="296"/>
        <v>110.35211267605634</v>
      </c>
      <c r="Q3149" t="str">
        <f t="shared" si="297"/>
        <v>theater</v>
      </c>
      <c r="R3149" t="str">
        <f t="shared" si="294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5"/>
        <v>1.3116666666666668</v>
      </c>
      <c r="P3150">
        <f t="shared" si="296"/>
        <v>41.421052631578945</v>
      </c>
      <c r="Q3150" t="str">
        <f t="shared" si="297"/>
        <v>theater</v>
      </c>
      <c r="R3150" t="str">
        <f t="shared" si="294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5"/>
        <v>1.04</v>
      </c>
      <c r="P3151">
        <f t="shared" si="296"/>
        <v>52</v>
      </c>
      <c r="Q3151" t="str">
        <f t="shared" si="297"/>
        <v>theater</v>
      </c>
      <c r="R3151" t="str">
        <f t="shared" si="294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5"/>
        <v>1.01</v>
      </c>
      <c r="P3152">
        <f t="shared" si="296"/>
        <v>33.990384615384613</v>
      </c>
      <c r="Q3152" t="str">
        <f t="shared" si="297"/>
        <v>theater</v>
      </c>
      <c r="R3152" t="str">
        <f t="shared" si="294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5"/>
        <v>1.004</v>
      </c>
      <c r="P3153">
        <f t="shared" si="296"/>
        <v>103.35294117647059</v>
      </c>
      <c r="Q3153" t="str">
        <f t="shared" si="297"/>
        <v>theater</v>
      </c>
      <c r="R3153" t="str">
        <f t="shared" si="294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5"/>
        <v>1.0595454545454546</v>
      </c>
      <c r="P3154">
        <f t="shared" si="296"/>
        <v>34.791044776119406</v>
      </c>
      <c r="Q3154" t="str">
        <f t="shared" si="297"/>
        <v>theater</v>
      </c>
      <c r="R3154" t="str">
        <f t="shared" si="294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5"/>
        <v>3.3558333333333334</v>
      </c>
      <c r="P3155">
        <f t="shared" si="296"/>
        <v>41.773858921161825</v>
      </c>
      <c r="Q3155" t="str">
        <f t="shared" si="297"/>
        <v>theater</v>
      </c>
      <c r="R3155" t="str">
        <f t="shared" si="294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5"/>
        <v>1.1292857142857142</v>
      </c>
      <c r="P3156">
        <f t="shared" si="296"/>
        <v>64.268292682926827</v>
      </c>
      <c r="Q3156" t="str">
        <f t="shared" si="297"/>
        <v>theater</v>
      </c>
      <c r="R3156" t="str">
        <f t="shared" si="294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5"/>
        <v>1.885046</v>
      </c>
      <c r="P3157">
        <f t="shared" si="296"/>
        <v>31.209370860927152</v>
      </c>
      <c r="Q3157" t="str">
        <f t="shared" si="297"/>
        <v>theater</v>
      </c>
      <c r="R3157" t="str">
        <f t="shared" si="294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5"/>
        <v>1.0181818181818181</v>
      </c>
      <c r="P3158">
        <f t="shared" si="296"/>
        <v>62.921348314606739</v>
      </c>
      <c r="Q3158" t="str">
        <f t="shared" si="297"/>
        <v>theater</v>
      </c>
      <c r="R3158" t="str">
        <f t="shared" si="294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5"/>
        <v>1.01</v>
      </c>
      <c r="P3159">
        <f t="shared" si="296"/>
        <v>98.536585365853654</v>
      </c>
      <c r="Q3159" t="str">
        <f t="shared" si="297"/>
        <v>theater</v>
      </c>
      <c r="R3159" t="str">
        <f t="shared" si="294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5"/>
        <v>1.1399999999999999</v>
      </c>
      <c r="P3160">
        <f t="shared" si="296"/>
        <v>82.608695652173907</v>
      </c>
      <c r="Q3160" t="str">
        <f t="shared" si="297"/>
        <v>theater</v>
      </c>
      <c r="R3160" t="str">
        <f t="shared" si="294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5"/>
        <v>1.3348133333333334</v>
      </c>
      <c r="P3161">
        <f t="shared" si="296"/>
        <v>38.504230769230773</v>
      </c>
      <c r="Q3161" t="str">
        <f t="shared" si="297"/>
        <v>theater</v>
      </c>
      <c r="R3161" t="str">
        <f t="shared" si="294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5"/>
        <v>1.0153333333333334</v>
      </c>
      <c r="P3162">
        <f t="shared" si="296"/>
        <v>80.15789473684211</v>
      </c>
      <c r="Q3162" t="str">
        <f t="shared" si="297"/>
        <v>theater</v>
      </c>
      <c r="R3162" t="str">
        <f t="shared" si="294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5"/>
        <v>1.0509999999999999</v>
      </c>
      <c r="P3163">
        <f t="shared" si="296"/>
        <v>28.405405405405407</v>
      </c>
      <c r="Q3163" t="str">
        <f t="shared" si="297"/>
        <v>theater</v>
      </c>
      <c r="R3163" t="str">
        <f t="shared" si="294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5"/>
        <v>1.2715000000000001</v>
      </c>
      <c r="P3164">
        <f t="shared" si="296"/>
        <v>80.730158730158735</v>
      </c>
      <c r="Q3164" t="str">
        <f t="shared" si="297"/>
        <v>theater</v>
      </c>
      <c r="R3164" t="str">
        <f t="shared" si="294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5"/>
        <v>1.1115384615384616</v>
      </c>
      <c r="P3165">
        <f t="shared" si="296"/>
        <v>200.69444444444446</v>
      </c>
      <c r="Q3165" t="str">
        <f t="shared" si="297"/>
        <v>theater</v>
      </c>
      <c r="R3165" t="str">
        <f t="shared" si="294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5"/>
        <v>1.0676000000000001</v>
      </c>
      <c r="P3166">
        <f t="shared" si="296"/>
        <v>37.591549295774648</v>
      </c>
      <c r="Q3166" t="str">
        <f t="shared" si="297"/>
        <v>theater</v>
      </c>
      <c r="R3166" t="str">
        <f t="shared" si="294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5"/>
        <v>1.6266666666666667</v>
      </c>
      <c r="P3167">
        <f t="shared" si="296"/>
        <v>58.095238095238095</v>
      </c>
      <c r="Q3167" t="str">
        <f t="shared" si="297"/>
        <v>theater</v>
      </c>
      <c r="R3167" t="str">
        <f t="shared" si="294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5"/>
        <v>1.6022808571428573</v>
      </c>
      <c r="P3168">
        <f t="shared" si="296"/>
        <v>60.300892473118282</v>
      </c>
      <c r="Q3168" t="str">
        <f t="shared" si="297"/>
        <v>theater</v>
      </c>
      <c r="R3168" t="str">
        <f t="shared" si="294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5"/>
        <v>1.1616666666666666</v>
      </c>
      <c r="P3169">
        <f t="shared" si="296"/>
        <v>63.363636363636367</v>
      </c>
      <c r="Q3169" t="str">
        <f t="shared" si="297"/>
        <v>theater</v>
      </c>
      <c r="R3169" t="str">
        <f t="shared" si="294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5"/>
        <v>1.242</v>
      </c>
      <c r="P3170">
        <f t="shared" si="296"/>
        <v>50.901639344262293</v>
      </c>
      <c r="Q3170" t="str">
        <f t="shared" si="297"/>
        <v>theater</v>
      </c>
      <c r="R3170" t="str">
        <f t="shared" si="294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5"/>
        <v>1.030125</v>
      </c>
      <c r="P3171">
        <f t="shared" si="296"/>
        <v>100.5</v>
      </c>
      <c r="Q3171" t="str">
        <f t="shared" si="297"/>
        <v>theater</v>
      </c>
      <c r="R3171" t="str">
        <f t="shared" si="294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5"/>
        <v>1.1225000000000001</v>
      </c>
      <c r="P3172">
        <f t="shared" si="296"/>
        <v>31.619718309859156</v>
      </c>
      <c r="Q3172" t="str">
        <f t="shared" si="297"/>
        <v>theater</v>
      </c>
      <c r="R3172" t="str">
        <f t="shared" si="294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5"/>
        <v>1.0881428571428571</v>
      </c>
      <c r="P3173">
        <f t="shared" si="296"/>
        <v>65.102564102564102</v>
      </c>
      <c r="Q3173" t="str">
        <f t="shared" si="297"/>
        <v>theater</v>
      </c>
      <c r="R3173" t="str">
        <f t="shared" si="294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5"/>
        <v>1.1499999999999999</v>
      </c>
      <c r="P3174">
        <f t="shared" si="296"/>
        <v>79.310344827586206</v>
      </c>
      <c r="Q3174" t="str">
        <f t="shared" si="297"/>
        <v>theater</v>
      </c>
      <c r="R3174" t="str">
        <f t="shared" si="294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5"/>
        <v>1.03</v>
      </c>
      <c r="P3175">
        <f t="shared" si="296"/>
        <v>139.18918918918919</v>
      </c>
      <c r="Q3175" t="str">
        <f t="shared" si="297"/>
        <v>theater</v>
      </c>
      <c r="R3175" t="str">
        <f t="shared" si="294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5"/>
        <v>1.0113333333333334</v>
      </c>
      <c r="P3176">
        <f t="shared" si="296"/>
        <v>131.91304347826087</v>
      </c>
      <c r="Q3176" t="str">
        <f t="shared" si="297"/>
        <v>theater</v>
      </c>
      <c r="R3176" t="str">
        <f t="shared" si="294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5"/>
        <v>1.0955999999999999</v>
      </c>
      <c r="P3177">
        <f t="shared" si="296"/>
        <v>91.3</v>
      </c>
      <c r="Q3177" t="str">
        <f t="shared" si="297"/>
        <v>theater</v>
      </c>
      <c r="R3177" t="str">
        <f t="shared" si="294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5"/>
        <v>1.148421052631579</v>
      </c>
      <c r="P3178">
        <f t="shared" si="296"/>
        <v>39.672727272727272</v>
      </c>
      <c r="Q3178" t="str">
        <f t="shared" si="297"/>
        <v>theater</v>
      </c>
      <c r="R3178" t="str">
        <f t="shared" si="294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5"/>
        <v>1.1739999999999999</v>
      </c>
      <c r="P3179">
        <f t="shared" si="296"/>
        <v>57.549019607843135</v>
      </c>
      <c r="Q3179" t="str">
        <f t="shared" si="297"/>
        <v>theater</v>
      </c>
      <c r="R3179" t="str">
        <f t="shared" si="294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5"/>
        <v>1.7173333333333334</v>
      </c>
      <c r="P3180">
        <f t="shared" si="296"/>
        <v>33.025641025641029</v>
      </c>
      <c r="Q3180" t="str">
        <f t="shared" si="297"/>
        <v>theater</v>
      </c>
      <c r="R3180" t="str">
        <f t="shared" si="294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5"/>
        <v>1.1416238095238094</v>
      </c>
      <c r="P3181">
        <f t="shared" si="296"/>
        <v>77.335806451612896</v>
      </c>
      <c r="Q3181" t="str">
        <f t="shared" si="297"/>
        <v>theater</v>
      </c>
      <c r="R3181" t="str">
        <f t="shared" si="294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5"/>
        <v>1.1975</v>
      </c>
      <c r="P3182">
        <f t="shared" si="296"/>
        <v>31.933333333333334</v>
      </c>
      <c r="Q3182" t="str">
        <f t="shared" si="297"/>
        <v>theater</v>
      </c>
      <c r="R3182" t="str">
        <f t="shared" si="294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5"/>
        <v>1.0900000000000001</v>
      </c>
      <c r="P3183">
        <f t="shared" si="296"/>
        <v>36.333333333333336</v>
      </c>
      <c r="Q3183" t="str">
        <f t="shared" si="297"/>
        <v>theater</v>
      </c>
      <c r="R3183" t="str">
        <f t="shared" si="294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5"/>
        <v>1.0088571428571429</v>
      </c>
      <c r="P3184">
        <f t="shared" si="296"/>
        <v>46.768211920529801</v>
      </c>
      <c r="Q3184" t="str">
        <f t="shared" si="297"/>
        <v>theater</v>
      </c>
      <c r="R3184" t="str">
        <f t="shared" si="294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5"/>
        <v>1.0900000000000001</v>
      </c>
      <c r="P3185">
        <f t="shared" si="296"/>
        <v>40.073529411764703</v>
      </c>
      <c r="Q3185" t="str">
        <f t="shared" si="297"/>
        <v>theater</v>
      </c>
      <c r="R3185" t="str">
        <f t="shared" si="294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5"/>
        <v>1.0720930232558139</v>
      </c>
      <c r="P3186">
        <f t="shared" si="296"/>
        <v>100.21739130434783</v>
      </c>
      <c r="Q3186" t="str">
        <f t="shared" si="297"/>
        <v>theater</v>
      </c>
      <c r="R3186" t="str">
        <f t="shared" si="294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5"/>
        <v>1</v>
      </c>
      <c r="P3187">
        <f t="shared" si="296"/>
        <v>41.666666666666664</v>
      </c>
      <c r="Q3187" t="str">
        <f t="shared" si="297"/>
        <v>theater</v>
      </c>
      <c r="R3187" t="str">
        <f t="shared" si="294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5"/>
        <v>1.0218750000000001</v>
      </c>
      <c r="P3188">
        <f t="shared" si="296"/>
        <v>46.714285714285715</v>
      </c>
      <c r="Q3188" t="str">
        <f t="shared" si="297"/>
        <v>theater</v>
      </c>
      <c r="R3188" t="str">
        <f t="shared" si="294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5"/>
        <v>1.1629333333333334</v>
      </c>
      <c r="P3189">
        <f t="shared" si="296"/>
        <v>71.491803278688522</v>
      </c>
      <c r="Q3189" t="str">
        <f t="shared" si="297"/>
        <v>theater</v>
      </c>
      <c r="R3189" t="str">
        <f t="shared" si="294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5"/>
        <v>0.65</v>
      </c>
      <c r="P3190">
        <f t="shared" si="296"/>
        <v>14.444444444444445</v>
      </c>
      <c r="Q3190" t="str">
        <f t="shared" si="297"/>
        <v>theater</v>
      </c>
      <c r="R3190" t="str">
        <f t="shared" si="294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5"/>
        <v>0.12327272727272727</v>
      </c>
      <c r="P3191">
        <f t="shared" si="296"/>
        <v>356.84210526315792</v>
      </c>
      <c r="Q3191" t="str">
        <f t="shared" si="297"/>
        <v>theater</v>
      </c>
      <c r="R3191" t="str">
        <f t="shared" si="294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5"/>
        <v>0</v>
      </c>
      <c r="P3192" t="e">
        <f t="shared" si="296"/>
        <v>#DIV/0!</v>
      </c>
      <c r="Q3192" t="str">
        <f t="shared" si="297"/>
        <v>theater</v>
      </c>
      <c r="R3192" t="str">
        <f t="shared" si="294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5"/>
        <v>4.0266666666666666E-2</v>
      </c>
      <c r="P3193">
        <f t="shared" si="296"/>
        <v>37.75</v>
      </c>
      <c r="Q3193" t="str">
        <f t="shared" si="297"/>
        <v>theater</v>
      </c>
      <c r="R3193" t="str">
        <f t="shared" si="294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5"/>
        <v>1.0200000000000001E-2</v>
      </c>
      <c r="P3194">
        <f t="shared" si="296"/>
        <v>12.75</v>
      </c>
      <c r="Q3194" t="str">
        <f t="shared" si="297"/>
        <v>theater</v>
      </c>
      <c r="R3194" t="str">
        <f t="shared" si="294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5"/>
        <v>0.1174</v>
      </c>
      <c r="P3195">
        <f t="shared" si="296"/>
        <v>24.458333333333332</v>
      </c>
      <c r="Q3195" t="str">
        <f t="shared" si="297"/>
        <v>theater</v>
      </c>
      <c r="R3195" t="str">
        <f t="shared" si="294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5"/>
        <v>0</v>
      </c>
      <c r="P3196" t="e">
        <f t="shared" si="296"/>
        <v>#DIV/0!</v>
      </c>
      <c r="Q3196" t="str">
        <f t="shared" si="297"/>
        <v>theater</v>
      </c>
      <c r="R3196" t="str">
        <f t="shared" si="294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5"/>
        <v>0.59142857142857141</v>
      </c>
      <c r="P3197">
        <f t="shared" si="296"/>
        <v>53.07692307692308</v>
      </c>
      <c r="Q3197" t="str">
        <f t="shared" si="297"/>
        <v>theater</v>
      </c>
      <c r="R3197" t="str">
        <f t="shared" si="294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5"/>
        <v>5.9999999999999995E-4</v>
      </c>
      <c r="P3198">
        <f t="shared" si="296"/>
        <v>300</v>
      </c>
      <c r="Q3198" t="str">
        <f t="shared" si="297"/>
        <v>theater</v>
      </c>
      <c r="R3198" t="str">
        <f t="shared" si="294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5"/>
        <v>0.1145</v>
      </c>
      <c r="P3199">
        <f t="shared" si="296"/>
        <v>286.25</v>
      </c>
      <c r="Q3199" t="str">
        <f t="shared" si="297"/>
        <v>theater</v>
      </c>
      <c r="R3199" t="str">
        <f t="shared" si="294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5"/>
        <v>3.6666666666666666E-3</v>
      </c>
      <c r="P3200">
        <f t="shared" si="296"/>
        <v>36.666666666666664</v>
      </c>
      <c r="Q3200" t="str">
        <f t="shared" si="297"/>
        <v>theater</v>
      </c>
      <c r="R3200" t="str">
        <f t="shared" si="294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5"/>
        <v>0.52159999999999995</v>
      </c>
      <c r="P3201">
        <f t="shared" si="296"/>
        <v>49.20754716981132</v>
      </c>
      <c r="Q3201" t="str">
        <f t="shared" si="297"/>
        <v>theater</v>
      </c>
      <c r="R3201" t="str">
        <f t="shared" si="294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5"/>
        <v>2.0000000000000002E-5</v>
      </c>
      <c r="P3202">
        <f t="shared" si="296"/>
        <v>1</v>
      </c>
      <c r="Q3202" t="str">
        <f t="shared" si="297"/>
        <v>theater</v>
      </c>
      <c r="R3202" t="str">
        <f t="shared" ref="R3202:R3265" si="300">RIGHT(N3202,(LEN(N3202)-SEARCH("/",N3202)))</f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1">E3203/D3203</f>
        <v>1.2500000000000001E-2</v>
      </c>
      <c r="P3203">
        <f t="shared" ref="P3203:P3266" si="302">E3203/L3203</f>
        <v>12.5</v>
      </c>
      <c r="Q3203" t="str">
        <f t="shared" ref="Q3203:Q3266" si="303">LEFT(N3203, SEARCH("/",N3203,1)-1)</f>
        <v>theater</v>
      </c>
      <c r="R3203" t="str">
        <f t="shared" si="300"/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1"/>
        <v>0.54520000000000002</v>
      </c>
      <c r="P3204">
        <f t="shared" si="302"/>
        <v>109.04</v>
      </c>
      <c r="Q3204" t="str">
        <f t="shared" si="303"/>
        <v>theater</v>
      </c>
      <c r="R3204" t="str">
        <f t="shared" si="300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1"/>
        <v>0.25</v>
      </c>
      <c r="P3205">
        <f t="shared" si="302"/>
        <v>41.666666666666664</v>
      </c>
      <c r="Q3205" t="str">
        <f t="shared" si="303"/>
        <v>theater</v>
      </c>
      <c r="R3205" t="str">
        <f t="shared" si="300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1"/>
        <v>0</v>
      </c>
      <c r="P3206" t="e">
        <f t="shared" si="302"/>
        <v>#DIV/0!</v>
      </c>
      <c r="Q3206" t="str">
        <f t="shared" si="303"/>
        <v>theater</v>
      </c>
      <c r="R3206" t="str">
        <f t="shared" si="300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1"/>
        <v>3.4125000000000003E-2</v>
      </c>
      <c r="P3207">
        <f t="shared" si="302"/>
        <v>22.75</v>
      </c>
      <c r="Q3207" t="str">
        <f t="shared" si="303"/>
        <v>theater</v>
      </c>
      <c r="R3207" t="str">
        <f t="shared" si="300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1"/>
        <v>0</v>
      </c>
      <c r="P3208" t="e">
        <f t="shared" si="302"/>
        <v>#DIV/0!</v>
      </c>
      <c r="Q3208" t="str">
        <f t="shared" si="303"/>
        <v>theater</v>
      </c>
      <c r="R3208" t="str">
        <f t="shared" si="300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1"/>
        <v>0.46363636363636362</v>
      </c>
      <c r="P3209">
        <f t="shared" si="302"/>
        <v>70.833333333333329</v>
      </c>
      <c r="Q3209" t="str">
        <f t="shared" si="303"/>
        <v>theater</v>
      </c>
      <c r="R3209" t="str">
        <f t="shared" si="300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1"/>
        <v>1.0349999999999999</v>
      </c>
      <c r="P3210">
        <f t="shared" si="302"/>
        <v>63.109756097560975</v>
      </c>
      <c r="Q3210" t="str">
        <f t="shared" si="303"/>
        <v>theater</v>
      </c>
      <c r="R3210" t="str">
        <f t="shared" si="300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1"/>
        <v>1.1932315789473684</v>
      </c>
      <c r="P3211">
        <f t="shared" si="302"/>
        <v>50.157964601769912</v>
      </c>
      <c r="Q3211" t="str">
        <f t="shared" si="303"/>
        <v>theater</v>
      </c>
      <c r="R3211" t="str">
        <f t="shared" si="300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1"/>
        <v>1.2576666666666667</v>
      </c>
      <c r="P3212">
        <f t="shared" si="302"/>
        <v>62.883333333333333</v>
      </c>
      <c r="Q3212" t="str">
        <f t="shared" si="303"/>
        <v>theater</v>
      </c>
      <c r="R3212" t="str">
        <f t="shared" si="300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1"/>
        <v>1.1974347826086957</v>
      </c>
      <c r="P3213">
        <f t="shared" si="302"/>
        <v>85.531055900621112</v>
      </c>
      <c r="Q3213" t="str">
        <f t="shared" si="303"/>
        <v>theater</v>
      </c>
      <c r="R3213" t="str">
        <f t="shared" si="300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1"/>
        <v>1.2625</v>
      </c>
      <c r="P3214">
        <f t="shared" si="302"/>
        <v>53.723404255319146</v>
      </c>
      <c r="Q3214" t="str">
        <f t="shared" si="303"/>
        <v>theater</v>
      </c>
      <c r="R3214" t="str">
        <f t="shared" si="300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1"/>
        <v>1.0011666666666668</v>
      </c>
      <c r="P3215">
        <f t="shared" si="302"/>
        <v>127.80851063829788</v>
      </c>
      <c r="Q3215" t="str">
        <f t="shared" si="303"/>
        <v>theater</v>
      </c>
      <c r="R3215" t="str">
        <f t="shared" si="300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1"/>
        <v>1.0213333333333334</v>
      </c>
      <c r="P3216">
        <f t="shared" si="302"/>
        <v>106.57391304347826</v>
      </c>
      <c r="Q3216" t="str">
        <f t="shared" si="303"/>
        <v>theater</v>
      </c>
      <c r="R3216" t="str">
        <f t="shared" si="300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1"/>
        <v>1.0035142857142858</v>
      </c>
      <c r="P3217">
        <f t="shared" si="302"/>
        <v>262.11194029850748</v>
      </c>
      <c r="Q3217" t="str">
        <f t="shared" si="303"/>
        <v>theater</v>
      </c>
      <c r="R3217" t="str">
        <f t="shared" si="300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1"/>
        <v>1.0004999999999999</v>
      </c>
      <c r="P3218">
        <f t="shared" si="302"/>
        <v>57.171428571428571</v>
      </c>
      <c r="Q3218" t="str">
        <f t="shared" si="303"/>
        <v>theater</v>
      </c>
      <c r="R3218" t="str">
        <f t="shared" si="300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1"/>
        <v>1.1602222222222223</v>
      </c>
      <c r="P3219">
        <f t="shared" si="302"/>
        <v>50.20192307692308</v>
      </c>
      <c r="Q3219" t="str">
        <f t="shared" si="303"/>
        <v>theater</v>
      </c>
      <c r="R3219" t="str">
        <f t="shared" si="300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1"/>
        <v>1.0209999999999999</v>
      </c>
      <c r="P3220">
        <f t="shared" si="302"/>
        <v>66.586956521739125</v>
      </c>
      <c r="Q3220" t="str">
        <f t="shared" si="303"/>
        <v>theater</v>
      </c>
      <c r="R3220" t="str">
        <f t="shared" si="300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1"/>
        <v>1.0011000000000001</v>
      </c>
      <c r="P3221">
        <f t="shared" si="302"/>
        <v>168.25210084033614</v>
      </c>
      <c r="Q3221" t="str">
        <f t="shared" si="303"/>
        <v>theater</v>
      </c>
      <c r="R3221" t="str">
        <f t="shared" si="300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1"/>
        <v>1.0084</v>
      </c>
      <c r="P3222">
        <f t="shared" si="302"/>
        <v>256.37288135593218</v>
      </c>
      <c r="Q3222" t="str">
        <f t="shared" si="303"/>
        <v>theater</v>
      </c>
      <c r="R3222" t="str">
        <f t="shared" si="300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1"/>
        <v>1.0342499999999999</v>
      </c>
      <c r="P3223">
        <f t="shared" si="302"/>
        <v>36.610619469026545</v>
      </c>
      <c r="Q3223" t="str">
        <f t="shared" si="303"/>
        <v>theater</v>
      </c>
      <c r="R3223" t="str">
        <f t="shared" si="300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1"/>
        <v>1.248</v>
      </c>
      <c r="P3224">
        <f t="shared" si="302"/>
        <v>37.142857142857146</v>
      </c>
      <c r="Q3224" t="str">
        <f t="shared" si="303"/>
        <v>theater</v>
      </c>
      <c r="R3224" t="str">
        <f t="shared" si="300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1"/>
        <v>1.0951612903225807</v>
      </c>
      <c r="P3225">
        <f t="shared" si="302"/>
        <v>45.878378378378379</v>
      </c>
      <c r="Q3225" t="str">
        <f t="shared" si="303"/>
        <v>theater</v>
      </c>
      <c r="R3225" t="str">
        <f t="shared" si="300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1"/>
        <v>1.0203333333333333</v>
      </c>
      <c r="P3226">
        <f t="shared" si="302"/>
        <v>141.71296296296296</v>
      </c>
      <c r="Q3226" t="str">
        <f t="shared" si="303"/>
        <v>theater</v>
      </c>
      <c r="R3226" t="str">
        <f t="shared" si="300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1"/>
        <v>1.0235000000000001</v>
      </c>
      <c r="P3227">
        <f t="shared" si="302"/>
        <v>52.487179487179489</v>
      </c>
      <c r="Q3227" t="str">
        <f t="shared" si="303"/>
        <v>theater</v>
      </c>
      <c r="R3227" t="str">
        <f t="shared" si="300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1"/>
        <v>1.0416666666666667</v>
      </c>
      <c r="P3228">
        <f t="shared" si="302"/>
        <v>59.523809523809526</v>
      </c>
      <c r="Q3228" t="str">
        <f t="shared" si="303"/>
        <v>theater</v>
      </c>
      <c r="R3228" t="str">
        <f t="shared" si="300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1"/>
        <v>1.25</v>
      </c>
      <c r="P3229">
        <f t="shared" si="302"/>
        <v>50</v>
      </c>
      <c r="Q3229" t="str">
        <f t="shared" si="303"/>
        <v>theater</v>
      </c>
      <c r="R3229" t="str">
        <f t="shared" si="300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1"/>
        <v>1.0234285714285714</v>
      </c>
      <c r="P3230">
        <f t="shared" si="302"/>
        <v>193.62162162162161</v>
      </c>
      <c r="Q3230" t="str">
        <f t="shared" si="303"/>
        <v>theater</v>
      </c>
      <c r="R3230" t="str">
        <f t="shared" si="300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1"/>
        <v>1.0786500000000001</v>
      </c>
      <c r="P3231">
        <f t="shared" si="302"/>
        <v>106.79702970297029</v>
      </c>
      <c r="Q3231" t="str">
        <f t="shared" si="303"/>
        <v>theater</v>
      </c>
      <c r="R3231" t="str">
        <f t="shared" si="300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1"/>
        <v>1.0988461538461538</v>
      </c>
      <c r="P3232">
        <f t="shared" si="302"/>
        <v>77.21621621621621</v>
      </c>
      <c r="Q3232" t="str">
        <f t="shared" si="303"/>
        <v>theater</v>
      </c>
      <c r="R3232" t="str">
        <f t="shared" si="300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1"/>
        <v>1.61</v>
      </c>
      <c r="P3233">
        <f t="shared" si="302"/>
        <v>57.5</v>
      </c>
      <c r="Q3233" t="str">
        <f t="shared" si="303"/>
        <v>theater</v>
      </c>
      <c r="R3233" t="str">
        <f t="shared" si="300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1"/>
        <v>1.3120000000000001</v>
      </c>
      <c r="P3234">
        <f t="shared" si="302"/>
        <v>50.46153846153846</v>
      </c>
      <c r="Q3234" t="str">
        <f t="shared" si="303"/>
        <v>theater</v>
      </c>
      <c r="R3234" t="str">
        <f t="shared" si="300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1"/>
        <v>1.1879999999999999</v>
      </c>
      <c r="P3235">
        <f t="shared" si="302"/>
        <v>97.377049180327873</v>
      </c>
      <c r="Q3235" t="str">
        <f t="shared" si="303"/>
        <v>theater</v>
      </c>
      <c r="R3235" t="str">
        <f t="shared" si="300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1"/>
        <v>1.0039275000000001</v>
      </c>
      <c r="P3236">
        <f t="shared" si="302"/>
        <v>34.91921739130435</v>
      </c>
      <c r="Q3236" t="str">
        <f t="shared" si="303"/>
        <v>theater</v>
      </c>
      <c r="R3236" t="str">
        <f t="shared" si="300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1"/>
        <v>1.0320666666666667</v>
      </c>
      <c r="P3237">
        <f t="shared" si="302"/>
        <v>85.530386740331494</v>
      </c>
      <c r="Q3237" t="str">
        <f t="shared" si="303"/>
        <v>theater</v>
      </c>
      <c r="R3237" t="str">
        <f t="shared" si="300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1"/>
        <v>1.006</v>
      </c>
      <c r="P3238">
        <f t="shared" si="302"/>
        <v>182.90909090909091</v>
      </c>
      <c r="Q3238" t="str">
        <f t="shared" si="303"/>
        <v>theater</v>
      </c>
      <c r="R3238" t="str">
        <f t="shared" si="300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1"/>
        <v>1.0078754285714286</v>
      </c>
      <c r="P3239">
        <f t="shared" si="302"/>
        <v>131.13620817843866</v>
      </c>
      <c r="Q3239" t="str">
        <f t="shared" si="303"/>
        <v>theater</v>
      </c>
      <c r="R3239" t="str">
        <f t="shared" si="300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1"/>
        <v>1.1232142857142857</v>
      </c>
      <c r="P3240">
        <f t="shared" si="302"/>
        <v>39.810126582278478</v>
      </c>
      <c r="Q3240" t="str">
        <f t="shared" si="303"/>
        <v>theater</v>
      </c>
      <c r="R3240" t="str">
        <f t="shared" si="300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1"/>
        <v>1.0591914022517912</v>
      </c>
      <c r="P3241">
        <f t="shared" si="302"/>
        <v>59.701730769230764</v>
      </c>
      <c r="Q3241" t="str">
        <f t="shared" si="303"/>
        <v>theater</v>
      </c>
      <c r="R3241" t="str">
        <f t="shared" si="300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1"/>
        <v>1.0056666666666667</v>
      </c>
      <c r="P3242">
        <f t="shared" si="302"/>
        <v>88.735294117647058</v>
      </c>
      <c r="Q3242" t="str">
        <f t="shared" si="303"/>
        <v>theater</v>
      </c>
      <c r="R3242" t="str">
        <f t="shared" si="300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1"/>
        <v>1.1530588235294117</v>
      </c>
      <c r="P3243">
        <f t="shared" si="302"/>
        <v>58.688622754491021</v>
      </c>
      <c r="Q3243" t="str">
        <f t="shared" si="303"/>
        <v>theater</v>
      </c>
      <c r="R3243" t="str">
        <f t="shared" si="300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1"/>
        <v>1.273042</v>
      </c>
      <c r="P3244">
        <f t="shared" si="302"/>
        <v>69.56513661202186</v>
      </c>
      <c r="Q3244" t="str">
        <f t="shared" si="303"/>
        <v>theater</v>
      </c>
      <c r="R3244" t="str">
        <f t="shared" si="300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1"/>
        <v>1.028375</v>
      </c>
      <c r="P3245">
        <f t="shared" si="302"/>
        <v>115.87323943661971</v>
      </c>
      <c r="Q3245" t="str">
        <f t="shared" si="303"/>
        <v>theater</v>
      </c>
      <c r="R3245" t="str">
        <f t="shared" si="300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1"/>
        <v>1.0293749999999999</v>
      </c>
      <c r="P3246">
        <f t="shared" si="302"/>
        <v>23.869565217391305</v>
      </c>
      <c r="Q3246" t="str">
        <f t="shared" si="303"/>
        <v>theater</v>
      </c>
      <c r="R3246" t="str">
        <f t="shared" si="300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1"/>
        <v>1.043047619047619</v>
      </c>
      <c r="P3247">
        <f t="shared" si="302"/>
        <v>81.125925925925927</v>
      </c>
      <c r="Q3247" t="str">
        <f t="shared" si="303"/>
        <v>theater</v>
      </c>
      <c r="R3247" t="str">
        <f t="shared" si="300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1"/>
        <v>1.1122000000000001</v>
      </c>
      <c r="P3248">
        <f t="shared" si="302"/>
        <v>57.626943005181346</v>
      </c>
      <c r="Q3248" t="str">
        <f t="shared" si="303"/>
        <v>theater</v>
      </c>
      <c r="R3248" t="str">
        <f t="shared" si="300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1"/>
        <v>1.0586</v>
      </c>
      <c r="P3249">
        <f t="shared" si="302"/>
        <v>46.429824561403507</v>
      </c>
      <c r="Q3249" t="str">
        <f t="shared" si="303"/>
        <v>theater</v>
      </c>
      <c r="R3249" t="str">
        <f t="shared" si="300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1"/>
        <v>1.0079166666666666</v>
      </c>
      <c r="P3250">
        <f t="shared" si="302"/>
        <v>60.475000000000001</v>
      </c>
      <c r="Q3250" t="str">
        <f t="shared" si="303"/>
        <v>theater</v>
      </c>
      <c r="R3250" t="str">
        <f t="shared" si="300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1"/>
        <v>1.0492727272727274</v>
      </c>
      <c r="P3251">
        <f t="shared" si="302"/>
        <v>65.579545454545453</v>
      </c>
      <c r="Q3251" t="str">
        <f t="shared" si="303"/>
        <v>theater</v>
      </c>
      <c r="R3251" t="str">
        <f t="shared" si="300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1"/>
        <v>1.01552</v>
      </c>
      <c r="P3252">
        <f t="shared" si="302"/>
        <v>119.1924882629108</v>
      </c>
      <c r="Q3252" t="str">
        <f t="shared" si="303"/>
        <v>theater</v>
      </c>
      <c r="R3252" t="str">
        <f t="shared" si="300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1"/>
        <v>1.1073333333333333</v>
      </c>
      <c r="P3253">
        <f t="shared" si="302"/>
        <v>83.05</v>
      </c>
      <c r="Q3253" t="str">
        <f t="shared" si="303"/>
        <v>theater</v>
      </c>
      <c r="R3253" t="str">
        <f t="shared" si="300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1"/>
        <v>1.2782222222222221</v>
      </c>
      <c r="P3254">
        <f t="shared" si="302"/>
        <v>57.52</v>
      </c>
      <c r="Q3254" t="str">
        <f t="shared" si="303"/>
        <v>theater</v>
      </c>
      <c r="R3254" t="str">
        <f t="shared" si="300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1"/>
        <v>1.0182500000000001</v>
      </c>
      <c r="P3255">
        <f t="shared" si="302"/>
        <v>177.08695652173913</v>
      </c>
      <c r="Q3255" t="str">
        <f t="shared" si="303"/>
        <v>theater</v>
      </c>
      <c r="R3255" t="str">
        <f t="shared" si="300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1"/>
        <v>1.012576923076923</v>
      </c>
      <c r="P3256">
        <f t="shared" si="302"/>
        <v>70.771505376344081</v>
      </c>
      <c r="Q3256" t="str">
        <f t="shared" si="303"/>
        <v>theater</v>
      </c>
      <c r="R3256" t="str">
        <f t="shared" si="300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1"/>
        <v>1.75</v>
      </c>
      <c r="P3257">
        <f t="shared" si="302"/>
        <v>29.166666666666668</v>
      </c>
      <c r="Q3257" t="str">
        <f t="shared" si="303"/>
        <v>theater</v>
      </c>
      <c r="R3257" t="str">
        <f t="shared" si="300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1"/>
        <v>1.2806</v>
      </c>
      <c r="P3258">
        <f t="shared" si="302"/>
        <v>72.76136363636364</v>
      </c>
      <c r="Q3258" t="str">
        <f t="shared" si="303"/>
        <v>theater</v>
      </c>
      <c r="R3258" t="str">
        <f t="shared" si="300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1"/>
        <v>1.0629949999999999</v>
      </c>
      <c r="P3259">
        <f t="shared" si="302"/>
        <v>51.853414634146333</v>
      </c>
      <c r="Q3259" t="str">
        <f t="shared" si="303"/>
        <v>theater</v>
      </c>
      <c r="R3259" t="str">
        <f t="shared" si="300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1"/>
        <v>1.052142857142857</v>
      </c>
      <c r="P3260">
        <f t="shared" si="302"/>
        <v>98.2</v>
      </c>
      <c r="Q3260" t="str">
        <f t="shared" si="303"/>
        <v>theater</v>
      </c>
      <c r="R3260" t="str">
        <f t="shared" si="300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1"/>
        <v>1.0616782608695652</v>
      </c>
      <c r="P3261">
        <f t="shared" si="302"/>
        <v>251.7381443298969</v>
      </c>
      <c r="Q3261" t="str">
        <f t="shared" si="303"/>
        <v>theater</v>
      </c>
      <c r="R3261" t="str">
        <f t="shared" si="300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1"/>
        <v>1.0924</v>
      </c>
      <c r="P3262">
        <f t="shared" si="302"/>
        <v>74.821917808219183</v>
      </c>
      <c r="Q3262" t="str">
        <f t="shared" si="303"/>
        <v>theater</v>
      </c>
      <c r="R3262" t="str">
        <f t="shared" si="300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1"/>
        <v>1.0045454545454546</v>
      </c>
      <c r="P3263">
        <f t="shared" si="302"/>
        <v>67.65306122448979</v>
      </c>
      <c r="Q3263" t="str">
        <f t="shared" si="303"/>
        <v>theater</v>
      </c>
      <c r="R3263" t="str">
        <f t="shared" si="300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1"/>
        <v>1.0304098360655738</v>
      </c>
      <c r="P3264">
        <f t="shared" si="302"/>
        <v>93.81343283582089</v>
      </c>
      <c r="Q3264" t="str">
        <f t="shared" si="303"/>
        <v>theater</v>
      </c>
      <c r="R3264" t="str">
        <f t="shared" si="300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1"/>
        <v>1.121664</v>
      </c>
      <c r="P3265">
        <f t="shared" si="302"/>
        <v>41.237647058823526</v>
      </c>
      <c r="Q3265" t="str">
        <f t="shared" si="303"/>
        <v>theater</v>
      </c>
      <c r="R3265" t="str">
        <f t="shared" si="300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1"/>
        <v>1.03</v>
      </c>
      <c r="P3266">
        <f t="shared" si="302"/>
        <v>52.551020408163268</v>
      </c>
      <c r="Q3266" t="str">
        <f t="shared" si="303"/>
        <v>theater</v>
      </c>
      <c r="R3266" t="str">
        <f t="shared" ref="R3266:R3329" si="306">RIGHT(N3266,(LEN(N3266)-SEARCH("/",N3266)))</f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7">E3267/D3267</f>
        <v>1.64</v>
      </c>
      <c r="P3267">
        <f t="shared" ref="P3267:P3330" si="308">E3267/L3267</f>
        <v>70.285714285714292</v>
      </c>
      <c r="Q3267" t="str">
        <f t="shared" ref="Q3267:Q3330" si="309">LEFT(N3267, SEARCH("/",N3267,1)-1)</f>
        <v>theater</v>
      </c>
      <c r="R3267" t="str">
        <f t="shared" si="306"/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7"/>
        <v>1.3128333333333333</v>
      </c>
      <c r="P3268">
        <f t="shared" si="308"/>
        <v>48.325153374233132</v>
      </c>
      <c r="Q3268" t="str">
        <f t="shared" si="309"/>
        <v>theater</v>
      </c>
      <c r="R3268" t="str">
        <f t="shared" si="306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7"/>
        <v>1.0209999999999999</v>
      </c>
      <c r="P3269">
        <f t="shared" si="308"/>
        <v>53.177083333333336</v>
      </c>
      <c r="Q3269" t="str">
        <f t="shared" si="309"/>
        <v>theater</v>
      </c>
      <c r="R3269" t="str">
        <f t="shared" si="306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7"/>
        <v>1.28</v>
      </c>
      <c r="P3270">
        <f t="shared" si="308"/>
        <v>60.952380952380949</v>
      </c>
      <c r="Q3270" t="str">
        <f t="shared" si="309"/>
        <v>theater</v>
      </c>
      <c r="R3270" t="str">
        <f t="shared" si="306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7"/>
        <v>1.0149999999999999</v>
      </c>
      <c r="P3271">
        <f t="shared" si="308"/>
        <v>116</v>
      </c>
      <c r="Q3271" t="str">
        <f t="shared" si="309"/>
        <v>theater</v>
      </c>
      <c r="R3271" t="str">
        <f t="shared" si="306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7"/>
        <v>1.0166666666666666</v>
      </c>
      <c r="P3272">
        <f t="shared" si="308"/>
        <v>61</v>
      </c>
      <c r="Q3272" t="str">
        <f t="shared" si="309"/>
        <v>theater</v>
      </c>
      <c r="R3272" t="str">
        <f t="shared" si="306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7"/>
        <v>1.3</v>
      </c>
      <c r="P3273">
        <f t="shared" si="308"/>
        <v>38.235294117647058</v>
      </c>
      <c r="Q3273" t="str">
        <f t="shared" si="309"/>
        <v>theater</v>
      </c>
      <c r="R3273" t="str">
        <f t="shared" si="306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7"/>
        <v>1.5443</v>
      </c>
      <c r="P3274">
        <f t="shared" si="308"/>
        <v>106.50344827586207</v>
      </c>
      <c r="Q3274" t="str">
        <f t="shared" si="309"/>
        <v>theater</v>
      </c>
      <c r="R3274" t="str">
        <f t="shared" si="306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7"/>
        <v>1.0740000000000001</v>
      </c>
      <c r="P3275">
        <f t="shared" si="308"/>
        <v>204.57142857142858</v>
      </c>
      <c r="Q3275" t="str">
        <f t="shared" si="309"/>
        <v>theater</v>
      </c>
      <c r="R3275" t="str">
        <f t="shared" si="306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7"/>
        <v>1.0132258064516129</v>
      </c>
      <c r="P3276">
        <f t="shared" si="308"/>
        <v>54.912587412587413</v>
      </c>
      <c r="Q3276" t="str">
        <f t="shared" si="309"/>
        <v>theater</v>
      </c>
      <c r="R3276" t="str">
        <f t="shared" si="306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7"/>
        <v>1.0027777777777778</v>
      </c>
      <c r="P3277">
        <f t="shared" si="308"/>
        <v>150.41666666666666</v>
      </c>
      <c r="Q3277" t="str">
        <f t="shared" si="309"/>
        <v>theater</v>
      </c>
      <c r="R3277" t="str">
        <f t="shared" si="306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7"/>
        <v>1.1684444444444444</v>
      </c>
      <c r="P3278">
        <f t="shared" si="308"/>
        <v>52.58</v>
      </c>
      <c r="Q3278" t="str">
        <f t="shared" si="309"/>
        <v>theater</v>
      </c>
      <c r="R3278" t="str">
        <f t="shared" si="306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7"/>
        <v>1.0860000000000001</v>
      </c>
      <c r="P3279">
        <f t="shared" si="308"/>
        <v>54.3</v>
      </c>
      <c r="Q3279" t="str">
        <f t="shared" si="309"/>
        <v>theater</v>
      </c>
      <c r="R3279" t="str">
        <f t="shared" si="306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7"/>
        <v>1.034</v>
      </c>
      <c r="P3280">
        <f t="shared" si="308"/>
        <v>76.029411764705884</v>
      </c>
      <c r="Q3280" t="str">
        <f t="shared" si="309"/>
        <v>theater</v>
      </c>
      <c r="R3280" t="str">
        <f t="shared" si="306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7"/>
        <v>1.1427586206896552</v>
      </c>
      <c r="P3281">
        <f t="shared" si="308"/>
        <v>105.2063492063492</v>
      </c>
      <c r="Q3281" t="str">
        <f t="shared" si="309"/>
        <v>theater</v>
      </c>
      <c r="R3281" t="str">
        <f t="shared" si="306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7"/>
        <v>1.03</v>
      </c>
      <c r="P3282">
        <f t="shared" si="308"/>
        <v>68.666666666666671</v>
      </c>
      <c r="Q3282" t="str">
        <f t="shared" si="309"/>
        <v>theater</v>
      </c>
      <c r="R3282" t="str">
        <f t="shared" si="306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7"/>
        <v>1.216</v>
      </c>
      <c r="P3283">
        <f t="shared" si="308"/>
        <v>129.36170212765958</v>
      </c>
      <c r="Q3283" t="str">
        <f t="shared" si="309"/>
        <v>theater</v>
      </c>
      <c r="R3283" t="str">
        <f t="shared" si="306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7"/>
        <v>1.026467741935484</v>
      </c>
      <c r="P3284">
        <f t="shared" si="308"/>
        <v>134.26371308016877</v>
      </c>
      <c r="Q3284" t="str">
        <f t="shared" si="309"/>
        <v>theater</v>
      </c>
      <c r="R3284" t="str">
        <f t="shared" si="306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7"/>
        <v>1.0475000000000001</v>
      </c>
      <c r="P3285">
        <f t="shared" si="308"/>
        <v>17.829787234042552</v>
      </c>
      <c r="Q3285" t="str">
        <f t="shared" si="309"/>
        <v>theater</v>
      </c>
      <c r="R3285" t="str">
        <f t="shared" si="306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7"/>
        <v>1.016</v>
      </c>
      <c r="P3286">
        <f t="shared" si="308"/>
        <v>203.2</v>
      </c>
      <c r="Q3286" t="str">
        <f t="shared" si="309"/>
        <v>theater</v>
      </c>
      <c r="R3286" t="str">
        <f t="shared" si="306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7"/>
        <v>1.1210242048409682</v>
      </c>
      <c r="P3287">
        <f t="shared" si="308"/>
        <v>69.18518518518519</v>
      </c>
      <c r="Q3287" t="str">
        <f t="shared" si="309"/>
        <v>theater</v>
      </c>
      <c r="R3287" t="str">
        <f t="shared" si="306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7"/>
        <v>1.0176666666666667</v>
      </c>
      <c r="P3288">
        <f t="shared" si="308"/>
        <v>125.12295081967213</v>
      </c>
      <c r="Q3288" t="str">
        <f t="shared" si="309"/>
        <v>theater</v>
      </c>
      <c r="R3288" t="str">
        <f t="shared" si="306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7"/>
        <v>1</v>
      </c>
      <c r="P3289">
        <f t="shared" si="308"/>
        <v>73.529411764705884</v>
      </c>
      <c r="Q3289" t="str">
        <f t="shared" si="309"/>
        <v>theater</v>
      </c>
      <c r="R3289" t="str">
        <f t="shared" si="306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7"/>
        <v>1.0026489999999999</v>
      </c>
      <c r="P3290">
        <f t="shared" si="308"/>
        <v>48.437149758454105</v>
      </c>
      <c r="Q3290" t="str">
        <f t="shared" si="309"/>
        <v>theater</v>
      </c>
      <c r="R3290" t="str">
        <f t="shared" si="306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7"/>
        <v>1.3304200000000002</v>
      </c>
      <c r="P3291">
        <f t="shared" si="308"/>
        <v>26.608400000000003</v>
      </c>
      <c r="Q3291" t="str">
        <f t="shared" si="309"/>
        <v>theater</v>
      </c>
      <c r="R3291" t="str">
        <f t="shared" si="306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7"/>
        <v>1.212</v>
      </c>
      <c r="P3292">
        <f t="shared" si="308"/>
        <v>33.666666666666664</v>
      </c>
      <c r="Q3292" t="str">
        <f t="shared" si="309"/>
        <v>theater</v>
      </c>
      <c r="R3292" t="str">
        <f t="shared" si="306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7"/>
        <v>1.1399999999999999</v>
      </c>
      <c r="P3293">
        <f t="shared" si="308"/>
        <v>40.714285714285715</v>
      </c>
      <c r="Q3293" t="str">
        <f t="shared" si="309"/>
        <v>theater</v>
      </c>
      <c r="R3293" t="str">
        <f t="shared" si="306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7"/>
        <v>2.8613861386138613</v>
      </c>
      <c r="P3294">
        <f t="shared" si="308"/>
        <v>19.266666666666666</v>
      </c>
      <c r="Q3294" t="str">
        <f t="shared" si="309"/>
        <v>theater</v>
      </c>
      <c r="R3294" t="str">
        <f t="shared" si="306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7"/>
        <v>1.7044444444444444</v>
      </c>
      <c r="P3295">
        <f t="shared" si="308"/>
        <v>84.285714285714292</v>
      </c>
      <c r="Q3295" t="str">
        <f t="shared" si="309"/>
        <v>theater</v>
      </c>
      <c r="R3295" t="str">
        <f t="shared" si="306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7"/>
        <v>1.1833333333333333</v>
      </c>
      <c r="P3296">
        <f t="shared" si="308"/>
        <v>29.583333333333332</v>
      </c>
      <c r="Q3296" t="str">
        <f t="shared" si="309"/>
        <v>theater</v>
      </c>
      <c r="R3296" t="str">
        <f t="shared" si="306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7"/>
        <v>1.0285857142857142</v>
      </c>
      <c r="P3297">
        <f t="shared" si="308"/>
        <v>26.667037037037037</v>
      </c>
      <c r="Q3297" t="str">
        <f t="shared" si="309"/>
        <v>theater</v>
      </c>
      <c r="R3297" t="str">
        <f t="shared" si="306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7"/>
        <v>1.4406666666666668</v>
      </c>
      <c r="P3298">
        <f t="shared" si="308"/>
        <v>45.978723404255319</v>
      </c>
      <c r="Q3298" t="str">
        <f t="shared" si="309"/>
        <v>theater</v>
      </c>
      <c r="R3298" t="str">
        <f t="shared" si="306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7"/>
        <v>1.0007272727272727</v>
      </c>
      <c r="P3299">
        <f t="shared" si="308"/>
        <v>125.09090909090909</v>
      </c>
      <c r="Q3299" t="str">
        <f t="shared" si="309"/>
        <v>theater</v>
      </c>
      <c r="R3299" t="str">
        <f t="shared" si="306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7"/>
        <v>1.0173000000000001</v>
      </c>
      <c r="P3300">
        <f t="shared" si="308"/>
        <v>141.29166666666666</v>
      </c>
      <c r="Q3300" t="str">
        <f t="shared" si="309"/>
        <v>theater</v>
      </c>
      <c r="R3300" t="str">
        <f t="shared" si="306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7"/>
        <v>1.1619999999999999</v>
      </c>
      <c r="P3301">
        <f t="shared" si="308"/>
        <v>55.333333333333336</v>
      </c>
      <c r="Q3301" t="str">
        <f t="shared" si="309"/>
        <v>theater</v>
      </c>
      <c r="R3301" t="str">
        <f t="shared" si="306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7"/>
        <v>1.3616666666666666</v>
      </c>
      <c r="P3302">
        <f t="shared" si="308"/>
        <v>46.420454545454547</v>
      </c>
      <c r="Q3302" t="str">
        <f t="shared" si="309"/>
        <v>theater</v>
      </c>
      <c r="R3302" t="str">
        <f t="shared" si="306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7"/>
        <v>1.3346666666666667</v>
      </c>
      <c r="P3303">
        <f t="shared" si="308"/>
        <v>57.2</v>
      </c>
      <c r="Q3303" t="str">
        <f t="shared" si="309"/>
        <v>theater</v>
      </c>
      <c r="R3303" t="str">
        <f t="shared" si="306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7"/>
        <v>1.0339285714285715</v>
      </c>
      <c r="P3304">
        <f t="shared" si="308"/>
        <v>173.7</v>
      </c>
      <c r="Q3304" t="str">
        <f t="shared" si="309"/>
        <v>theater</v>
      </c>
      <c r="R3304" t="str">
        <f t="shared" si="306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7"/>
        <v>1.1588888888888889</v>
      </c>
      <c r="P3305">
        <f t="shared" si="308"/>
        <v>59.6</v>
      </c>
      <c r="Q3305" t="str">
        <f t="shared" si="309"/>
        <v>theater</v>
      </c>
      <c r="R3305" t="str">
        <f t="shared" si="306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7"/>
        <v>1.0451666666666666</v>
      </c>
      <c r="P3306">
        <f t="shared" si="308"/>
        <v>89.585714285714289</v>
      </c>
      <c r="Q3306" t="str">
        <f t="shared" si="309"/>
        <v>theater</v>
      </c>
      <c r="R3306" t="str">
        <f t="shared" si="306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7"/>
        <v>1.0202500000000001</v>
      </c>
      <c r="P3307">
        <f t="shared" si="308"/>
        <v>204.05</v>
      </c>
      <c r="Q3307" t="str">
        <f t="shared" si="309"/>
        <v>theater</v>
      </c>
      <c r="R3307" t="str">
        <f t="shared" si="306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7"/>
        <v>1.7533333333333334</v>
      </c>
      <c r="P3308">
        <f t="shared" si="308"/>
        <v>48.703703703703702</v>
      </c>
      <c r="Q3308" t="str">
        <f t="shared" si="309"/>
        <v>theater</v>
      </c>
      <c r="R3308" t="str">
        <f t="shared" si="306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7"/>
        <v>1.0668</v>
      </c>
      <c r="P3309">
        <f t="shared" si="308"/>
        <v>53.339999999999996</v>
      </c>
      <c r="Q3309" t="str">
        <f t="shared" si="309"/>
        <v>theater</v>
      </c>
      <c r="R3309" t="str">
        <f t="shared" si="306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7"/>
        <v>1.2228571428571429</v>
      </c>
      <c r="P3310">
        <f t="shared" si="308"/>
        <v>75.087719298245617</v>
      </c>
      <c r="Q3310" t="str">
        <f t="shared" si="309"/>
        <v>theater</v>
      </c>
      <c r="R3310" t="str">
        <f t="shared" si="306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7"/>
        <v>1.5942857142857143</v>
      </c>
      <c r="P3311">
        <f t="shared" si="308"/>
        <v>18</v>
      </c>
      <c r="Q3311" t="str">
        <f t="shared" si="309"/>
        <v>theater</v>
      </c>
      <c r="R3311" t="str">
        <f t="shared" si="306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7"/>
        <v>1.0007692307692309</v>
      </c>
      <c r="P3312">
        <f t="shared" si="308"/>
        <v>209.83870967741936</v>
      </c>
      <c r="Q3312" t="str">
        <f t="shared" si="309"/>
        <v>theater</v>
      </c>
      <c r="R3312" t="str">
        <f t="shared" si="306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7"/>
        <v>1.0984</v>
      </c>
      <c r="P3313">
        <f t="shared" si="308"/>
        <v>61.022222222222226</v>
      </c>
      <c r="Q3313" t="str">
        <f t="shared" si="309"/>
        <v>theater</v>
      </c>
      <c r="R3313" t="str">
        <f t="shared" si="306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7"/>
        <v>1.0004</v>
      </c>
      <c r="P3314">
        <f t="shared" si="308"/>
        <v>61</v>
      </c>
      <c r="Q3314" t="str">
        <f t="shared" si="309"/>
        <v>theater</v>
      </c>
      <c r="R3314" t="str">
        <f t="shared" si="306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7"/>
        <v>1.1605000000000001</v>
      </c>
      <c r="P3315">
        <f t="shared" si="308"/>
        <v>80.034482758620683</v>
      </c>
      <c r="Q3315" t="str">
        <f t="shared" si="309"/>
        <v>theater</v>
      </c>
      <c r="R3315" t="str">
        <f t="shared" si="306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7"/>
        <v>2.1074999999999999</v>
      </c>
      <c r="P3316">
        <f t="shared" si="308"/>
        <v>29.068965517241381</v>
      </c>
      <c r="Q3316" t="str">
        <f t="shared" si="309"/>
        <v>theater</v>
      </c>
      <c r="R3316" t="str">
        <f t="shared" si="306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7"/>
        <v>1.1000000000000001</v>
      </c>
      <c r="P3317">
        <f t="shared" si="308"/>
        <v>49.438202247191015</v>
      </c>
      <c r="Q3317" t="str">
        <f t="shared" si="309"/>
        <v>theater</v>
      </c>
      <c r="R3317" t="str">
        <f t="shared" si="306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7"/>
        <v>1.0008673425918038</v>
      </c>
      <c r="P3318">
        <f t="shared" si="308"/>
        <v>93.977440000000001</v>
      </c>
      <c r="Q3318" t="str">
        <f t="shared" si="309"/>
        <v>theater</v>
      </c>
      <c r="R3318" t="str">
        <f t="shared" si="306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7"/>
        <v>1.0619047619047619</v>
      </c>
      <c r="P3319">
        <f t="shared" si="308"/>
        <v>61.944444444444443</v>
      </c>
      <c r="Q3319" t="str">
        <f t="shared" si="309"/>
        <v>theater</v>
      </c>
      <c r="R3319" t="str">
        <f t="shared" si="306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7"/>
        <v>1.256</v>
      </c>
      <c r="P3320">
        <f t="shared" si="308"/>
        <v>78.5</v>
      </c>
      <c r="Q3320" t="str">
        <f t="shared" si="309"/>
        <v>theater</v>
      </c>
      <c r="R3320" t="str">
        <f t="shared" si="306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7"/>
        <v>1.08</v>
      </c>
      <c r="P3321">
        <f t="shared" si="308"/>
        <v>33.75</v>
      </c>
      <c r="Q3321" t="str">
        <f t="shared" si="309"/>
        <v>theater</v>
      </c>
      <c r="R3321" t="str">
        <f t="shared" si="306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7"/>
        <v>1.01</v>
      </c>
      <c r="P3322">
        <f t="shared" si="308"/>
        <v>66.44736842105263</v>
      </c>
      <c r="Q3322" t="str">
        <f t="shared" si="309"/>
        <v>theater</v>
      </c>
      <c r="R3322" t="str">
        <f t="shared" si="306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7"/>
        <v>1.0740000000000001</v>
      </c>
      <c r="P3323">
        <f t="shared" si="308"/>
        <v>35.799999999999997</v>
      </c>
      <c r="Q3323" t="str">
        <f t="shared" si="309"/>
        <v>theater</v>
      </c>
      <c r="R3323" t="str">
        <f t="shared" si="306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7"/>
        <v>1.0151515151515151</v>
      </c>
      <c r="P3324">
        <f t="shared" si="308"/>
        <v>145.65217391304347</v>
      </c>
      <c r="Q3324" t="str">
        <f t="shared" si="309"/>
        <v>theater</v>
      </c>
      <c r="R3324" t="str">
        <f t="shared" si="306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7"/>
        <v>1.2589999999999999</v>
      </c>
      <c r="P3325">
        <f t="shared" si="308"/>
        <v>25.693877551020407</v>
      </c>
      <c r="Q3325" t="str">
        <f t="shared" si="309"/>
        <v>theater</v>
      </c>
      <c r="R3325" t="str">
        <f t="shared" si="306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7"/>
        <v>1.0166666666666666</v>
      </c>
      <c r="P3326">
        <f t="shared" si="308"/>
        <v>152.5</v>
      </c>
      <c r="Q3326" t="str">
        <f t="shared" si="309"/>
        <v>theater</v>
      </c>
      <c r="R3326" t="str">
        <f t="shared" si="306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7"/>
        <v>1.125</v>
      </c>
      <c r="P3327">
        <f t="shared" si="308"/>
        <v>30</v>
      </c>
      <c r="Q3327" t="str">
        <f t="shared" si="309"/>
        <v>theater</v>
      </c>
      <c r="R3327" t="str">
        <f t="shared" si="306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7"/>
        <v>1.0137499999999999</v>
      </c>
      <c r="P3328">
        <f t="shared" si="308"/>
        <v>142.28070175438597</v>
      </c>
      <c r="Q3328" t="str">
        <f t="shared" si="309"/>
        <v>theater</v>
      </c>
      <c r="R3328" t="str">
        <f t="shared" si="306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7"/>
        <v>1.0125</v>
      </c>
      <c r="P3329">
        <f t="shared" si="308"/>
        <v>24.545454545454547</v>
      </c>
      <c r="Q3329" t="str">
        <f t="shared" si="309"/>
        <v>theater</v>
      </c>
      <c r="R3329" t="str">
        <f t="shared" si="306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7"/>
        <v>1.4638888888888888</v>
      </c>
      <c r="P3330">
        <f t="shared" si="308"/>
        <v>292.77777777777777</v>
      </c>
      <c r="Q3330" t="str">
        <f t="shared" si="309"/>
        <v>theater</v>
      </c>
      <c r="R3330" t="str">
        <f t="shared" ref="R3330:R3393" si="312">RIGHT(N3330,(LEN(N3330)-SEARCH("/",N3330)))</f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3">E3331/D3331</f>
        <v>1.1679999999999999</v>
      </c>
      <c r="P3331">
        <f t="shared" ref="P3331:P3394" si="314">E3331/L3331</f>
        <v>44.92307692307692</v>
      </c>
      <c r="Q3331" t="str">
        <f t="shared" ref="Q3331:Q3394" si="315">LEFT(N3331, SEARCH("/",N3331,1)-1)</f>
        <v>theater</v>
      </c>
      <c r="R3331" t="str">
        <f t="shared" si="312"/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3"/>
        <v>1.0626666666666666</v>
      </c>
      <c r="P3332">
        <f t="shared" si="314"/>
        <v>23.10144927536232</v>
      </c>
      <c r="Q3332" t="str">
        <f t="shared" si="315"/>
        <v>theater</v>
      </c>
      <c r="R3332" t="str">
        <f t="shared" si="312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3"/>
        <v>1.0451999999999999</v>
      </c>
      <c r="P3333">
        <f t="shared" si="314"/>
        <v>80.400000000000006</v>
      </c>
      <c r="Q3333" t="str">
        <f t="shared" si="315"/>
        <v>theater</v>
      </c>
      <c r="R3333" t="str">
        <f t="shared" si="312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3"/>
        <v>1</v>
      </c>
      <c r="P3334">
        <f t="shared" si="314"/>
        <v>72.289156626506028</v>
      </c>
      <c r="Q3334" t="str">
        <f t="shared" si="315"/>
        <v>theater</v>
      </c>
      <c r="R3334" t="str">
        <f t="shared" si="312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3"/>
        <v>1.0457142857142858</v>
      </c>
      <c r="P3335">
        <f t="shared" si="314"/>
        <v>32.972972972972975</v>
      </c>
      <c r="Q3335" t="str">
        <f t="shared" si="315"/>
        <v>theater</v>
      </c>
      <c r="R3335" t="str">
        <f t="shared" si="312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3"/>
        <v>1.3862051149573753</v>
      </c>
      <c r="P3336">
        <f t="shared" si="314"/>
        <v>116.65217391304348</v>
      </c>
      <c r="Q3336" t="str">
        <f t="shared" si="315"/>
        <v>theater</v>
      </c>
      <c r="R3336" t="str">
        <f t="shared" si="312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3"/>
        <v>1.0032000000000001</v>
      </c>
      <c r="P3337">
        <f t="shared" si="314"/>
        <v>79.61904761904762</v>
      </c>
      <c r="Q3337" t="str">
        <f t="shared" si="315"/>
        <v>theater</v>
      </c>
      <c r="R3337" t="str">
        <f t="shared" si="312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3"/>
        <v>1</v>
      </c>
      <c r="P3338">
        <f t="shared" si="314"/>
        <v>27.777777777777779</v>
      </c>
      <c r="Q3338" t="str">
        <f t="shared" si="315"/>
        <v>theater</v>
      </c>
      <c r="R3338" t="str">
        <f t="shared" si="312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3"/>
        <v>1.1020000000000001</v>
      </c>
      <c r="P3339">
        <f t="shared" si="314"/>
        <v>81.029411764705884</v>
      </c>
      <c r="Q3339" t="str">
        <f t="shared" si="315"/>
        <v>theater</v>
      </c>
      <c r="R3339" t="str">
        <f t="shared" si="312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3"/>
        <v>1.0218</v>
      </c>
      <c r="P3340">
        <f t="shared" si="314"/>
        <v>136.84821428571428</v>
      </c>
      <c r="Q3340" t="str">
        <f t="shared" si="315"/>
        <v>theater</v>
      </c>
      <c r="R3340" t="str">
        <f t="shared" si="312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3"/>
        <v>1.0435000000000001</v>
      </c>
      <c r="P3341">
        <f t="shared" si="314"/>
        <v>177.61702127659575</v>
      </c>
      <c r="Q3341" t="str">
        <f t="shared" si="315"/>
        <v>theater</v>
      </c>
      <c r="R3341" t="str">
        <f t="shared" si="312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3"/>
        <v>1.3816666666666666</v>
      </c>
      <c r="P3342">
        <f t="shared" si="314"/>
        <v>109.07894736842105</v>
      </c>
      <c r="Q3342" t="str">
        <f t="shared" si="315"/>
        <v>theater</v>
      </c>
      <c r="R3342" t="str">
        <f t="shared" si="312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3"/>
        <v>1</v>
      </c>
      <c r="P3343">
        <f t="shared" si="314"/>
        <v>119.64285714285714</v>
      </c>
      <c r="Q3343" t="str">
        <f t="shared" si="315"/>
        <v>theater</v>
      </c>
      <c r="R3343" t="str">
        <f t="shared" si="312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3"/>
        <v>1.0166666666666666</v>
      </c>
      <c r="P3344">
        <f t="shared" si="314"/>
        <v>78.205128205128204</v>
      </c>
      <c r="Q3344" t="str">
        <f t="shared" si="315"/>
        <v>theater</v>
      </c>
      <c r="R3344" t="str">
        <f t="shared" si="312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3"/>
        <v>1.7142857142857142</v>
      </c>
      <c r="P3345">
        <f t="shared" si="314"/>
        <v>52.173913043478258</v>
      </c>
      <c r="Q3345" t="str">
        <f t="shared" si="315"/>
        <v>theater</v>
      </c>
      <c r="R3345" t="str">
        <f t="shared" si="312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3"/>
        <v>1.0144444444444445</v>
      </c>
      <c r="P3346">
        <f t="shared" si="314"/>
        <v>114.125</v>
      </c>
      <c r="Q3346" t="str">
        <f t="shared" si="315"/>
        <v>theater</v>
      </c>
      <c r="R3346" t="str">
        <f t="shared" si="312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3"/>
        <v>1.3</v>
      </c>
      <c r="P3347">
        <f t="shared" si="314"/>
        <v>50</v>
      </c>
      <c r="Q3347" t="str">
        <f t="shared" si="315"/>
        <v>theater</v>
      </c>
      <c r="R3347" t="str">
        <f t="shared" si="312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3"/>
        <v>1.1000000000000001</v>
      </c>
      <c r="P3348">
        <f t="shared" si="314"/>
        <v>91.666666666666671</v>
      </c>
      <c r="Q3348" t="str">
        <f t="shared" si="315"/>
        <v>theater</v>
      </c>
      <c r="R3348" t="str">
        <f t="shared" si="312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3"/>
        <v>1.1944999999999999</v>
      </c>
      <c r="P3349">
        <f t="shared" si="314"/>
        <v>108.59090909090909</v>
      </c>
      <c r="Q3349" t="str">
        <f t="shared" si="315"/>
        <v>theater</v>
      </c>
      <c r="R3349" t="str">
        <f t="shared" si="312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3"/>
        <v>1.002909090909091</v>
      </c>
      <c r="P3350">
        <f t="shared" si="314"/>
        <v>69.822784810126578</v>
      </c>
      <c r="Q3350" t="str">
        <f t="shared" si="315"/>
        <v>theater</v>
      </c>
      <c r="R3350" t="str">
        <f t="shared" si="312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3"/>
        <v>1.534</v>
      </c>
      <c r="P3351">
        <f t="shared" si="314"/>
        <v>109.57142857142857</v>
      </c>
      <c r="Q3351" t="str">
        <f t="shared" si="315"/>
        <v>theater</v>
      </c>
      <c r="R3351" t="str">
        <f t="shared" si="312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3"/>
        <v>1.0442857142857143</v>
      </c>
      <c r="P3352">
        <f t="shared" si="314"/>
        <v>71.666666666666671</v>
      </c>
      <c r="Q3352" t="str">
        <f t="shared" si="315"/>
        <v>theater</v>
      </c>
      <c r="R3352" t="str">
        <f t="shared" si="312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3"/>
        <v>1.0109999999999999</v>
      </c>
      <c r="P3353">
        <f t="shared" si="314"/>
        <v>93.611111111111114</v>
      </c>
      <c r="Q3353" t="str">
        <f t="shared" si="315"/>
        <v>theater</v>
      </c>
      <c r="R3353" t="str">
        <f t="shared" si="312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3"/>
        <v>1.0751999999999999</v>
      </c>
      <c r="P3354">
        <f t="shared" si="314"/>
        <v>76.8</v>
      </c>
      <c r="Q3354" t="str">
        <f t="shared" si="315"/>
        <v>theater</v>
      </c>
      <c r="R3354" t="str">
        <f t="shared" si="312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3"/>
        <v>3.15</v>
      </c>
      <c r="P3355">
        <f t="shared" si="314"/>
        <v>35.795454545454547</v>
      </c>
      <c r="Q3355" t="str">
        <f t="shared" si="315"/>
        <v>theater</v>
      </c>
      <c r="R3355" t="str">
        <f t="shared" si="312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3"/>
        <v>1.0193333333333334</v>
      </c>
      <c r="P3356">
        <f t="shared" si="314"/>
        <v>55.6</v>
      </c>
      <c r="Q3356" t="str">
        <f t="shared" si="315"/>
        <v>theater</v>
      </c>
      <c r="R3356" t="str">
        <f t="shared" si="312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3"/>
        <v>1.2628571428571429</v>
      </c>
      <c r="P3357">
        <f t="shared" si="314"/>
        <v>147.33333333333334</v>
      </c>
      <c r="Q3357" t="str">
        <f t="shared" si="315"/>
        <v>theater</v>
      </c>
      <c r="R3357" t="str">
        <f t="shared" si="312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3"/>
        <v>1.014</v>
      </c>
      <c r="P3358">
        <f t="shared" si="314"/>
        <v>56.333333333333336</v>
      </c>
      <c r="Q3358" t="str">
        <f t="shared" si="315"/>
        <v>theater</v>
      </c>
      <c r="R3358" t="str">
        <f t="shared" si="312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3"/>
        <v>1.01</v>
      </c>
      <c r="P3359">
        <f t="shared" si="314"/>
        <v>96.19047619047619</v>
      </c>
      <c r="Q3359" t="str">
        <f t="shared" si="315"/>
        <v>theater</v>
      </c>
      <c r="R3359" t="str">
        <f t="shared" si="312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3"/>
        <v>1.0299</v>
      </c>
      <c r="P3360">
        <f t="shared" si="314"/>
        <v>63.574074074074076</v>
      </c>
      <c r="Q3360" t="str">
        <f t="shared" si="315"/>
        <v>theater</v>
      </c>
      <c r="R3360" t="str">
        <f t="shared" si="312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3"/>
        <v>1.0625</v>
      </c>
      <c r="P3361">
        <f t="shared" si="314"/>
        <v>184.78260869565219</v>
      </c>
      <c r="Q3361" t="str">
        <f t="shared" si="315"/>
        <v>theater</v>
      </c>
      <c r="R3361" t="str">
        <f t="shared" si="312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3"/>
        <v>1.0137777777777779</v>
      </c>
      <c r="P3362">
        <f t="shared" si="314"/>
        <v>126.72222222222223</v>
      </c>
      <c r="Q3362" t="str">
        <f t="shared" si="315"/>
        <v>theater</v>
      </c>
      <c r="R3362" t="str">
        <f t="shared" si="312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3"/>
        <v>1.1346000000000001</v>
      </c>
      <c r="P3363">
        <f t="shared" si="314"/>
        <v>83.42647058823529</v>
      </c>
      <c r="Q3363" t="str">
        <f t="shared" si="315"/>
        <v>theater</v>
      </c>
      <c r="R3363" t="str">
        <f t="shared" si="312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3"/>
        <v>2.1800000000000002</v>
      </c>
      <c r="P3364">
        <f t="shared" si="314"/>
        <v>54.5</v>
      </c>
      <c r="Q3364" t="str">
        <f t="shared" si="315"/>
        <v>theater</v>
      </c>
      <c r="R3364" t="str">
        <f t="shared" si="312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3"/>
        <v>1.0141935483870967</v>
      </c>
      <c r="P3365">
        <f t="shared" si="314"/>
        <v>302.30769230769232</v>
      </c>
      <c r="Q3365" t="str">
        <f t="shared" si="315"/>
        <v>theater</v>
      </c>
      <c r="R3365" t="str">
        <f t="shared" si="312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3"/>
        <v>1.0593333333333332</v>
      </c>
      <c r="P3366">
        <f t="shared" si="314"/>
        <v>44.138888888888886</v>
      </c>
      <c r="Q3366" t="str">
        <f t="shared" si="315"/>
        <v>theater</v>
      </c>
      <c r="R3366" t="str">
        <f t="shared" si="312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3"/>
        <v>1.04</v>
      </c>
      <c r="P3367">
        <f t="shared" si="314"/>
        <v>866.66666666666663</v>
      </c>
      <c r="Q3367" t="str">
        <f t="shared" si="315"/>
        <v>theater</v>
      </c>
      <c r="R3367" t="str">
        <f t="shared" si="312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3"/>
        <v>2.21</v>
      </c>
      <c r="P3368">
        <f t="shared" si="314"/>
        <v>61.388888888888886</v>
      </c>
      <c r="Q3368" t="str">
        <f t="shared" si="315"/>
        <v>theater</v>
      </c>
      <c r="R3368" t="str">
        <f t="shared" si="312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3"/>
        <v>1.1866666666666668</v>
      </c>
      <c r="P3369">
        <f t="shared" si="314"/>
        <v>29.666666666666668</v>
      </c>
      <c r="Q3369" t="str">
        <f t="shared" si="315"/>
        <v>theater</v>
      </c>
      <c r="R3369" t="str">
        <f t="shared" si="312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3"/>
        <v>1.046</v>
      </c>
      <c r="P3370">
        <f t="shared" si="314"/>
        <v>45.478260869565219</v>
      </c>
      <c r="Q3370" t="str">
        <f t="shared" si="315"/>
        <v>theater</v>
      </c>
      <c r="R3370" t="str">
        <f t="shared" si="312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3"/>
        <v>1.0389999999999999</v>
      </c>
      <c r="P3371">
        <f t="shared" si="314"/>
        <v>96.203703703703709</v>
      </c>
      <c r="Q3371" t="str">
        <f t="shared" si="315"/>
        <v>theater</v>
      </c>
      <c r="R3371" t="str">
        <f t="shared" si="312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3"/>
        <v>1.1773333333333333</v>
      </c>
      <c r="P3372">
        <f t="shared" si="314"/>
        <v>67.92307692307692</v>
      </c>
      <c r="Q3372" t="str">
        <f t="shared" si="315"/>
        <v>theater</v>
      </c>
      <c r="R3372" t="str">
        <f t="shared" si="312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3"/>
        <v>1.385</v>
      </c>
      <c r="P3373">
        <f t="shared" si="314"/>
        <v>30.777777777777779</v>
      </c>
      <c r="Q3373" t="str">
        <f t="shared" si="315"/>
        <v>theater</v>
      </c>
      <c r="R3373" t="str">
        <f t="shared" si="312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3"/>
        <v>1.0349999999999999</v>
      </c>
      <c r="P3374">
        <f t="shared" si="314"/>
        <v>38.333333333333336</v>
      </c>
      <c r="Q3374" t="str">
        <f t="shared" si="315"/>
        <v>theater</v>
      </c>
      <c r="R3374" t="str">
        <f t="shared" si="312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3"/>
        <v>1.0024999999999999</v>
      </c>
      <c r="P3375">
        <f t="shared" si="314"/>
        <v>66.833333333333329</v>
      </c>
      <c r="Q3375" t="str">
        <f t="shared" si="315"/>
        <v>theater</v>
      </c>
      <c r="R3375" t="str">
        <f t="shared" si="312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3"/>
        <v>1.0657142857142856</v>
      </c>
      <c r="P3376">
        <f t="shared" si="314"/>
        <v>71.730769230769226</v>
      </c>
      <c r="Q3376" t="str">
        <f t="shared" si="315"/>
        <v>theater</v>
      </c>
      <c r="R3376" t="str">
        <f t="shared" si="312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3"/>
        <v>1</v>
      </c>
      <c r="P3377">
        <f t="shared" si="314"/>
        <v>176.47058823529412</v>
      </c>
      <c r="Q3377" t="str">
        <f t="shared" si="315"/>
        <v>theater</v>
      </c>
      <c r="R3377" t="str">
        <f t="shared" si="312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3"/>
        <v>1.0001249999999999</v>
      </c>
      <c r="P3378">
        <f t="shared" si="314"/>
        <v>421.10526315789474</v>
      </c>
      <c r="Q3378" t="str">
        <f t="shared" si="315"/>
        <v>theater</v>
      </c>
      <c r="R3378" t="str">
        <f t="shared" si="312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3"/>
        <v>1.0105</v>
      </c>
      <c r="P3379">
        <f t="shared" si="314"/>
        <v>104.98701298701299</v>
      </c>
      <c r="Q3379" t="str">
        <f t="shared" si="315"/>
        <v>theater</v>
      </c>
      <c r="R3379" t="str">
        <f t="shared" si="312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3"/>
        <v>1.0763636363636364</v>
      </c>
      <c r="P3380">
        <f t="shared" si="314"/>
        <v>28.19047619047619</v>
      </c>
      <c r="Q3380" t="str">
        <f t="shared" si="315"/>
        <v>theater</v>
      </c>
      <c r="R3380" t="str">
        <f t="shared" si="312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3"/>
        <v>1.0365</v>
      </c>
      <c r="P3381">
        <f t="shared" si="314"/>
        <v>54.55263157894737</v>
      </c>
      <c r="Q3381" t="str">
        <f t="shared" si="315"/>
        <v>theater</v>
      </c>
      <c r="R3381" t="str">
        <f t="shared" si="312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3"/>
        <v>1.0443333333333333</v>
      </c>
      <c r="P3382">
        <f t="shared" si="314"/>
        <v>111.89285714285714</v>
      </c>
      <c r="Q3382" t="str">
        <f t="shared" si="315"/>
        <v>theater</v>
      </c>
      <c r="R3382" t="str">
        <f t="shared" si="312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3"/>
        <v>1.0225</v>
      </c>
      <c r="P3383">
        <f t="shared" si="314"/>
        <v>85.208333333333329</v>
      </c>
      <c r="Q3383" t="str">
        <f t="shared" si="315"/>
        <v>theater</v>
      </c>
      <c r="R3383" t="str">
        <f t="shared" si="312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3"/>
        <v>1.0074285714285713</v>
      </c>
      <c r="P3384">
        <f t="shared" si="314"/>
        <v>76.652173913043484</v>
      </c>
      <c r="Q3384" t="str">
        <f t="shared" si="315"/>
        <v>theater</v>
      </c>
      <c r="R3384" t="str">
        <f t="shared" si="312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3"/>
        <v>1.1171428571428572</v>
      </c>
      <c r="P3385">
        <f t="shared" si="314"/>
        <v>65.166666666666671</v>
      </c>
      <c r="Q3385" t="str">
        <f t="shared" si="315"/>
        <v>theater</v>
      </c>
      <c r="R3385" t="str">
        <f t="shared" si="312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3"/>
        <v>1.0001100000000001</v>
      </c>
      <c r="P3386">
        <f t="shared" si="314"/>
        <v>93.760312499999998</v>
      </c>
      <c r="Q3386" t="str">
        <f t="shared" si="315"/>
        <v>theater</v>
      </c>
      <c r="R3386" t="str">
        <f t="shared" si="312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3"/>
        <v>1</v>
      </c>
      <c r="P3387">
        <f t="shared" si="314"/>
        <v>133.33333333333334</v>
      </c>
      <c r="Q3387" t="str">
        <f t="shared" si="315"/>
        <v>theater</v>
      </c>
      <c r="R3387" t="str">
        <f t="shared" si="312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3"/>
        <v>1.05</v>
      </c>
      <c r="P3388">
        <f t="shared" si="314"/>
        <v>51.219512195121951</v>
      </c>
      <c r="Q3388" t="str">
        <f t="shared" si="315"/>
        <v>theater</v>
      </c>
      <c r="R3388" t="str">
        <f t="shared" si="312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3"/>
        <v>1.1686666666666667</v>
      </c>
      <c r="P3389">
        <f t="shared" si="314"/>
        <v>100.17142857142858</v>
      </c>
      <c r="Q3389" t="str">
        <f t="shared" si="315"/>
        <v>theater</v>
      </c>
      <c r="R3389" t="str">
        <f t="shared" si="312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3"/>
        <v>1.038</v>
      </c>
      <c r="P3390">
        <f t="shared" si="314"/>
        <v>34.6</v>
      </c>
      <c r="Q3390" t="str">
        <f t="shared" si="315"/>
        <v>theater</v>
      </c>
      <c r="R3390" t="str">
        <f t="shared" si="312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3"/>
        <v>1.145</v>
      </c>
      <c r="P3391">
        <f t="shared" si="314"/>
        <v>184.67741935483872</v>
      </c>
      <c r="Q3391" t="str">
        <f t="shared" si="315"/>
        <v>theater</v>
      </c>
      <c r="R3391" t="str">
        <f t="shared" si="312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3"/>
        <v>1.024</v>
      </c>
      <c r="P3392">
        <f t="shared" si="314"/>
        <v>69.818181818181813</v>
      </c>
      <c r="Q3392" t="str">
        <f t="shared" si="315"/>
        <v>theater</v>
      </c>
      <c r="R3392" t="str">
        <f t="shared" si="312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3"/>
        <v>2.23</v>
      </c>
      <c r="P3393">
        <f t="shared" si="314"/>
        <v>61.944444444444443</v>
      </c>
      <c r="Q3393" t="str">
        <f t="shared" si="315"/>
        <v>theater</v>
      </c>
      <c r="R3393" t="str">
        <f t="shared" si="312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3"/>
        <v>1</v>
      </c>
      <c r="P3394">
        <f t="shared" si="314"/>
        <v>41.666666666666664</v>
      </c>
      <c r="Q3394" t="str">
        <f t="shared" si="315"/>
        <v>theater</v>
      </c>
      <c r="R3394" t="str">
        <f t="shared" ref="R3394:R3457" si="318">RIGHT(N3394,(LEN(N3394)-SEARCH("/",N3394)))</f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9">E3395/D3395</f>
        <v>1.0580000000000001</v>
      </c>
      <c r="P3395">
        <f t="shared" ref="P3395:P3458" si="320">E3395/L3395</f>
        <v>36.06818181818182</v>
      </c>
      <c r="Q3395" t="str">
        <f t="shared" ref="Q3395:Q3458" si="321">LEFT(N3395, SEARCH("/",N3395,1)-1)</f>
        <v>theater</v>
      </c>
      <c r="R3395" t="str">
        <f t="shared" si="318"/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9"/>
        <v>1.4236363636363636</v>
      </c>
      <c r="P3396">
        <f t="shared" si="320"/>
        <v>29</v>
      </c>
      <c r="Q3396" t="str">
        <f t="shared" si="321"/>
        <v>theater</v>
      </c>
      <c r="R3396" t="str">
        <f t="shared" si="318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9"/>
        <v>1.84</v>
      </c>
      <c r="P3397">
        <f t="shared" si="320"/>
        <v>24.210526315789473</v>
      </c>
      <c r="Q3397" t="str">
        <f t="shared" si="321"/>
        <v>theater</v>
      </c>
      <c r="R3397" t="str">
        <f t="shared" si="318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9"/>
        <v>1.0433333333333332</v>
      </c>
      <c r="P3398">
        <f t="shared" si="320"/>
        <v>55.892857142857146</v>
      </c>
      <c r="Q3398" t="str">
        <f t="shared" si="321"/>
        <v>theater</v>
      </c>
      <c r="R3398" t="str">
        <f t="shared" si="318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9"/>
        <v>1.1200000000000001</v>
      </c>
      <c r="P3399">
        <f t="shared" si="320"/>
        <v>11.666666666666666</v>
      </c>
      <c r="Q3399" t="str">
        <f t="shared" si="321"/>
        <v>theater</v>
      </c>
      <c r="R3399" t="str">
        <f t="shared" si="318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9"/>
        <v>1.1107499999999999</v>
      </c>
      <c r="P3400">
        <f t="shared" si="320"/>
        <v>68.353846153846149</v>
      </c>
      <c r="Q3400" t="str">
        <f t="shared" si="321"/>
        <v>theater</v>
      </c>
      <c r="R3400" t="str">
        <f t="shared" si="318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9"/>
        <v>1.0375000000000001</v>
      </c>
      <c r="P3401">
        <f t="shared" si="320"/>
        <v>27.065217391304348</v>
      </c>
      <c r="Q3401" t="str">
        <f t="shared" si="321"/>
        <v>theater</v>
      </c>
      <c r="R3401" t="str">
        <f t="shared" si="318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9"/>
        <v>1.0041</v>
      </c>
      <c r="P3402">
        <f t="shared" si="320"/>
        <v>118.12941176470588</v>
      </c>
      <c r="Q3402" t="str">
        <f t="shared" si="321"/>
        <v>theater</v>
      </c>
      <c r="R3402" t="str">
        <f t="shared" si="318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9"/>
        <v>1.0186206896551724</v>
      </c>
      <c r="P3403">
        <f t="shared" si="320"/>
        <v>44.757575757575758</v>
      </c>
      <c r="Q3403" t="str">
        <f t="shared" si="321"/>
        <v>theater</v>
      </c>
      <c r="R3403" t="str">
        <f t="shared" si="318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9"/>
        <v>1.0976666666666666</v>
      </c>
      <c r="P3404">
        <f t="shared" si="320"/>
        <v>99.787878787878782</v>
      </c>
      <c r="Q3404" t="str">
        <f t="shared" si="321"/>
        <v>theater</v>
      </c>
      <c r="R3404" t="str">
        <f t="shared" si="318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9"/>
        <v>1</v>
      </c>
      <c r="P3405">
        <f t="shared" si="320"/>
        <v>117.64705882352941</v>
      </c>
      <c r="Q3405" t="str">
        <f t="shared" si="321"/>
        <v>theater</v>
      </c>
      <c r="R3405" t="str">
        <f t="shared" si="318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9"/>
        <v>1.22</v>
      </c>
      <c r="P3406">
        <f t="shared" si="320"/>
        <v>203.33333333333334</v>
      </c>
      <c r="Q3406" t="str">
        <f t="shared" si="321"/>
        <v>theater</v>
      </c>
      <c r="R3406" t="str">
        <f t="shared" si="318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9"/>
        <v>1.3757142857142857</v>
      </c>
      <c r="P3407">
        <f t="shared" si="320"/>
        <v>28.323529411764707</v>
      </c>
      <c r="Q3407" t="str">
        <f t="shared" si="321"/>
        <v>theater</v>
      </c>
      <c r="R3407" t="str">
        <f t="shared" si="318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9"/>
        <v>1.0031000000000001</v>
      </c>
      <c r="P3408">
        <f t="shared" si="320"/>
        <v>110.23076923076923</v>
      </c>
      <c r="Q3408" t="str">
        <f t="shared" si="321"/>
        <v>theater</v>
      </c>
      <c r="R3408" t="str">
        <f t="shared" si="318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9"/>
        <v>1.071</v>
      </c>
      <c r="P3409">
        <f t="shared" si="320"/>
        <v>31.970149253731343</v>
      </c>
      <c r="Q3409" t="str">
        <f t="shared" si="321"/>
        <v>theater</v>
      </c>
      <c r="R3409" t="str">
        <f t="shared" si="318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9"/>
        <v>2.11</v>
      </c>
      <c r="P3410">
        <f t="shared" si="320"/>
        <v>58.611111111111114</v>
      </c>
      <c r="Q3410" t="str">
        <f t="shared" si="321"/>
        <v>theater</v>
      </c>
      <c r="R3410" t="str">
        <f t="shared" si="318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9"/>
        <v>1.236</v>
      </c>
      <c r="P3411">
        <f t="shared" si="320"/>
        <v>29.428571428571427</v>
      </c>
      <c r="Q3411" t="str">
        <f t="shared" si="321"/>
        <v>theater</v>
      </c>
      <c r="R3411" t="str">
        <f t="shared" si="318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9"/>
        <v>1.085</v>
      </c>
      <c r="P3412">
        <f t="shared" si="320"/>
        <v>81.375</v>
      </c>
      <c r="Q3412" t="str">
        <f t="shared" si="321"/>
        <v>theater</v>
      </c>
      <c r="R3412" t="str">
        <f t="shared" si="318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9"/>
        <v>1.0356666666666667</v>
      </c>
      <c r="P3413">
        <f t="shared" si="320"/>
        <v>199.16666666666666</v>
      </c>
      <c r="Q3413" t="str">
        <f t="shared" si="321"/>
        <v>theater</v>
      </c>
      <c r="R3413" t="str">
        <f t="shared" si="318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9"/>
        <v>1</v>
      </c>
      <c r="P3414">
        <f t="shared" si="320"/>
        <v>115.38461538461539</v>
      </c>
      <c r="Q3414" t="str">
        <f t="shared" si="321"/>
        <v>theater</v>
      </c>
      <c r="R3414" t="str">
        <f t="shared" si="318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9"/>
        <v>1.3</v>
      </c>
      <c r="P3415">
        <f t="shared" si="320"/>
        <v>46.428571428571431</v>
      </c>
      <c r="Q3415" t="str">
        <f t="shared" si="321"/>
        <v>theater</v>
      </c>
      <c r="R3415" t="str">
        <f t="shared" si="318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9"/>
        <v>1.0349999999999999</v>
      </c>
      <c r="P3416">
        <f t="shared" si="320"/>
        <v>70.568181818181813</v>
      </c>
      <c r="Q3416" t="str">
        <f t="shared" si="321"/>
        <v>theater</v>
      </c>
      <c r="R3416" t="str">
        <f t="shared" si="318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9"/>
        <v>1</v>
      </c>
      <c r="P3417">
        <f t="shared" si="320"/>
        <v>22.222222222222221</v>
      </c>
      <c r="Q3417" t="str">
        <f t="shared" si="321"/>
        <v>theater</v>
      </c>
      <c r="R3417" t="str">
        <f t="shared" si="318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9"/>
        <v>1.196</v>
      </c>
      <c r="P3418">
        <f t="shared" si="320"/>
        <v>159.46666666666667</v>
      </c>
      <c r="Q3418" t="str">
        <f t="shared" si="321"/>
        <v>theater</v>
      </c>
      <c r="R3418" t="str">
        <f t="shared" si="318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9"/>
        <v>1.0000058823529412</v>
      </c>
      <c r="P3419">
        <f t="shared" si="320"/>
        <v>37.777999999999999</v>
      </c>
      <c r="Q3419" t="str">
        <f t="shared" si="321"/>
        <v>theater</v>
      </c>
      <c r="R3419" t="str">
        <f t="shared" si="318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9"/>
        <v>1.00875</v>
      </c>
      <c r="P3420">
        <f t="shared" si="320"/>
        <v>72.053571428571431</v>
      </c>
      <c r="Q3420" t="str">
        <f t="shared" si="321"/>
        <v>theater</v>
      </c>
      <c r="R3420" t="str">
        <f t="shared" si="318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9"/>
        <v>1.0654545454545454</v>
      </c>
      <c r="P3421">
        <f t="shared" si="320"/>
        <v>63.695652173913047</v>
      </c>
      <c r="Q3421" t="str">
        <f t="shared" si="321"/>
        <v>theater</v>
      </c>
      <c r="R3421" t="str">
        <f t="shared" si="318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9"/>
        <v>1.38</v>
      </c>
      <c r="P3422">
        <f t="shared" si="320"/>
        <v>28.411764705882351</v>
      </c>
      <c r="Q3422" t="str">
        <f t="shared" si="321"/>
        <v>theater</v>
      </c>
      <c r="R3422" t="str">
        <f t="shared" si="318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9"/>
        <v>1.0115000000000001</v>
      </c>
      <c r="P3423">
        <f t="shared" si="320"/>
        <v>103.21428571428571</v>
      </c>
      <c r="Q3423" t="str">
        <f t="shared" si="321"/>
        <v>theater</v>
      </c>
      <c r="R3423" t="str">
        <f t="shared" si="318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9"/>
        <v>1.091</v>
      </c>
      <c r="P3424">
        <f t="shared" si="320"/>
        <v>71.152173913043484</v>
      </c>
      <c r="Q3424" t="str">
        <f t="shared" si="321"/>
        <v>theater</v>
      </c>
      <c r="R3424" t="str">
        <f t="shared" si="318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9"/>
        <v>1.4</v>
      </c>
      <c r="P3425">
        <f t="shared" si="320"/>
        <v>35</v>
      </c>
      <c r="Q3425" t="str">
        <f t="shared" si="321"/>
        <v>theater</v>
      </c>
      <c r="R3425" t="str">
        <f t="shared" si="318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9"/>
        <v>1.0358333333333334</v>
      </c>
      <c r="P3426">
        <f t="shared" si="320"/>
        <v>81.776315789473685</v>
      </c>
      <c r="Q3426" t="str">
        <f t="shared" si="321"/>
        <v>theater</v>
      </c>
      <c r="R3426" t="str">
        <f t="shared" si="318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9"/>
        <v>1.0297033333333332</v>
      </c>
      <c r="P3427">
        <f t="shared" si="320"/>
        <v>297.02980769230766</v>
      </c>
      <c r="Q3427" t="str">
        <f t="shared" si="321"/>
        <v>theater</v>
      </c>
      <c r="R3427" t="str">
        <f t="shared" si="318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9"/>
        <v>1.0813333333333333</v>
      </c>
      <c r="P3428">
        <f t="shared" si="320"/>
        <v>46.609195402298852</v>
      </c>
      <c r="Q3428" t="str">
        <f t="shared" si="321"/>
        <v>theater</v>
      </c>
      <c r="R3428" t="str">
        <f t="shared" si="318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9"/>
        <v>1</v>
      </c>
      <c r="P3429">
        <f t="shared" si="320"/>
        <v>51.724137931034484</v>
      </c>
      <c r="Q3429" t="str">
        <f t="shared" si="321"/>
        <v>theater</v>
      </c>
      <c r="R3429" t="str">
        <f t="shared" si="318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9"/>
        <v>1.0275000000000001</v>
      </c>
      <c r="P3430">
        <f t="shared" si="320"/>
        <v>40.294117647058826</v>
      </c>
      <c r="Q3430" t="str">
        <f t="shared" si="321"/>
        <v>theater</v>
      </c>
      <c r="R3430" t="str">
        <f t="shared" si="318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9"/>
        <v>1.3</v>
      </c>
      <c r="P3431">
        <f t="shared" si="320"/>
        <v>16.25</v>
      </c>
      <c r="Q3431" t="str">
        <f t="shared" si="321"/>
        <v>theater</v>
      </c>
      <c r="R3431" t="str">
        <f t="shared" si="318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9"/>
        <v>1.0854949999999999</v>
      </c>
      <c r="P3432">
        <f t="shared" si="320"/>
        <v>30.152638888888887</v>
      </c>
      <c r="Q3432" t="str">
        <f t="shared" si="321"/>
        <v>theater</v>
      </c>
      <c r="R3432" t="str">
        <f t="shared" si="318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9"/>
        <v>1</v>
      </c>
      <c r="P3433">
        <f t="shared" si="320"/>
        <v>95.238095238095241</v>
      </c>
      <c r="Q3433" t="str">
        <f t="shared" si="321"/>
        <v>theater</v>
      </c>
      <c r="R3433" t="str">
        <f t="shared" si="318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9"/>
        <v>1.0965</v>
      </c>
      <c r="P3434">
        <f t="shared" si="320"/>
        <v>52.214285714285715</v>
      </c>
      <c r="Q3434" t="str">
        <f t="shared" si="321"/>
        <v>theater</v>
      </c>
      <c r="R3434" t="str">
        <f t="shared" si="318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9"/>
        <v>1.0026315789473683</v>
      </c>
      <c r="P3435">
        <f t="shared" si="320"/>
        <v>134.1549295774648</v>
      </c>
      <c r="Q3435" t="str">
        <f t="shared" si="321"/>
        <v>theater</v>
      </c>
      <c r="R3435" t="str">
        <f t="shared" si="318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9"/>
        <v>1.0555000000000001</v>
      </c>
      <c r="P3436">
        <f t="shared" si="320"/>
        <v>62.827380952380949</v>
      </c>
      <c r="Q3436" t="str">
        <f t="shared" si="321"/>
        <v>theater</v>
      </c>
      <c r="R3436" t="str">
        <f t="shared" si="318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9"/>
        <v>1.1200000000000001</v>
      </c>
      <c r="P3437">
        <f t="shared" si="320"/>
        <v>58.94736842105263</v>
      </c>
      <c r="Q3437" t="str">
        <f t="shared" si="321"/>
        <v>theater</v>
      </c>
      <c r="R3437" t="str">
        <f t="shared" si="318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9"/>
        <v>1.0589999999999999</v>
      </c>
      <c r="P3438">
        <f t="shared" si="320"/>
        <v>143.1081081081081</v>
      </c>
      <c r="Q3438" t="str">
        <f t="shared" si="321"/>
        <v>theater</v>
      </c>
      <c r="R3438" t="str">
        <f t="shared" si="318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9"/>
        <v>1.01</v>
      </c>
      <c r="P3439">
        <f t="shared" si="320"/>
        <v>84.166666666666671</v>
      </c>
      <c r="Q3439" t="str">
        <f t="shared" si="321"/>
        <v>theater</v>
      </c>
      <c r="R3439" t="str">
        <f t="shared" si="318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9"/>
        <v>1.042</v>
      </c>
      <c r="P3440">
        <f t="shared" si="320"/>
        <v>186.07142857142858</v>
      </c>
      <c r="Q3440" t="str">
        <f t="shared" si="321"/>
        <v>theater</v>
      </c>
      <c r="R3440" t="str">
        <f t="shared" si="318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9"/>
        <v>1.3467833333333334</v>
      </c>
      <c r="P3441">
        <f t="shared" si="320"/>
        <v>89.785555555555561</v>
      </c>
      <c r="Q3441" t="str">
        <f t="shared" si="321"/>
        <v>theater</v>
      </c>
      <c r="R3441" t="str">
        <f t="shared" si="318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9"/>
        <v>1.052184</v>
      </c>
      <c r="P3442">
        <f t="shared" si="320"/>
        <v>64.157560975609755</v>
      </c>
      <c r="Q3442" t="str">
        <f t="shared" si="321"/>
        <v>theater</v>
      </c>
      <c r="R3442" t="str">
        <f t="shared" si="318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9"/>
        <v>1.026</v>
      </c>
      <c r="P3443">
        <f t="shared" si="320"/>
        <v>59.651162790697676</v>
      </c>
      <c r="Q3443" t="str">
        <f t="shared" si="321"/>
        <v>theater</v>
      </c>
      <c r="R3443" t="str">
        <f t="shared" si="318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9"/>
        <v>1</v>
      </c>
      <c r="P3444">
        <f t="shared" si="320"/>
        <v>31.25</v>
      </c>
      <c r="Q3444" t="str">
        <f t="shared" si="321"/>
        <v>theater</v>
      </c>
      <c r="R3444" t="str">
        <f t="shared" si="318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9"/>
        <v>1.855</v>
      </c>
      <c r="P3445">
        <f t="shared" si="320"/>
        <v>41.222222222222221</v>
      </c>
      <c r="Q3445" t="str">
        <f t="shared" si="321"/>
        <v>theater</v>
      </c>
      <c r="R3445" t="str">
        <f t="shared" si="318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9"/>
        <v>2.89</v>
      </c>
      <c r="P3446">
        <f t="shared" si="320"/>
        <v>43.35</v>
      </c>
      <c r="Q3446" t="str">
        <f t="shared" si="321"/>
        <v>theater</v>
      </c>
      <c r="R3446" t="str">
        <f t="shared" si="318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9"/>
        <v>1</v>
      </c>
      <c r="P3447">
        <f t="shared" si="320"/>
        <v>64.516129032258064</v>
      </c>
      <c r="Q3447" t="str">
        <f t="shared" si="321"/>
        <v>theater</v>
      </c>
      <c r="R3447" t="str">
        <f t="shared" si="318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9"/>
        <v>1.0820000000000001</v>
      </c>
      <c r="P3448">
        <f t="shared" si="320"/>
        <v>43.28</v>
      </c>
      <c r="Q3448" t="str">
        <f t="shared" si="321"/>
        <v>theater</v>
      </c>
      <c r="R3448" t="str">
        <f t="shared" si="318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9"/>
        <v>1.0780000000000001</v>
      </c>
      <c r="P3449">
        <f t="shared" si="320"/>
        <v>77</v>
      </c>
      <c r="Q3449" t="str">
        <f t="shared" si="321"/>
        <v>theater</v>
      </c>
      <c r="R3449" t="str">
        <f t="shared" si="318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9"/>
        <v>1.0976190476190477</v>
      </c>
      <c r="P3450">
        <f t="shared" si="320"/>
        <v>51.222222222222221</v>
      </c>
      <c r="Q3450" t="str">
        <f t="shared" si="321"/>
        <v>theater</v>
      </c>
      <c r="R3450" t="str">
        <f t="shared" si="318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9"/>
        <v>1.70625</v>
      </c>
      <c r="P3451">
        <f t="shared" si="320"/>
        <v>68.25</v>
      </c>
      <c r="Q3451" t="str">
        <f t="shared" si="321"/>
        <v>theater</v>
      </c>
      <c r="R3451" t="str">
        <f t="shared" si="318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9"/>
        <v>1.52</v>
      </c>
      <c r="P3452">
        <f t="shared" si="320"/>
        <v>19.487179487179485</v>
      </c>
      <c r="Q3452" t="str">
        <f t="shared" si="321"/>
        <v>theater</v>
      </c>
      <c r="R3452" t="str">
        <f t="shared" si="318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9"/>
        <v>1.0123076923076924</v>
      </c>
      <c r="P3453">
        <f t="shared" si="320"/>
        <v>41.125</v>
      </c>
      <c r="Q3453" t="str">
        <f t="shared" si="321"/>
        <v>theater</v>
      </c>
      <c r="R3453" t="str">
        <f t="shared" si="318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9"/>
        <v>1.532</v>
      </c>
      <c r="P3454">
        <f t="shared" si="320"/>
        <v>41.405405405405403</v>
      </c>
      <c r="Q3454" t="str">
        <f t="shared" si="321"/>
        <v>theater</v>
      </c>
      <c r="R3454" t="str">
        <f t="shared" si="318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9"/>
        <v>1.2833333333333334</v>
      </c>
      <c r="P3455">
        <f t="shared" si="320"/>
        <v>27.5</v>
      </c>
      <c r="Q3455" t="str">
        <f t="shared" si="321"/>
        <v>theater</v>
      </c>
      <c r="R3455" t="str">
        <f t="shared" si="318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9"/>
        <v>1.0071428571428571</v>
      </c>
      <c r="P3456">
        <f t="shared" si="320"/>
        <v>33.571428571428569</v>
      </c>
      <c r="Q3456" t="str">
        <f t="shared" si="321"/>
        <v>theater</v>
      </c>
      <c r="R3456" t="str">
        <f t="shared" si="318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9"/>
        <v>1.0065</v>
      </c>
      <c r="P3457">
        <f t="shared" si="320"/>
        <v>145.86956521739131</v>
      </c>
      <c r="Q3457" t="str">
        <f t="shared" si="321"/>
        <v>theater</v>
      </c>
      <c r="R3457" t="str">
        <f t="shared" si="318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9"/>
        <v>1.913</v>
      </c>
      <c r="P3458">
        <f t="shared" si="320"/>
        <v>358.6875</v>
      </c>
      <c r="Q3458" t="str">
        <f t="shared" si="321"/>
        <v>theater</v>
      </c>
      <c r="R3458" t="str">
        <f t="shared" ref="R3458:R3521" si="324">RIGHT(N3458,(LEN(N3458)-SEARCH("/",N3458)))</f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5">E3459/D3459</f>
        <v>1.4019999999999999</v>
      </c>
      <c r="P3459">
        <f t="shared" ref="P3459:P3522" si="326">E3459/L3459</f>
        <v>50.981818181818184</v>
      </c>
      <c r="Q3459" t="str">
        <f t="shared" ref="Q3459:Q3522" si="327">LEFT(N3459, SEARCH("/",N3459,1)-1)</f>
        <v>theater</v>
      </c>
      <c r="R3459" t="str">
        <f t="shared" si="324"/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5"/>
        <v>1.2433537832310839</v>
      </c>
      <c r="P3460">
        <f t="shared" si="326"/>
        <v>45.037037037037038</v>
      </c>
      <c r="Q3460" t="str">
        <f t="shared" si="327"/>
        <v>theater</v>
      </c>
      <c r="R3460" t="str">
        <f t="shared" si="324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5"/>
        <v>1.262</v>
      </c>
      <c r="P3461">
        <f t="shared" si="326"/>
        <v>17.527777777777779</v>
      </c>
      <c r="Q3461" t="str">
        <f t="shared" si="327"/>
        <v>theater</v>
      </c>
      <c r="R3461" t="str">
        <f t="shared" si="324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5"/>
        <v>1.9</v>
      </c>
      <c r="P3462">
        <f t="shared" si="326"/>
        <v>50</v>
      </c>
      <c r="Q3462" t="str">
        <f t="shared" si="327"/>
        <v>theater</v>
      </c>
      <c r="R3462" t="str">
        <f t="shared" si="324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5"/>
        <v>1.39</v>
      </c>
      <c r="P3463">
        <f t="shared" si="326"/>
        <v>57.916666666666664</v>
      </c>
      <c r="Q3463" t="str">
        <f t="shared" si="327"/>
        <v>theater</v>
      </c>
      <c r="R3463" t="str">
        <f t="shared" si="324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5"/>
        <v>2.02</v>
      </c>
      <c r="P3464">
        <f t="shared" si="326"/>
        <v>29.705882352941178</v>
      </c>
      <c r="Q3464" t="str">
        <f t="shared" si="327"/>
        <v>theater</v>
      </c>
      <c r="R3464" t="str">
        <f t="shared" si="324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5"/>
        <v>1.0338000000000001</v>
      </c>
      <c r="P3465">
        <f t="shared" si="326"/>
        <v>90.684210526315795</v>
      </c>
      <c r="Q3465" t="str">
        <f t="shared" si="327"/>
        <v>theater</v>
      </c>
      <c r="R3465" t="str">
        <f t="shared" si="324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5"/>
        <v>1.023236</v>
      </c>
      <c r="P3466">
        <f t="shared" si="326"/>
        <v>55.012688172043013</v>
      </c>
      <c r="Q3466" t="str">
        <f t="shared" si="327"/>
        <v>theater</v>
      </c>
      <c r="R3466" t="str">
        <f t="shared" si="324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5"/>
        <v>1.03</v>
      </c>
      <c r="P3467">
        <f t="shared" si="326"/>
        <v>57.222222222222221</v>
      </c>
      <c r="Q3467" t="str">
        <f t="shared" si="327"/>
        <v>theater</v>
      </c>
      <c r="R3467" t="str">
        <f t="shared" si="324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5"/>
        <v>1.2714285714285714</v>
      </c>
      <c r="P3468">
        <f t="shared" si="326"/>
        <v>72.950819672131146</v>
      </c>
      <c r="Q3468" t="str">
        <f t="shared" si="327"/>
        <v>theater</v>
      </c>
      <c r="R3468" t="str">
        <f t="shared" si="324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5"/>
        <v>1.01</v>
      </c>
      <c r="P3469">
        <f t="shared" si="326"/>
        <v>64.468085106382972</v>
      </c>
      <c r="Q3469" t="str">
        <f t="shared" si="327"/>
        <v>theater</v>
      </c>
      <c r="R3469" t="str">
        <f t="shared" si="324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5"/>
        <v>1.2178</v>
      </c>
      <c r="P3470">
        <f t="shared" si="326"/>
        <v>716.35294117647061</v>
      </c>
      <c r="Q3470" t="str">
        <f t="shared" si="327"/>
        <v>theater</v>
      </c>
      <c r="R3470" t="str">
        <f t="shared" si="324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5"/>
        <v>1.1339285714285714</v>
      </c>
      <c r="P3471">
        <f t="shared" si="326"/>
        <v>50.396825396825399</v>
      </c>
      <c r="Q3471" t="str">
        <f t="shared" si="327"/>
        <v>theater</v>
      </c>
      <c r="R3471" t="str">
        <f t="shared" si="324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5"/>
        <v>1.5</v>
      </c>
      <c r="P3472">
        <f t="shared" si="326"/>
        <v>41.666666666666664</v>
      </c>
      <c r="Q3472" t="str">
        <f t="shared" si="327"/>
        <v>theater</v>
      </c>
      <c r="R3472" t="str">
        <f t="shared" si="324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5"/>
        <v>2.1459999999999999</v>
      </c>
      <c r="P3473">
        <f t="shared" si="326"/>
        <v>35.766666666666666</v>
      </c>
      <c r="Q3473" t="str">
        <f t="shared" si="327"/>
        <v>theater</v>
      </c>
      <c r="R3473" t="str">
        <f t="shared" si="324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5"/>
        <v>1.0205</v>
      </c>
      <c r="P3474">
        <f t="shared" si="326"/>
        <v>88.739130434782609</v>
      </c>
      <c r="Q3474" t="str">
        <f t="shared" si="327"/>
        <v>theater</v>
      </c>
      <c r="R3474" t="str">
        <f t="shared" si="324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5"/>
        <v>1</v>
      </c>
      <c r="P3475">
        <f t="shared" si="326"/>
        <v>148.4848484848485</v>
      </c>
      <c r="Q3475" t="str">
        <f t="shared" si="327"/>
        <v>theater</v>
      </c>
      <c r="R3475" t="str">
        <f t="shared" si="324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5"/>
        <v>1.01</v>
      </c>
      <c r="P3476">
        <f t="shared" si="326"/>
        <v>51.794871794871796</v>
      </c>
      <c r="Q3476" t="str">
        <f t="shared" si="327"/>
        <v>theater</v>
      </c>
      <c r="R3476" t="str">
        <f t="shared" si="324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5"/>
        <v>1.1333333333333333</v>
      </c>
      <c r="P3477">
        <f t="shared" si="326"/>
        <v>20</v>
      </c>
      <c r="Q3477" t="str">
        <f t="shared" si="327"/>
        <v>theater</v>
      </c>
      <c r="R3477" t="str">
        <f t="shared" si="324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5"/>
        <v>1.04</v>
      </c>
      <c r="P3478">
        <f t="shared" si="326"/>
        <v>52</v>
      </c>
      <c r="Q3478" t="str">
        <f t="shared" si="327"/>
        <v>theater</v>
      </c>
      <c r="R3478" t="str">
        <f t="shared" si="324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5"/>
        <v>1.1533333333333333</v>
      </c>
      <c r="P3479">
        <f t="shared" si="326"/>
        <v>53.230769230769234</v>
      </c>
      <c r="Q3479" t="str">
        <f t="shared" si="327"/>
        <v>theater</v>
      </c>
      <c r="R3479" t="str">
        <f t="shared" si="324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5"/>
        <v>1.1285000000000001</v>
      </c>
      <c r="P3480">
        <f t="shared" si="326"/>
        <v>39.596491228070178</v>
      </c>
      <c r="Q3480" t="str">
        <f t="shared" si="327"/>
        <v>theater</v>
      </c>
      <c r="R3480" t="str">
        <f t="shared" si="324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5"/>
        <v>1.2786666666666666</v>
      </c>
      <c r="P3481">
        <f t="shared" si="326"/>
        <v>34.25</v>
      </c>
      <c r="Q3481" t="str">
        <f t="shared" si="327"/>
        <v>theater</v>
      </c>
      <c r="R3481" t="str">
        <f t="shared" si="324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5"/>
        <v>1.4266666666666667</v>
      </c>
      <c r="P3482">
        <f t="shared" si="326"/>
        <v>164.61538461538461</v>
      </c>
      <c r="Q3482" t="str">
        <f t="shared" si="327"/>
        <v>theater</v>
      </c>
      <c r="R3482" t="str">
        <f t="shared" si="324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5"/>
        <v>1.1879999999999999</v>
      </c>
      <c r="P3483">
        <f t="shared" si="326"/>
        <v>125.05263157894737</v>
      </c>
      <c r="Q3483" t="str">
        <f t="shared" si="327"/>
        <v>theater</v>
      </c>
      <c r="R3483" t="str">
        <f t="shared" si="324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5"/>
        <v>1.3833333333333333</v>
      </c>
      <c r="P3484">
        <f t="shared" si="326"/>
        <v>51.875</v>
      </c>
      <c r="Q3484" t="str">
        <f t="shared" si="327"/>
        <v>theater</v>
      </c>
      <c r="R3484" t="str">
        <f t="shared" si="324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5"/>
        <v>1.599402985074627</v>
      </c>
      <c r="P3485">
        <f t="shared" si="326"/>
        <v>40.285714285714285</v>
      </c>
      <c r="Q3485" t="str">
        <f t="shared" si="327"/>
        <v>theater</v>
      </c>
      <c r="R3485" t="str">
        <f t="shared" si="324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5"/>
        <v>1.1424000000000001</v>
      </c>
      <c r="P3486">
        <f t="shared" si="326"/>
        <v>64.909090909090907</v>
      </c>
      <c r="Q3486" t="str">
        <f t="shared" si="327"/>
        <v>theater</v>
      </c>
      <c r="R3486" t="str">
        <f t="shared" si="324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5"/>
        <v>1.0060606060606061</v>
      </c>
      <c r="P3487">
        <f t="shared" si="326"/>
        <v>55.333333333333336</v>
      </c>
      <c r="Q3487" t="str">
        <f t="shared" si="327"/>
        <v>theater</v>
      </c>
      <c r="R3487" t="str">
        <f t="shared" si="324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5"/>
        <v>1.552</v>
      </c>
      <c r="P3488">
        <f t="shared" si="326"/>
        <v>83.142857142857139</v>
      </c>
      <c r="Q3488" t="str">
        <f t="shared" si="327"/>
        <v>theater</v>
      </c>
      <c r="R3488" t="str">
        <f t="shared" si="324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5"/>
        <v>1.2775000000000001</v>
      </c>
      <c r="P3489">
        <f t="shared" si="326"/>
        <v>38.712121212121211</v>
      </c>
      <c r="Q3489" t="str">
        <f t="shared" si="327"/>
        <v>theater</v>
      </c>
      <c r="R3489" t="str">
        <f t="shared" si="324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5"/>
        <v>1.212</v>
      </c>
      <c r="P3490">
        <f t="shared" si="326"/>
        <v>125.37931034482759</v>
      </c>
      <c r="Q3490" t="str">
        <f t="shared" si="327"/>
        <v>theater</v>
      </c>
      <c r="R3490" t="str">
        <f t="shared" si="324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5"/>
        <v>1.127</v>
      </c>
      <c r="P3491">
        <f t="shared" si="326"/>
        <v>78.263888888888886</v>
      </c>
      <c r="Q3491" t="str">
        <f t="shared" si="327"/>
        <v>theater</v>
      </c>
      <c r="R3491" t="str">
        <f t="shared" si="324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5"/>
        <v>1.2749999999999999</v>
      </c>
      <c r="P3492">
        <f t="shared" si="326"/>
        <v>47.222222222222221</v>
      </c>
      <c r="Q3492" t="str">
        <f t="shared" si="327"/>
        <v>theater</v>
      </c>
      <c r="R3492" t="str">
        <f t="shared" si="324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5"/>
        <v>1.5820000000000001</v>
      </c>
      <c r="P3493">
        <f t="shared" si="326"/>
        <v>79.099999999999994</v>
      </c>
      <c r="Q3493" t="str">
        <f t="shared" si="327"/>
        <v>theater</v>
      </c>
      <c r="R3493" t="str">
        <f t="shared" si="324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5"/>
        <v>1.0526894736842105</v>
      </c>
      <c r="P3494">
        <f t="shared" si="326"/>
        <v>114.29199999999999</v>
      </c>
      <c r="Q3494" t="str">
        <f t="shared" si="327"/>
        <v>theater</v>
      </c>
      <c r="R3494" t="str">
        <f t="shared" si="324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5"/>
        <v>1</v>
      </c>
      <c r="P3495">
        <f t="shared" si="326"/>
        <v>51.724137931034484</v>
      </c>
      <c r="Q3495" t="str">
        <f t="shared" si="327"/>
        <v>theater</v>
      </c>
      <c r="R3495" t="str">
        <f t="shared" si="324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5"/>
        <v>1</v>
      </c>
      <c r="P3496">
        <f t="shared" si="326"/>
        <v>30.76923076923077</v>
      </c>
      <c r="Q3496" t="str">
        <f t="shared" si="327"/>
        <v>theater</v>
      </c>
      <c r="R3496" t="str">
        <f t="shared" si="324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5"/>
        <v>1.0686</v>
      </c>
      <c r="P3497">
        <f t="shared" si="326"/>
        <v>74.208333333333329</v>
      </c>
      <c r="Q3497" t="str">
        <f t="shared" si="327"/>
        <v>theater</v>
      </c>
      <c r="R3497" t="str">
        <f t="shared" si="324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5"/>
        <v>1.244</v>
      </c>
      <c r="P3498">
        <f t="shared" si="326"/>
        <v>47.846153846153847</v>
      </c>
      <c r="Q3498" t="str">
        <f t="shared" si="327"/>
        <v>theater</v>
      </c>
      <c r="R3498" t="str">
        <f t="shared" si="324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5"/>
        <v>1.0870406189555126</v>
      </c>
      <c r="P3499">
        <f t="shared" si="326"/>
        <v>34.408163265306122</v>
      </c>
      <c r="Q3499" t="str">
        <f t="shared" si="327"/>
        <v>theater</v>
      </c>
      <c r="R3499" t="str">
        <f t="shared" si="324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5"/>
        <v>1.0242424242424242</v>
      </c>
      <c r="P3500">
        <f t="shared" si="326"/>
        <v>40.238095238095241</v>
      </c>
      <c r="Q3500" t="str">
        <f t="shared" si="327"/>
        <v>theater</v>
      </c>
      <c r="R3500" t="str">
        <f t="shared" si="324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5"/>
        <v>1.0549999999999999</v>
      </c>
      <c r="P3501">
        <f t="shared" si="326"/>
        <v>60.285714285714285</v>
      </c>
      <c r="Q3501" t="str">
        <f t="shared" si="327"/>
        <v>theater</v>
      </c>
      <c r="R3501" t="str">
        <f t="shared" si="324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5"/>
        <v>1.0629999999999999</v>
      </c>
      <c r="P3502">
        <f t="shared" si="326"/>
        <v>25.30952380952381</v>
      </c>
      <c r="Q3502" t="str">
        <f t="shared" si="327"/>
        <v>theater</v>
      </c>
      <c r="R3502" t="str">
        <f t="shared" si="324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5"/>
        <v>1.0066666666666666</v>
      </c>
      <c r="P3503">
        <f t="shared" si="326"/>
        <v>35.952380952380949</v>
      </c>
      <c r="Q3503" t="str">
        <f t="shared" si="327"/>
        <v>theater</v>
      </c>
      <c r="R3503" t="str">
        <f t="shared" si="324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5"/>
        <v>1.054</v>
      </c>
      <c r="P3504">
        <f t="shared" si="326"/>
        <v>136</v>
      </c>
      <c r="Q3504" t="str">
        <f t="shared" si="327"/>
        <v>theater</v>
      </c>
      <c r="R3504" t="str">
        <f t="shared" si="324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5"/>
        <v>1.0755999999999999</v>
      </c>
      <c r="P3505">
        <f t="shared" si="326"/>
        <v>70.763157894736835</v>
      </c>
      <c r="Q3505" t="str">
        <f t="shared" si="327"/>
        <v>theater</v>
      </c>
      <c r="R3505" t="str">
        <f t="shared" si="324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5"/>
        <v>1</v>
      </c>
      <c r="P3506">
        <f t="shared" si="326"/>
        <v>125</v>
      </c>
      <c r="Q3506" t="str">
        <f t="shared" si="327"/>
        <v>theater</v>
      </c>
      <c r="R3506" t="str">
        <f t="shared" si="324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5"/>
        <v>1.0376000000000001</v>
      </c>
      <c r="P3507">
        <f t="shared" si="326"/>
        <v>66.512820512820511</v>
      </c>
      <c r="Q3507" t="str">
        <f t="shared" si="327"/>
        <v>theater</v>
      </c>
      <c r="R3507" t="str">
        <f t="shared" si="324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5"/>
        <v>1.0149999999999999</v>
      </c>
      <c r="P3508">
        <f t="shared" si="326"/>
        <v>105</v>
      </c>
      <c r="Q3508" t="str">
        <f t="shared" si="327"/>
        <v>theater</v>
      </c>
      <c r="R3508" t="str">
        <f t="shared" si="324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5"/>
        <v>1.044</v>
      </c>
      <c r="P3509">
        <f t="shared" si="326"/>
        <v>145</v>
      </c>
      <c r="Q3509" t="str">
        <f t="shared" si="327"/>
        <v>theater</v>
      </c>
      <c r="R3509" t="str">
        <f t="shared" si="324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5"/>
        <v>1.8</v>
      </c>
      <c r="P3510">
        <f t="shared" si="326"/>
        <v>12</v>
      </c>
      <c r="Q3510" t="str">
        <f t="shared" si="327"/>
        <v>theater</v>
      </c>
      <c r="R3510" t="str">
        <f t="shared" si="324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5"/>
        <v>1.0633333333333332</v>
      </c>
      <c r="P3511">
        <f t="shared" si="326"/>
        <v>96.666666666666671</v>
      </c>
      <c r="Q3511" t="str">
        <f t="shared" si="327"/>
        <v>theater</v>
      </c>
      <c r="R3511" t="str">
        <f t="shared" si="324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5"/>
        <v>1.0055555555555555</v>
      </c>
      <c r="P3512">
        <f t="shared" si="326"/>
        <v>60.333333333333336</v>
      </c>
      <c r="Q3512" t="str">
        <f t="shared" si="327"/>
        <v>theater</v>
      </c>
      <c r="R3512" t="str">
        <f t="shared" si="324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5"/>
        <v>1.012</v>
      </c>
      <c r="P3513">
        <f t="shared" si="326"/>
        <v>79.89473684210526</v>
      </c>
      <c r="Q3513" t="str">
        <f t="shared" si="327"/>
        <v>theater</v>
      </c>
      <c r="R3513" t="str">
        <f t="shared" si="324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5"/>
        <v>1</v>
      </c>
      <c r="P3514">
        <f t="shared" si="326"/>
        <v>58.823529411764703</v>
      </c>
      <c r="Q3514" t="str">
        <f t="shared" si="327"/>
        <v>theater</v>
      </c>
      <c r="R3514" t="str">
        <f t="shared" si="324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5"/>
        <v>1.1839285714285714</v>
      </c>
      <c r="P3515">
        <f t="shared" si="326"/>
        <v>75.340909090909093</v>
      </c>
      <c r="Q3515" t="str">
        <f t="shared" si="327"/>
        <v>theater</v>
      </c>
      <c r="R3515" t="str">
        <f t="shared" si="324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5"/>
        <v>1.1000000000000001</v>
      </c>
      <c r="P3516">
        <f t="shared" si="326"/>
        <v>55</v>
      </c>
      <c r="Q3516" t="str">
        <f t="shared" si="327"/>
        <v>theater</v>
      </c>
      <c r="R3516" t="str">
        <f t="shared" si="324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5"/>
        <v>1.0266666666666666</v>
      </c>
      <c r="P3517">
        <f t="shared" si="326"/>
        <v>66.956521739130437</v>
      </c>
      <c r="Q3517" t="str">
        <f t="shared" si="327"/>
        <v>theater</v>
      </c>
      <c r="R3517" t="str">
        <f t="shared" si="324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5"/>
        <v>1</v>
      </c>
      <c r="P3518">
        <f t="shared" si="326"/>
        <v>227.27272727272728</v>
      </c>
      <c r="Q3518" t="str">
        <f t="shared" si="327"/>
        <v>theater</v>
      </c>
      <c r="R3518" t="str">
        <f t="shared" si="324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5"/>
        <v>1</v>
      </c>
      <c r="P3519">
        <f t="shared" si="326"/>
        <v>307.69230769230768</v>
      </c>
      <c r="Q3519" t="str">
        <f t="shared" si="327"/>
        <v>theater</v>
      </c>
      <c r="R3519" t="str">
        <f t="shared" si="324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5"/>
        <v>1.10046</v>
      </c>
      <c r="P3520">
        <f t="shared" si="326"/>
        <v>50.020909090909093</v>
      </c>
      <c r="Q3520" t="str">
        <f t="shared" si="327"/>
        <v>theater</v>
      </c>
      <c r="R3520" t="str">
        <f t="shared" si="324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5"/>
        <v>1.0135000000000001</v>
      </c>
      <c r="P3521">
        <f t="shared" si="326"/>
        <v>72.392857142857139</v>
      </c>
      <c r="Q3521" t="str">
        <f t="shared" si="327"/>
        <v>theater</v>
      </c>
      <c r="R3521" t="str">
        <f t="shared" si="324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5"/>
        <v>1.0075000000000001</v>
      </c>
      <c r="P3522">
        <f t="shared" si="326"/>
        <v>95.952380952380949</v>
      </c>
      <c r="Q3522" t="str">
        <f t="shared" si="327"/>
        <v>theater</v>
      </c>
      <c r="R3522" t="str">
        <f t="shared" ref="R3522:R3585" si="330">RIGHT(N3522,(LEN(N3522)-SEARCH("/",N3522)))</f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1">E3523/D3523</f>
        <v>1.6942857142857144</v>
      </c>
      <c r="P3523">
        <f t="shared" ref="P3523:P3586" si="332">E3523/L3523</f>
        <v>45.615384615384613</v>
      </c>
      <c r="Q3523" t="str">
        <f t="shared" ref="Q3523:Q3586" si="333">LEFT(N3523, SEARCH("/",N3523,1)-1)</f>
        <v>theater</v>
      </c>
      <c r="R3523" t="str">
        <f t="shared" si="330"/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1"/>
        <v>1</v>
      </c>
      <c r="P3524">
        <f t="shared" si="332"/>
        <v>41.029411764705884</v>
      </c>
      <c r="Q3524" t="str">
        <f t="shared" si="333"/>
        <v>theater</v>
      </c>
      <c r="R3524" t="str">
        <f t="shared" si="330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1"/>
        <v>1.1365000000000001</v>
      </c>
      <c r="P3525">
        <f t="shared" si="332"/>
        <v>56.825000000000003</v>
      </c>
      <c r="Q3525" t="str">
        <f t="shared" si="333"/>
        <v>theater</v>
      </c>
      <c r="R3525" t="str">
        <f t="shared" si="330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1"/>
        <v>1.0156000000000001</v>
      </c>
      <c r="P3526">
        <f t="shared" si="332"/>
        <v>137.24324324324326</v>
      </c>
      <c r="Q3526" t="str">
        <f t="shared" si="333"/>
        <v>theater</v>
      </c>
      <c r="R3526" t="str">
        <f t="shared" si="330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1"/>
        <v>1.06</v>
      </c>
      <c r="P3527">
        <f t="shared" si="332"/>
        <v>75.714285714285708</v>
      </c>
      <c r="Q3527" t="str">
        <f t="shared" si="333"/>
        <v>theater</v>
      </c>
      <c r="R3527" t="str">
        <f t="shared" si="330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1"/>
        <v>1.02</v>
      </c>
      <c r="P3528">
        <f t="shared" si="332"/>
        <v>99</v>
      </c>
      <c r="Q3528" t="str">
        <f t="shared" si="333"/>
        <v>theater</v>
      </c>
      <c r="R3528" t="str">
        <f t="shared" si="330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1"/>
        <v>1.1691666666666667</v>
      </c>
      <c r="P3529">
        <f t="shared" si="332"/>
        <v>81.569767441860463</v>
      </c>
      <c r="Q3529" t="str">
        <f t="shared" si="333"/>
        <v>theater</v>
      </c>
      <c r="R3529" t="str">
        <f t="shared" si="330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1"/>
        <v>1.0115151515151515</v>
      </c>
      <c r="P3530">
        <f t="shared" si="332"/>
        <v>45.108108108108105</v>
      </c>
      <c r="Q3530" t="str">
        <f t="shared" si="333"/>
        <v>theater</v>
      </c>
      <c r="R3530" t="str">
        <f t="shared" si="330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1"/>
        <v>1.32</v>
      </c>
      <c r="P3531">
        <f t="shared" si="332"/>
        <v>36.666666666666664</v>
      </c>
      <c r="Q3531" t="str">
        <f t="shared" si="333"/>
        <v>theater</v>
      </c>
      <c r="R3531" t="str">
        <f t="shared" si="330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1"/>
        <v>1</v>
      </c>
      <c r="P3532">
        <f t="shared" si="332"/>
        <v>125</v>
      </c>
      <c r="Q3532" t="str">
        <f t="shared" si="333"/>
        <v>theater</v>
      </c>
      <c r="R3532" t="str">
        <f t="shared" si="330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1"/>
        <v>1.28</v>
      </c>
      <c r="P3533">
        <f t="shared" si="332"/>
        <v>49.230769230769234</v>
      </c>
      <c r="Q3533" t="str">
        <f t="shared" si="333"/>
        <v>theater</v>
      </c>
      <c r="R3533" t="str">
        <f t="shared" si="330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1"/>
        <v>1.1895833333333334</v>
      </c>
      <c r="P3534">
        <f t="shared" si="332"/>
        <v>42.296296296296298</v>
      </c>
      <c r="Q3534" t="str">
        <f t="shared" si="333"/>
        <v>theater</v>
      </c>
      <c r="R3534" t="str">
        <f t="shared" si="330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1"/>
        <v>1.262</v>
      </c>
      <c r="P3535">
        <f t="shared" si="332"/>
        <v>78.875</v>
      </c>
      <c r="Q3535" t="str">
        <f t="shared" si="333"/>
        <v>theater</v>
      </c>
      <c r="R3535" t="str">
        <f t="shared" si="330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1"/>
        <v>1.5620000000000001</v>
      </c>
      <c r="P3536">
        <f t="shared" si="332"/>
        <v>38.284313725490193</v>
      </c>
      <c r="Q3536" t="str">
        <f t="shared" si="333"/>
        <v>theater</v>
      </c>
      <c r="R3536" t="str">
        <f t="shared" si="330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1"/>
        <v>1.0315000000000001</v>
      </c>
      <c r="P3537">
        <f t="shared" si="332"/>
        <v>44.847826086956523</v>
      </c>
      <c r="Q3537" t="str">
        <f t="shared" si="333"/>
        <v>theater</v>
      </c>
      <c r="R3537" t="str">
        <f t="shared" si="330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1"/>
        <v>1.5333333333333334</v>
      </c>
      <c r="P3538">
        <f t="shared" si="332"/>
        <v>13.529411764705882</v>
      </c>
      <c r="Q3538" t="str">
        <f t="shared" si="333"/>
        <v>theater</v>
      </c>
      <c r="R3538" t="str">
        <f t="shared" si="330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1"/>
        <v>1.8044444444444445</v>
      </c>
      <c r="P3539">
        <f t="shared" si="332"/>
        <v>43.5</v>
      </c>
      <c r="Q3539" t="str">
        <f t="shared" si="333"/>
        <v>theater</v>
      </c>
      <c r="R3539" t="str">
        <f t="shared" si="330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1"/>
        <v>1.2845</v>
      </c>
      <c r="P3540">
        <f t="shared" si="332"/>
        <v>30.951807228915662</v>
      </c>
      <c r="Q3540" t="str">
        <f t="shared" si="333"/>
        <v>theater</v>
      </c>
      <c r="R3540" t="str">
        <f t="shared" si="330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1"/>
        <v>1.1966666666666668</v>
      </c>
      <c r="P3541">
        <f t="shared" si="332"/>
        <v>55.230769230769234</v>
      </c>
      <c r="Q3541" t="str">
        <f t="shared" si="333"/>
        <v>theater</v>
      </c>
      <c r="R3541" t="str">
        <f t="shared" si="330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1"/>
        <v>1.23</v>
      </c>
      <c r="P3542">
        <f t="shared" si="332"/>
        <v>46.125</v>
      </c>
      <c r="Q3542" t="str">
        <f t="shared" si="333"/>
        <v>theater</v>
      </c>
      <c r="R3542" t="str">
        <f t="shared" si="330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1"/>
        <v>1.05</v>
      </c>
      <c r="P3543">
        <f t="shared" si="332"/>
        <v>39.375</v>
      </c>
      <c r="Q3543" t="str">
        <f t="shared" si="333"/>
        <v>theater</v>
      </c>
      <c r="R3543" t="str">
        <f t="shared" si="330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1"/>
        <v>1.0223636363636364</v>
      </c>
      <c r="P3544">
        <f t="shared" si="332"/>
        <v>66.152941176470591</v>
      </c>
      <c r="Q3544" t="str">
        <f t="shared" si="333"/>
        <v>theater</v>
      </c>
      <c r="R3544" t="str">
        <f t="shared" si="330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1"/>
        <v>1.0466666666666666</v>
      </c>
      <c r="P3545">
        <f t="shared" si="332"/>
        <v>54.137931034482762</v>
      </c>
      <c r="Q3545" t="str">
        <f t="shared" si="333"/>
        <v>theater</v>
      </c>
      <c r="R3545" t="str">
        <f t="shared" si="330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1"/>
        <v>1</v>
      </c>
      <c r="P3546">
        <f t="shared" si="332"/>
        <v>104.16666666666667</v>
      </c>
      <c r="Q3546" t="str">
        <f t="shared" si="333"/>
        <v>theater</v>
      </c>
      <c r="R3546" t="str">
        <f t="shared" si="330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1"/>
        <v>1.004</v>
      </c>
      <c r="P3547">
        <f t="shared" si="332"/>
        <v>31.375</v>
      </c>
      <c r="Q3547" t="str">
        <f t="shared" si="333"/>
        <v>theater</v>
      </c>
      <c r="R3547" t="str">
        <f t="shared" si="330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1"/>
        <v>1.0227272727272727</v>
      </c>
      <c r="P3548">
        <f t="shared" si="332"/>
        <v>59.210526315789473</v>
      </c>
      <c r="Q3548" t="str">
        <f t="shared" si="333"/>
        <v>theater</v>
      </c>
      <c r="R3548" t="str">
        <f t="shared" si="330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1"/>
        <v>1.1440928571428572</v>
      </c>
      <c r="P3549">
        <f t="shared" si="332"/>
        <v>119.17633928571429</v>
      </c>
      <c r="Q3549" t="str">
        <f t="shared" si="333"/>
        <v>theater</v>
      </c>
      <c r="R3549" t="str">
        <f t="shared" si="330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1"/>
        <v>1.019047619047619</v>
      </c>
      <c r="P3550">
        <f t="shared" si="332"/>
        <v>164.61538461538461</v>
      </c>
      <c r="Q3550" t="str">
        <f t="shared" si="333"/>
        <v>theater</v>
      </c>
      <c r="R3550" t="str">
        <f t="shared" si="330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1"/>
        <v>1.02</v>
      </c>
      <c r="P3551">
        <f t="shared" si="332"/>
        <v>24.285714285714285</v>
      </c>
      <c r="Q3551" t="str">
        <f t="shared" si="333"/>
        <v>theater</v>
      </c>
      <c r="R3551" t="str">
        <f t="shared" si="330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1"/>
        <v>1.048</v>
      </c>
      <c r="P3552">
        <f t="shared" si="332"/>
        <v>40.9375</v>
      </c>
      <c r="Q3552" t="str">
        <f t="shared" si="333"/>
        <v>theater</v>
      </c>
      <c r="R3552" t="str">
        <f t="shared" si="330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1"/>
        <v>1.0183333333333333</v>
      </c>
      <c r="P3553">
        <f t="shared" si="332"/>
        <v>61.1</v>
      </c>
      <c r="Q3553" t="str">
        <f t="shared" si="333"/>
        <v>theater</v>
      </c>
      <c r="R3553" t="str">
        <f t="shared" si="330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1"/>
        <v>1</v>
      </c>
      <c r="P3554">
        <f t="shared" si="332"/>
        <v>38.65</v>
      </c>
      <c r="Q3554" t="str">
        <f t="shared" si="333"/>
        <v>theater</v>
      </c>
      <c r="R3554" t="str">
        <f t="shared" si="330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1"/>
        <v>1.0627272727272727</v>
      </c>
      <c r="P3555">
        <f t="shared" si="332"/>
        <v>56.20192307692308</v>
      </c>
      <c r="Q3555" t="str">
        <f t="shared" si="333"/>
        <v>theater</v>
      </c>
      <c r="R3555" t="str">
        <f t="shared" si="330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1"/>
        <v>1.1342219999999998</v>
      </c>
      <c r="P3556">
        <f t="shared" si="332"/>
        <v>107.00207547169811</v>
      </c>
      <c r="Q3556" t="str">
        <f t="shared" si="333"/>
        <v>theater</v>
      </c>
      <c r="R3556" t="str">
        <f t="shared" si="330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1"/>
        <v>1</v>
      </c>
      <c r="P3557">
        <f t="shared" si="332"/>
        <v>171.42857142857142</v>
      </c>
      <c r="Q3557" t="str">
        <f t="shared" si="333"/>
        <v>theater</v>
      </c>
      <c r="R3557" t="str">
        <f t="shared" si="330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1"/>
        <v>1.0045454545454546</v>
      </c>
      <c r="P3558">
        <f t="shared" si="332"/>
        <v>110.5</v>
      </c>
      <c r="Q3558" t="str">
        <f t="shared" si="333"/>
        <v>theater</v>
      </c>
      <c r="R3558" t="str">
        <f t="shared" si="330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1"/>
        <v>1.0003599999999999</v>
      </c>
      <c r="P3559">
        <f t="shared" si="332"/>
        <v>179.27598566308242</v>
      </c>
      <c r="Q3559" t="str">
        <f t="shared" si="333"/>
        <v>theater</v>
      </c>
      <c r="R3559" t="str">
        <f t="shared" si="330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1"/>
        <v>1.44</v>
      </c>
      <c r="P3560">
        <f t="shared" si="332"/>
        <v>22.90909090909091</v>
      </c>
      <c r="Q3560" t="str">
        <f t="shared" si="333"/>
        <v>theater</v>
      </c>
      <c r="R3560" t="str">
        <f t="shared" si="330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1"/>
        <v>1.0349999999999999</v>
      </c>
      <c r="P3561">
        <f t="shared" si="332"/>
        <v>43.125</v>
      </c>
      <c r="Q3561" t="str">
        <f t="shared" si="333"/>
        <v>theater</v>
      </c>
      <c r="R3561" t="str">
        <f t="shared" si="330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1"/>
        <v>1.0843750000000001</v>
      </c>
      <c r="P3562">
        <f t="shared" si="332"/>
        <v>46.891891891891895</v>
      </c>
      <c r="Q3562" t="str">
        <f t="shared" si="333"/>
        <v>theater</v>
      </c>
      <c r="R3562" t="str">
        <f t="shared" si="330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1"/>
        <v>1.024</v>
      </c>
      <c r="P3563">
        <f t="shared" si="332"/>
        <v>47.407407407407405</v>
      </c>
      <c r="Q3563" t="str">
        <f t="shared" si="333"/>
        <v>theater</v>
      </c>
      <c r="R3563" t="str">
        <f t="shared" si="330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1"/>
        <v>1.4888888888888889</v>
      </c>
      <c r="P3564">
        <f t="shared" si="332"/>
        <v>15.129032258064516</v>
      </c>
      <c r="Q3564" t="str">
        <f t="shared" si="333"/>
        <v>theater</v>
      </c>
      <c r="R3564" t="str">
        <f t="shared" si="330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1"/>
        <v>1.0549000000000002</v>
      </c>
      <c r="P3565">
        <f t="shared" si="332"/>
        <v>21.098000000000003</v>
      </c>
      <c r="Q3565" t="str">
        <f t="shared" si="333"/>
        <v>theater</v>
      </c>
      <c r="R3565" t="str">
        <f t="shared" si="330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1"/>
        <v>1.0049999999999999</v>
      </c>
      <c r="P3566">
        <f t="shared" si="332"/>
        <v>59.117647058823529</v>
      </c>
      <c r="Q3566" t="str">
        <f t="shared" si="333"/>
        <v>theater</v>
      </c>
      <c r="R3566" t="str">
        <f t="shared" si="330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1"/>
        <v>1.3055555555555556</v>
      </c>
      <c r="P3567">
        <f t="shared" si="332"/>
        <v>97.916666666666671</v>
      </c>
      <c r="Q3567" t="str">
        <f t="shared" si="333"/>
        <v>theater</v>
      </c>
      <c r="R3567" t="str">
        <f t="shared" si="330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1"/>
        <v>1.0475000000000001</v>
      </c>
      <c r="P3568">
        <f t="shared" si="332"/>
        <v>55.131578947368418</v>
      </c>
      <c r="Q3568" t="str">
        <f t="shared" si="333"/>
        <v>theater</v>
      </c>
      <c r="R3568" t="str">
        <f t="shared" si="330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1"/>
        <v>1.0880000000000001</v>
      </c>
      <c r="P3569">
        <f t="shared" si="332"/>
        <v>26.536585365853657</v>
      </c>
      <c r="Q3569" t="str">
        <f t="shared" si="333"/>
        <v>theater</v>
      </c>
      <c r="R3569" t="str">
        <f t="shared" si="330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1"/>
        <v>1.1100000000000001</v>
      </c>
      <c r="P3570">
        <f t="shared" si="332"/>
        <v>58.421052631578945</v>
      </c>
      <c r="Q3570" t="str">
        <f t="shared" si="333"/>
        <v>theater</v>
      </c>
      <c r="R3570" t="str">
        <f t="shared" si="330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1"/>
        <v>1.0047999999999999</v>
      </c>
      <c r="P3571">
        <f t="shared" si="332"/>
        <v>122.53658536585365</v>
      </c>
      <c r="Q3571" t="str">
        <f t="shared" si="333"/>
        <v>theater</v>
      </c>
      <c r="R3571" t="str">
        <f t="shared" si="330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1"/>
        <v>1.1435</v>
      </c>
      <c r="P3572">
        <f t="shared" si="332"/>
        <v>87.961538461538467</v>
      </c>
      <c r="Q3572" t="str">
        <f t="shared" si="333"/>
        <v>theater</v>
      </c>
      <c r="R3572" t="str">
        <f t="shared" si="330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1"/>
        <v>1.2206666666666666</v>
      </c>
      <c r="P3573">
        <f t="shared" si="332"/>
        <v>73.239999999999995</v>
      </c>
      <c r="Q3573" t="str">
        <f t="shared" si="333"/>
        <v>theater</v>
      </c>
      <c r="R3573" t="str">
        <f t="shared" si="330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1"/>
        <v>1</v>
      </c>
      <c r="P3574">
        <f t="shared" si="332"/>
        <v>55.555555555555557</v>
      </c>
      <c r="Q3574" t="str">
        <f t="shared" si="333"/>
        <v>theater</v>
      </c>
      <c r="R3574" t="str">
        <f t="shared" si="330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1"/>
        <v>1.028</v>
      </c>
      <c r="P3575">
        <f t="shared" si="332"/>
        <v>39.53846153846154</v>
      </c>
      <c r="Q3575" t="str">
        <f t="shared" si="333"/>
        <v>theater</v>
      </c>
      <c r="R3575" t="str">
        <f t="shared" si="330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1"/>
        <v>1.0612068965517241</v>
      </c>
      <c r="P3576">
        <f t="shared" si="332"/>
        <v>136.77777777777777</v>
      </c>
      <c r="Q3576" t="str">
        <f t="shared" si="333"/>
        <v>theater</v>
      </c>
      <c r="R3576" t="str">
        <f t="shared" si="330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1"/>
        <v>1.0133000000000001</v>
      </c>
      <c r="P3577">
        <f t="shared" si="332"/>
        <v>99.343137254901961</v>
      </c>
      <c r="Q3577" t="str">
        <f t="shared" si="333"/>
        <v>theater</v>
      </c>
      <c r="R3577" t="str">
        <f t="shared" si="330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1"/>
        <v>1</v>
      </c>
      <c r="P3578">
        <f t="shared" si="332"/>
        <v>20</v>
      </c>
      <c r="Q3578" t="str">
        <f t="shared" si="333"/>
        <v>theater</v>
      </c>
      <c r="R3578" t="str">
        <f t="shared" si="330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1"/>
        <v>1.3</v>
      </c>
      <c r="P3579">
        <f t="shared" si="332"/>
        <v>28.888888888888889</v>
      </c>
      <c r="Q3579" t="str">
        <f t="shared" si="333"/>
        <v>theater</v>
      </c>
      <c r="R3579" t="str">
        <f t="shared" si="330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1"/>
        <v>1.0001333333333333</v>
      </c>
      <c r="P3580">
        <f t="shared" si="332"/>
        <v>40.545945945945945</v>
      </c>
      <c r="Q3580" t="str">
        <f t="shared" si="333"/>
        <v>theater</v>
      </c>
      <c r="R3580" t="str">
        <f t="shared" si="330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1"/>
        <v>1</v>
      </c>
      <c r="P3581">
        <f t="shared" si="332"/>
        <v>35.714285714285715</v>
      </c>
      <c r="Q3581" t="str">
        <f t="shared" si="333"/>
        <v>theater</v>
      </c>
      <c r="R3581" t="str">
        <f t="shared" si="330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1"/>
        <v>1.1388888888888888</v>
      </c>
      <c r="P3582">
        <f t="shared" si="332"/>
        <v>37.962962962962962</v>
      </c>
      <c r="Q3582" t="str">
        <f t="shared" si="333"/>
        <v>theater</v>
      </c>
      <c r="R3582" t="str">
        <f t="shared" si="330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1"/>
        <v>1</v>
      </c>
      <c r="P3583">
        <f t="shared" si="332"/>
        <v>33.333333333333336</v>
      </c>
      <c r="Q3583" t="str">
        <f t="shared" si="333"/>
        <v>theater</v>
      </c>
      <c r="R3583" t="str">
        <f t="shared" si="330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1"/>
        <v>2.87</v>
      </c>
      <c r="P3584">
        <f t="shared" si="332"/>
        <v>58.571428571428569</v>
      </c>
      <c r="Q3584" t="str">
        <f t="shared" si="333"/>
        <v>theater</v>
      </c>
      <c r="R3584" t="str">
        <f t="shared" si="330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1"/>
        <v>1.085</v>
      </c>
      <c r="P3585">
        <f t="shared" si="332"/>
        <v>135.625</v>
      </c>
      <c r="Q3585" t="str">
        <f t="shared" si="333"/>
        <v>theater</v>
      </c>
      <c r="R3585" t="str">
        <f t="shared" si="330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1"/>
        <v>1.155</v>
      </c>
      <c r="P3586">
        <f t="shared" si="332"/>
        <v>30.9375</v>
      </c>
      <c r="Q3586" t="str">
        <f t="shared" si="333"/>
        <v>theater</v>
      </c>
      <c r="R3586" t="str">
        <f t="shared" ref="R3586:R3649" si="336">RIGHT(N3586,(LEN(N3586)-SEARCH("/",N3586)))</f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7">E3587/D3587</f>
        <v>1.1911764705882353</v>
      </c>
      <c r="P3587">
        <f t="shared" ref="P3587:P3650" si="338">E3587/L3587</f>
        <v>176.08695652173913</v>
      </c>
      <c r="Q3587" t="str">
        <f t="shared" ref="Q3587:Q3650" si="339">LEFT(N3587, SEARCH("/",N3587,1)-1)</f>
        <v>theater</v>
      </c>
      <c r="R3587" t="str">
        <f t="shared" si="336"/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7"/>
        <v>1.0942666666666667</v>
      </c>
      <c r="P3588">
        <f t="shared" si="338"/>
        <v>151.9814814814815</v>
      </c>
      <c r="Q3588" t="str">
        <f t="shared" si="339"/>
        <v>theater</v>
      </c>
      <c r="R3588" t="str">
        <f t="shared" si="336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7"/>
        <v>1.266</v>
      </c>
      <c r="P3589">
        <f t="shared" si="338"/>
        <v>22.607142857142858</v>
      </c>
      <c r="Q3589" t="str">
        <f t="shared" si="339"/>
        <v>theater</v>
      </c>
      <c r="R3589" t="str">
        <f t="shared" si="336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7"/>
        <v>1.0049999999999999</v>
      </c>
      <c r="P3590">
        <f t="shared" si="338"/>
        <v>18.272727272727273</v>
      </c>
      <c r="Q3590" t="str">
        <f t="shared" si="339"/>
        <v>theater</v>
      </c>
      <c r="R3590" t="str">
        <f t="shared" si="336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7"/>
        <v>1.2749999999999999</v>
      </c>
      <c r="P3591">
        <f t="shared" si="338"/>
        <v>82.258064516129039</v>
      </c>
      <c r="Q3591" t="str">
        <f t="shared" si="339"/>
        <v>theater</v>
      </c>
      <c r="R3591" t="str">
        <f t="shared" si="336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7"/>
        <v>1.0005999999999999</v>
      </c>
      <c r="P3592">
        <f t="shared" si="338"/>
        <v>68.534246575342465</v>
      </c>
      <c r="Q3592" t="str">
        <f t="shared" si="339"/>
        <v>theater</v>
      </c>
      <c r="R3592" t="str">
        <f t="shared" si="336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7"/>
        <v>1.75</v>
      </c>
      <c r="P3593">
        <f t="shared" si="338"/>
        <v>68.055555555555557</v>
      </c>
      <c r="Q3593" t="str">
        <f t="shared" si="339"/>
        <v>theater</v>
      </c>
      <c r="R3593" t="str">
        <f t="shared" si="336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7"/>
        <v>1.2725</v>
      </c>
      <c r="P3594">
        <f t="shared" si="338"/>
        <v>72.714285714285708</v>
      </c>
      <c r="Q3594" t="str">
        <f t="shared" si="339"/>
        <v>theater</v>
      </c>
      <c r="R3594" t="str">
        <f t="shared" si="336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7"/>
        <v>1.1063333333333334</v>
      </c>
      <c r="P3595">
        <f t="shared" si="338"/>
        <v>77.186046511627907</v>
      </c>
      <c r="Q3595" t="str">
        <f t="shared" si="339"/>
        <v>theater</v>
      </c>
      <c r="R3595" t="str">
        <f t="shared" si="336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7"/>
        <v>1.2593749999999999</v>
      </c>
      <c r="P3596">
        <f t="shared" si="338"/>
        <v>55.972222222222221</v>
      </c>
      <c r="Q3596" t="str">
        <f t="shared" si="339"/>
        <v>theater</v>
      </c>
      <c r="R3596" t="str">
        <f t="shared" si="336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7"/>
        <v>1.1850000000000001</v>
      </c>
      <c r="P3597">
        <f t="shared" si="338"/>
        <v>49.693548387096776</v>
      </c>
      <c r="Q3597" t="str">
        <f t="shared" si="339"/>
        <v>theater</v>
      </c>
      <c r="R3597" t="str">
        <f t="shared" si="336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7"/>
        <v>1.0772727272727274</v>
      </c>
      <c r="P3598">
        <f t="shared" si="338"/>
        <v>79</v>
      </c>
      <c r="Q3598" t="str">
        <f t="shared" si="339"/>
        <v>theater</v>
      </c>
      <c r="R3598" t="str">
        <f t="shared" si="336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7"/>
        <v>1.026</v>
      </c>
      <c r="P3599">
        <f t="shared" si="338"/>
        <v>77.727272727272734</v>
      </c>
      <c r="Q3599" t="str">
        <f t="shared" si="339"/>
        <v>theater</v>
      </c>
      <c r="R3599" t="str">
        <f t="shared" si="336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7"/>
        <v>1.101</v>
      </c>
      <c r="P3600">
        <f t="shared" si="338"/>
        <v>40.777777777777779</v>
      </c>
      <c r="Q3600" t="str">
        <f t="shared" si="339"/>
        <v>theater</v>
      </c>
      <c r="R3600" t="str">
        <f t="shared" si="336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7"/>
        <v>2.02</v>
      </c>
      <c r="P3601">
        <f t="shared" si="338"/>
        <v>59.411764705882355</v>
      </c>
      <c r="Q3601" t="str">
        <f t="shared" si="339"/>
        <v>theater</v>
      </c>
      <c r="R3601" t="str">
        <f t="shared" si="336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7"/>
        <v>1.3</v>
      </c>
      <c r="P3602">
        <f t="shared" si="338"/>
        <v>3.25</v>
      </c>
      <c r="Q3602" t="str">
        <f t="shared" si="339"/>
        <v>theater</v>
      </c>
      <c r="R3602" t="str">
        <f t="shared" si="336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7"/>
        <v>1.0435000000000001</v>
      </c>
      <c r="P3603">
        <f t="shared" si="338"/>
        <v>39.377358490566039</v>
      </c>
      <c r="Q3603" t="str">
        <f t="shared" si="339"/>
        <v>theater</v>
      </c>
      <c r="R3603" t="str">
        <f t="shared" si="336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7"/>
        <v>1.0004999999999999</v>
      </c>
      <c r="P3604">
        <f t="shared" si="338"/>
        <v>81.673469387755105</v>
      </c>
      <c r="Q3604" t="str">
        <f t="shared" si="339"/>
        <v>theater</v>
      </c>
      <c r="R3604" t="str">
        <f t="shared" si="336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7"/>
        <v>1.7066666666666668</v>
      </c>
      <c r="P3605">
        <f t="shared" si="338"/>
        <v>44.912280701754383</v>
      </c>
      <c r="Q3605" t="str">
        <f t="shared" si="339"/>
        <v>theater</v>
      </c>
      <c r="R3605" t="str">
        <f t="shared" si="336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7"/>
        <v>1.1283333333333334</v>
      </c>
      <c r="P3606">
        <f t="shared" si="338"/>
        <v>49.05797101449275</v>
      </c>
      <c r="Q3606" t="str">
        <f t="shared" si="339"/>
        <v>theater</v>
      </c>
      <c r="R3606" t="str">
        <f t="shared" si="336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7"/>
        <v>1.84</v>
      </c>
      <c r="P3607">
        <f t="shared" si="338"/>
        <v>30.666666666666668</v>
      </c>
      <c r="Q3607" t="str">
        <f t="shared" si="339"/>
        <v>theater</v>
      </c>
      <c r="R3607" t="str">
        <f t="shared" si="336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7"/>
        <v>1.3026666666666666</v>
      </c>
      <c r="P3608">
        <f t="shared" si="338"/>
        <v>61.0625</v>
      </c>
      <c r="Q3608" t="str">
        <f t="shared" si="339"/>
        <v>theater</v>
      </c>
      <c r="R3608" t="str">
        <f t="shared" si="336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7"/>
        <v>1.0545454545454545</v>
      </c>
      <c r="P3609">
        <f t="shared" si="338"/>
        <v>29</v>
      </c>
      <c r="Q3609" t="str">
        <f t="shared" si="339"/>
        <v>theater</v>
      </c>
      <c r="R3609" t="str">
        <f t="shared" si="336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7"/>
        <v>1</v>
      </c>
      <c r="P3610">
        <f t="shared" si="338"/>
        <v>29.62962962962963</v>
      </c>
      <c r="Q3610" t="str">
        <f t="shared" si="339"/>
        <v>theater</v>
      </c>
      <c r="R3610" t="str">
        <f t="shared" si="336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7"/>
        <v>1.5331632653061225</v>
      </c>
      <c r="P3611">
        <f t="shared" si="338"/>
        <v>143.0952380952381</v>
      </c>
      <c r="Q3611" t="str">
        <f t="shared" si="339"/>
        <v>theater</v>
      </c>
      <c r="R3611" t="str">
        <f t="shared" si="336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7"/>
        <v>1.623</v>
      </c>
      <c r="P3612">
        <f t="shared" si="338"/>
        <v>52.354838709677416</v>
      </c>
      <c r="Q3612" t="str">
        <f t="shared" si="339"/>
        <v>theater</v>
      </c>
      <c r="R3612" t="str">
        <f t="shared" si="336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7"/>
        <v>1.36</v>
      </c>
      <c r="P3613">
        <f t="shared" si="338"/>
        <v>66.666666666666671</v>
      </c>
      <c r="Q3613" t="str">
        <f t="shared" si="339"/>
        <v>theater</v>
      </c>
      <c r="R3613" t="str">
        <f t="shared" si="336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7"/>
        <v>1.444</v>
      </c>
      <c r="P3614">
        <f t="shared" si="338"/>
        <v>126.66666666666667</v>
      </c>
      <c r="Q3614" t="str">
        <f t="shared" si="339"/>
        <v>theater</v>
      </c>
      <c r="R3614" t="str">
        <f t="shared" si="336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7"/>
        <v>1</v>
      </c>
      <c r="P3615">
        <f t="shared" si="338"/>
        <v>62.5</v>
      </c>
      <c r="Q3615" t="str">
        <f t="shared" si="339"/>
        <v>theater</v>
      </c>
      <c r="R3615" t="str">
        <f t="shared" si="336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7"/>
        <v>1.008</v>
      </c>
      <c r="P3616">
        <f t="shared" si="338"/>
        <v>35.492957746478872</v>
      </c>
      <c r="Q3616" t="str">
        <f t="shared" si="339"/>
        <v>theater</v>
      </c>
      <c r="R3616" t="str">
        <f t="shared" si="336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7"/>
        <v>1.0680000000000001</v>
      </c>
      <c r="P3617">
        <f t="shared" si="338"/>
        <v>37.083333333333336</v>
      </c>
      <c r="Q3617" t="str">
        <f t="shared" si="339"/>
        <v>theater</v>
      </c>
      <c r="R3617" t="str">
        <f t="shared" si="336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7"/>
        <v>1.248</v>
      </c>
      <c r="P3618">
        <f t="shared" si="338"/>
        <v>69.333333333333329</v>
      </c>
      <c r="Q3618" t="str">
        <f t="shared" si="339"/>
        <v>theater</v>
      </c>
      <c r="R3618" t="str">
        <f t="shared" si="336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7"/>
        <v>1.1891891891891893</v>
      </c>
      <c r="P3619">
        <f t="shared" si="338"/>
        <v>17.254901960784313</v>
      </c>
      <c r="Q3619" t="str">
        <f t="shared" si="339"/>
        <v>theater</v>
      </c>
      <c r="R3619" t="str">
        <f t="shared" si="336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7"/>
        <v>1.01</v>
      </c>
      <c r="P3620">
        <f t="shared" si="338"/>
        <v>36.071428571428569</v>
      </c>
      <c r="Q3620" t="str">
        <f t="shared" si="339"/>
        <v>theater</v>
      </c>
      <c r="R3620" t="str">
        <f t="shared" si="336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7"/>
        <v>1.1299999999999999</v>
      </c>
      <c r="P3621">
        <f t="shared" si="338"/>
        <v>66.470588235294116</v>
      </c>
      <c r="Q3621" t="str">
        <f t="shared" si="339"/>
        <v>theater</v>
      </c>
      <c r="R3621" t="str">
        <f t="shared" si="336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7"/>
        <v>1.0519047619047619</v>
      </c>
      <c r="P3622">
        <f t="shared" si="338"/>
        <v>56.065989847715734</v>
      </c>
      <c r="Q3622" t="str">
        <f t="shared" si="339"/>
        <v>theater</v>
      </c>
      <c r="R3622" t="str">
        <f t="shared" si="336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7"/>
        <v>1.0973333333333333</v>
      </c>
      <c r="P3623">
        <f t="shared" si="338"/>
        <v>47.028571428571432</v>
      </c>
      <c r="Q3623" t="str">
        <f t="shared" si="339"/>
        <v>theater</v>
      </c>
      <c r="R3623" t="str">
        <f t="shared" si="336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7"/>
        <v>1.00099</v>
      </c>
      <c r="P3624">
        <f t="shared" si="338"/>
        <v>47.666190476190479</v>
      </c>
      <c r="Q3624" t="str">
        <f t="shared" si="339"/>
        <v>theater</v>
      </c>
      <c r="R3624" t="str">
        <f t="shared" si="336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7"/>
        <v>1.2</v>
      </c>
      <c r="P3625">
        <f t="shared" si="338"/>
        <v>88.235294117647058</v>
      </c>
      <c r="Q3625" t="str">
        <f t="shared" si="339"/>
        <v>theater</v>
      </c>
      <c r="R3625" t="str">
        <f t="shared" si="336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7"/>
        <v>1.0493333333333332</v>
      </c>
      <c r="P3626">
        <f t="shared" si="338"/>
        <v>80.717948717948715</v>
      </c>
      <c r="Q3626" t="str">
        <f t="shared" si="339"/>
        <v>theater</v>
      </c>
      <c r="R3626" t="str">
        <f t="shared" si="336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7"/>
        <v>1.0266666666666666</v>
      </c>
      <c r="P3627">
        <f t="shared" si="338"/>
        <v>39.487179487179489</v>
      </c>
      <c r="Q3627" t="str">
        <f t="shared" si="339"/>
        <v>theater</v>
      </c>
      <c r="R3627" t="str">
        <f t="shared" si="336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7"/>
        <v>1.0182500000000001</v>
      </c>
      <c r="P3628">
        <f t="shared" si="338"/>
        <v>84.854166666666671</v>
      </c>
      <c r="Q3628" t="str">
        <f t="shared" si="339"/>
        <v>theater</v>
      </c>
      <c r="R3628" t="str">
        <f t="shared" si="336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7"/>
        <v>1</v>
      </c>
      <c r="P3629">
        <f t="shared" si="338"/>
        <v>68.965517241379317</v>
      </c>
      <c r="Q3629" t="str">
        <f t="shared" si="339"/>
        <v>theater</v>
      </c>
      <c r="R3629" t="str">
        <f t="shared" si="336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7"/>
        <v>0</v>
      </c>
      <c r="P3630" t="e">
        <f t="shared" si="338"/>
        <v>#DIV/0!</v>
      </c>
      <c r="Q3630" t="str">
        <f t="shared" si="339"/>
        <v>theater</v>
      </c>
      <c r="R3630" t="str">
        <f t="shared" si="336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7"/>
        <v>1.9999999999999999E-6</v>
      </c>
      <c r="P3631">
        <f t="shared" si="338"/>
        <v>1</v>
      </c>
      <c r="Q3631" t="str">
        <f t="shared" si="339"/>
        <v>theater</v>
      </c>
      <c r="R3631" t="str">
        <f t="shared" si="336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7"/>
        <v>3.3333333333333332E-4</v>
      </c>
      <c r="P3632">
        <f t="shared" si="338"/>
        <v>1</v>
      </c>
      <c r="Q3632" t="str">
        <f t="shared" si="339"/>
        <v>theater</v>
      </c>
      <c r="R3632" t="str">
        <f t="shared" si="336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7"/>
        <v>0.51023391812865493</v>
      </c>
      <c r="P3633">
        <f t="shared" si="338"/>
        <v>147.88135593220338</v>
      </c>
      <c r="Q3633" t="str">
        <f t="shared" si="339"/>
        <v>theater</v>
      </c>
      <c r="R3633" t="str">
        <f t="shared" si="336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7"/>
        <v>0.2</v>
      </c>
      <c r="P3634">
        <f t="shared" si="338"/>
        <v>100</v>
      </c>
      <c r="Q3634" t="str">
        <f t="shared" si="339"/>
        <v>theater</v>
      </c>
      <c r="R3634" t="str">
        <f t="shared" si="336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7"/>
        <v>0.35239999999999999</v>
      </c>
      <c r="P3635">
        <f t="shared" si="338"/>
        <v>56.838709677419352</v>
      </c>
      <c r="Q3635" t="str">
        <f t="shared" si="339"/>
        <v>theater</v>
      </c>
      <c r="R3635" t="str">
        <f t="shared" si="336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7"/>
        <v>4.2466666666666666E-2</v>
      </c>
      <c r="P3636">
        <f t="shared" si="338"/>
        <v>176.94444444444446</v>
      </c>
      <c r="Q3636" t="str">
        <f t="shared" si="339"/>
        <v>theater</v>
      </c>
      <c r="R3636" t="str">
        <f t="shared" si="336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7"/>
        <v>0.36457142857142855</v>
      </c>
      <c r="P3637">
        <f t="shared" si="338"/>
        <v>127.6</v>
      </c>
      <c r="Q3637" t="str">
        <f t="shared" si="339"/>
        <v>theater</v>
      </c>
      <c r="R3637" t="str">
        <f t="shared" si="336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7"/>
        <v>0</v>
      </c>
      <c r="P3638" t="e">
        <f t="shared" si="338"/>
        <v>#DIV/0!</v>
      </c>
      <c r="Q3638" t="str">
        <f t="shared" si="339"/>
        <v>theater</v>
      </c>
      <c r="R3638" t="str">
        <f t="shared" si="336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7"/>
        <v>0.30866666666666664</v>
      </c>
      <c r="P3639">
        <f t="shared" si="338"/>
        <v>66.142857142857139</v>
      </c>
      <c r="Q3639" t="str">
        <f t="shared" si="339"/>
        <v>theater</v>
      </c>
      <c r="R3639" t="str">
        <f t="shared" si="336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7"/>
        <v>6.545454545454546E-2</v>
      </c>
      <c r="P3640">
        <f t="shared" si="338"/>
        <v>108</v>
      </c>
      <c r="Q3640" t="str">
        <f t="shared" si="339"/>
        <v>theater</v>
      </c>
      <c r="R3640" t="str">
        <f t="shared" si="336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7"/>
        <v>4.0000000000000003E-5</v>
      </c>
      <c r="P3641">
        <f t="shared" si="338"/>
        <v>1</v>
      </c>
      <c r="Q3641" t="str">
        <f t="shared" si="339"/>
        <v>theater</v>
      </c>
      <c r="R3641" t="str">
        <f t="shared" si="336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7"/>
        <v>5.5E-2</v>
      </c>
      <c r="P3642">
        <f t="shared" si="338"/>
        <v>18.333333333333332</v>
      </c>
      <c r="Q3642" t="str">
        <f t="shared" si="339"/>
        <v>theater</v>
      </c>
      <c r="R3642" t="str">
        <f t="shared" si="336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7"/>
        <v>0</v>
      </c>
      <c r="P3643" t="e">
        <f t="shared" si="338"/>
        <v>#DIV/0!</v>
      </c>
      <c r="Q3643" t="str">
        <f t="shared" si="339"/>
        <v>theater</v>
      </c>
      <c r="R3643" t="str">
        <f t="shared" si="336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7"/>
        <v>2.1428571428571429E-2</v>
      </c>
      <c r="P3644">
        <f t="shared" si="338"/>
        <v>7.5</v>
      </c>
      <c r="Q3644" t="str">
        <f t="shared" si="339"/>
        <v>theater</v>
      </c>
      <c r="R3644" t="str">
        <f t="shared" si="336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7"/>
        <v>0</v>
      </c>
      <c r="P3645" t="e">
        <f t="shared" si="338"/>
        <v>#DIV/0!</v>
      </c>
      <c r="Q3645" t="str">
        <f t="shared" si="339"/>
        <v>theater</v>
      </c>
      <c r="R3645" t="str">
        <f t="shared" si="336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7"/>
        <v>0.16420000000000001</v>
      </c>
      <c r="P3646">
        <f t="shared" si="338"/>
        <v>68.416666666666671</v>
      </c>
      <c r="Q3646" t="str">
        <f t="shared" si="339"/>
        <v>theater</v>
      </c>
      <c r="R3646" t="str">
        <f t="shared" si="336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7"/>
        <v>1E-3</v>
      </c>
      <c r="P3647">
        <f t="shared" si="338"/>
        <v>1</v>
      </c>
      <c r="Q3647" t="str">
        <f t="shared" si="339"/>
        <v>theater</v>
      </c>
      <c r="R3647" t="str">
        <f t="shared" si="336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7"/>
        <v>4.8099999999999997E-2</v>
      </c>
      <c r="P3648">
        <f t="shared" si="338"/>
        <v>60.125</v>
      </c>
      <c r="Q3648" t="str">
        <f t="shared" si="339"/>
        <v>theater</v>
      </c>
      <c r="R3648" t="str">
        <f t="shared" si="336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7"/>
        <v>0.06</v>
      </c>
      <c r="P3649">
        <f t="shared" si="338"/>
        <v>15</v>
      </c>
      <c r="Q3649" t="str">
        <f t="shared" si="339"/>
        <v>theater</v>
      </c>
      <c r="R3649" t="str">
        <f t="shared" si="336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7"/>
        <v>1.003825</v>
      </c>
      <c r="P3650">
        <f t="shared" si="338"/>
        <v>550.04109589041093</v>
      </c>
      <c r="Q3650" t="str">
        <f t="shared" si="339"/>
        <v>theater</v>
      </c>
      <c r="R3650" t="str">
        <f t="shared" ref="R3650:R3713" si="342">RIGHT(N3650,(LEN(N3650)-SEARCH("/",N3650)))</f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3">E3651/D3651</f>
        <v>1.04</v>
      </c>
      <c r="P3651">
        <f t="shared" ref="P3651:P3714" si="344">E3651/L3651</f>
        <v>97.5</v>
      </c>
      <c r="Q3651" t="str">
        <f t="shared" ref="Q3651:Q3714" si="345">LEFT(N3651, SEARCH("/",N3651,1)-1)</f>
        <v>theater</v>
      </c>
      <c r="R3651" t="str">
        <f t="shared" si="342"/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3"/>
        <v>1</v>
      </c>
      <c r="P3652">
        <f t="shared" si="344"/>
        <v>29.411764705882351</v>
      </c>
      <c r="Q3652" t="str">
        <f t="shared" si="345"/>
        <v>theater</v>
      </c>
      <c r="R3652" t="str">
        <f t="shared" si="342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3"/>
        <v>1.04</v>
      </c>
      <c r="P3653">
        <f t="shared" si="344"/>
        <v>57.777777777777779</v>
      </c>
      <c r="Q3653" t="str">
        <f t="shared" si="345"/>
        <v>theater</v>
      </c>
      <c r="R3653" t="str">
        <f t="shared" si="342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3"/>
        <v>2.5066666666666668</v>
      </c>
      <c r="P3654">
        <f t="shared" si="344"/>
        <v>44.235294117647058</v>
      </c>
      <c r="Q3654" t="str">
        <f t="shared" si="345"/>
        <v>theater</v>
      </c>
      <c r="R3654" t="str">
        <f t="shared" si="342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3"/>
        <v>1.0049999999999999</v>
      </c>
      <c r="P3655">
        <f t="shared" si="344"/>
        <v>60.909090909090907</v>
      </c>
      <c r="Q3655" t="str">
        <f t="shared" si="345"/>
        <v>theater</v>
      </c>
      <c r="R3655" t="str">
        <f t="shared" si="342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3"/>
        <v>1.744</v>
      </c>
      <c r="P3656">
        <f t="shared" si="344"/>
        <v>68.84210526315789</v>
      </c>
      <c r="Q3656" t="str">
        <f t="shared" si="345"/>
        <v>theater</v>
      </c>
      <c r="R3656" t="str">
        <f t="shared" si="342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3"/>
        <v>1.1626000000000001</v>
      </c>
      <c r="P3657">
        <f t="shared" si="344"/>
        <v>73.582278481012665</v>
      </c>
      <c r="Q3657" t="str">
        <f t="shared" si="345"/>
        <v>theater</v>
      </c>
      <c r="R3657" t="str">
        <f t="shared" si="342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3"/>
        <v>1.0582</v>
      </c>
      <c r="P3658">
        <f t="shared" si="344"/>
        <v>115.02173913043478</v>
      </c>
      <c r="Q3658" t="str">
        <f t="shared" si="345"/>
        <v>theater</v>
      </c>
      <c r="R3658" t="str">
        <f t="shared" si="342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3"/>
        <v>1.1074999999999999</v>
      </c>
      <c r="P3659">
        <f t="shared" si="344"/>
        <v>110.75</v>
      </c>
      <c r="Q3659" t="str">
        <f t="shared" si="345"/>
        <v>theater</v>
      </c>
      <c r="R3659" t="str">
        <f t="shared" si="342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3"/>
        <v>1.0066666666666666</v>
      </c>
      <c r="P3660">
        <f t="shared" si="344"/>
        <v>75.5</v>
      </c>
      <c r="Q3660" t="str">
        <f t="shared" si="345"/>
        <v>theater</v>
      </c>
      <c r="R3660" t="str">
        <f t="shared" si="342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3"/>
        <v>1.0203333333333333</v>
      </c>
      <c r="P3661">
        <f t="shared" si="344"/>
        <v>235.46153846153845</v>
      </c>
      <c r="Q3661" t="str">
        <f t="shared" si="345"/>
        <v>theater</v>
      </c>
      <c r="R3661" t="str">
        <f t="shared" si="342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3"/>
        <v>1</v>
      </c>
      <c r="P3662">
        <f t="shared" si="344"/>
        <v>11.363636363636363</v>
      </c>
      <c r="Q3662" t="str">
        <f t="shared" si="345"/>
        <v>theater</v>
      </c>
      <c r="R3662" t="str">
        <f t="shared" si="342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3"/>
        <v>1.1100000000000001</v>
      </c>
      <c r="P3663">
        <f t="shared" si="344"/>
        <v>92.5</v>
      </c>
      <c r="Q3663" t="str">
        <f t="shared" si="345"/>
        <v>theater</v>
      </c>
      <c r="R3663" t="str">
        <f t="shared" si="342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3"/>
        <v>1.0142500000000001</v>
      </c>
      <c r="P3664">
        <f t="shared" si="344"/>
        <v>202.85</v>
      </c>
      <c r="Q3664" t="str">
        <f t="shared" si="345"/>
        <v>theater</v>
      </c>
      <c r="R3664" t="str">
        <f t="shared" si="342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3"/>
        <v>1.04</v>
      </c>
      <c r="P3665">
        <f t="shared" si="344"/>
        <v>26</v>
      </c>
      <c r="Q3665" t="str">
        <f t="shared" si="345"/>
        <v>theater</v>
      </c>
      <c r="R3665" t="str">
        <f t="shared" si="342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3"/>
        <v>1.09375</v>
      </c>
      <c r="P3666">
        <f t="shared" si="344"/>
        <v>46.05263157894737</v>
      </c>
      <c r="Q3666" t="str">
        <f t="shared" si="345"/>
        <v>theater</v>
      </c>
      <c r="R3666" t="str">
        <f t="shared" si="342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3"/>
        <v>1.1516129032258065</v>
      </c>
      <c r="P3667">
        <f t="shared" si="344"/>
        <v>51</v>
      </c>
      <c r="Q3667" t="str">
        <f t="shared" si="345"/>
        <v>theater</v>
      </c>
      <c r="R3667" t="str">
        <f t="shared" si="342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3"/>
        <v>1</v>
      </c>
      <c r="P3668">
        <f t="shared" si="344"/>
        <v>31.578947368421051</v>
      </c>
      <c r="Q3668" t="str">
        <f t="shared" si="345"/>
        <v>theater</v>
      </c>
      <c r="R3668" t="str">
        <f t="shared" si="342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3"/>
        <v>1.0317033333333334</v>
      </c>
      <c r="P3669">
        <f t="shared" si="344"/>
        <v>53.363965517241382</v>
      </c>
      <c r="Q3669" t="str">
        <f t="shared" si="345"/>
        <v>theater</v>
      </c>
      <c r="R3669" t="str">
        <f t="shared" si="342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3"/>
        <v>1.0349999999999999</v>
      </c>
      <c r="P3670">
        <f t="shared" si="344"/>
        <v>36.964285714285715</v>
      </c>
      <c r="Q3670" t="str">
        <f t="shared" si="345"/>
        <v>theater</v>
      </c>
      <c r="R3670" t="str">
        <f t="shared" si="342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3"/>
        <v>1.3819999999999999</v>
      </c>
      <c r="P3671">
        <f t="shared" si="344"/>
        <v>81.294117647058826</v>
      </c>
      <c r="Q3671" t="str">
        <f t="shared" si="345"/>
        <v>theater</v>
      </c>
      <c r="R3671" t="str">
        <f t="shared" si="342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3"/>
        <v>1.0954545454545455</v>
      </c>
      <c r="P3672">
        <f t="shared" si="344"/>
        <v>20.083333333333332</v>
      </c>
      <c r="Q3672" t="str">
        <f t="shared" si="345"/>
        <v>theater</v>
      </c>
      <c r="R3672" t="str">
        <f t="shared" si="342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3"/>
        <v>1.0085714285714287</v>
      </c>
      <c r="P3673">
        <f t="shared" si="344"/>
        <v>88.25</v>
      </c>
      <c r="Q3673" t="str">
        <f t="shared" si="345"/>
        <v>theater</v>
      </c>
      <c r="R3673" t="str">
        <f t="shared" si="342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3"/>
        <v>1.0153333333333334</v>
      </c>
      <c r="P3674">
        <f t="shared" si="344"/>
        <v>53.438596491228068</v>
      </c>
      <c r="Q3674" t="str">
        <f t="shared" si="345"/>
        <v>theater</v>
      </c>
      <c r="R3674" t="str">
        <f t="shared" si="342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3"/>
        <v>1.13625</v>
      </c>
      <c r="P3675">
        <f t="shared" si="344"/>
        <v>39.868421052631582</v>
      </c>
      <c r="Q3675" t="str">
        <f t="shared" si="345"/>
        <v>theater</v>
      </c>
      <c r="R3675" t="str">
        <f t="shared" si="342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3"/>
        <v>1</v>
      </c>
      <c r="P3676">
        <f t="shared" si="344"/>
        <v>145.16129032258064</v>
      </c>
      <c r="Q3676" t="str">
        <f t="shared" si="345"/>
        <v>theater</v>
      </c>
      <c r="R3676" t="str">
        <f t="shared" si="342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3"/>
        <v>1.4</v>
      </c>
      <c r="P3677">
        <f t="shared" si="344"/>
        <v>23.333333333333332</v>
      </c>
      <c r="Q3677" t="str">
        <f t="shared" si="345"/>
        <v>theater</v>
      </c>
      <c r="R3677" t="str">
        <f t="shared" si="342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3"/>
        <v>1.2875000000000001</v>
      </c>
      <c r="P3678">
        <f t="shared" si="344"/>
        <v>64.375</v>
      </c>
      <c r="Q3678" t="str">
        <f t="shared" si="345"/>
        <v>theater</v>
      </c>
      <c r="R3678" t="str">
        <f t="shared" si="342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3"/>
        <v>1.0290416666666666</v>
      </c>
      <c r="P3679">
        <f t="shared" si="344"/>
        <v>62.052763819095475</v>
      </c>
      <c r="Q3679" t="str">
        <f t="shared" si="345"/>
        <v>theater</v>
      </c>
      <c r="R3679" t="str">
        <f t="shared" si="342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3"/>
        <v>1.0249999999999999</v>
      </c>
      <c r="P3680">
        <f t="shared" si="344"/>
        <v>66.129032258064512</v>
      </c>
      <c r="Q3680" t="str">
        <f t="shared" si="345"/>
        <v>theater</v>
      </c>
      <c r="R3680" t="str">
        <f t="shared" si="342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3"/>
        <v>1.101</v>
      </c>
      <c r="P3681">
        <f t="shared" si="344"/>
        <v>73.400000000000006</v>
      </c>
      <c r="Q3681" t="str">
        <f t="shared" si="345"/>
        <v>theater</v>
      </c>
      <c r="R3681" t="str">
        <f t="shared" si="342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3"/>
        <v>1.1276666666666666</v>
      </c>
      <c r="P3682">
        <f t="shared" si="344"/>
        <v>99.5</v>
      </c>
      <c r="Q3682" t="str">
        <f t="shared" si="345"/>
        <v>theater</v>
      </c>
      <c r="R3682" t="str">
        <f t="shared" si="342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3"/>
        <v>1.119</v>
      </c>
      <c r="P3683">
        <f t="shared" si="344"/>
        <v>62.166666666666664</v>
      </c>
      <c r="Q3683" t="str">
        <f t="shared" si="345"/>
        <v>theater</v>
      </c>
      <c r="R3683" t="str">
        <f t="shared" si="342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3"/>
        <v>1.3919999999999999</v>
      </c>
      <c r="P3684">
        <f t="shared" si="344"/>
        <v>62.328358208955223</v>
      </c>
      <c r="Q3684" t="str">
        <f t="shared" si="345"/>
        <v>theater</v>
      </c>
      <c r="R3684" t="str">
        <f t="shared" si="342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3"/>
        <v>1.1085714285714285</v>
      </c>
      <c r="P3685">
        <f t="shared" si="344"/>
        <v>58.787878787878789</v>
      </c>
      <c r="Q3685" t="str">
        <f t="shared" si="345"/>
        <v>theater</v>
      </c>
      <c r="R3685" t="str">
        <f t="shared" si="342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3"/>
        <v>1.3906666666666667</v>
      </c>
      <c r="P3686">
        <f t="shared" si="344"/>
        <v>45.347826086956523</v>
      </c>
      <c r="Q3686" t="str">
        <f t="shared" si="345"/>
        <v>theater</v>
      </c>
      <c r="R3686" t="str">
        <f t="shared" si="342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3"/>
        <v>1.0569999999999999</v>
      </c>
      <c r="P3687">
        <f t="shared" si="344"/>
        <v>41.944444444444443</v>
      </c>
      <c r="Q3687" t="str">
        <f t="shared" si="345"/>
        <v>theater</v>
      </c>
      <c r="R3687" t="str">
        <f t="shared" si="342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3"/>
        <v>1.0142857142857142</v>
      </c>
      <c r="P3688">
        <f t="shared" si="344"/>
        <v>59.166666666666664</v>
      </c>
      <c r="Q3688" t="str">
        <f t="shared" si="345"/>
        <v>theater</v>
      </c>
      <c r="R3688" t="str">
        <f t="shared" si="342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3"/>
        <v>1.0024500000000001</v>
      </c>
      <c r="P3689">
        <f t="shared" si="344"/>
        <v>200.49</v>
      </c>
      <c r="Q3689" t="str">
        <f t="shared" si="345"/>
        <v>theater</v>
      </c>
      <c r="R3689" t="str">
        <f t="shared" si="342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3"/>
        <v>1.0916666666666666</v>
      </c>
      <c r="P3690">
        <f t="shared" si="344"/>
        <v>83.974358974358978</v>
      </c>
      <c r="Q3690" t="str">
        <f t="shared" si="345"/>
        <v>theater</v>
      </c>
      <c r="R3690" t="str">
        <f t="shared" si="342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3"/>
        <v>1.1833333333333333</v>
      </c>
      <c r="P3691">
        <f t="shared" si="344"/>
        <v>57.258064516129032</v>
      </c>
      <c r="Q3691" t="str">
        <f t="shared" si="345"/>
        <v>theater</v>
      </c>
      <c r="R3691" t="str">
        <f t="shared" si="342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3"/>
        <v>1.2</v>
      </c>
      <c r="P3692">
        <f t="shared" si="344"/>
        <v>58.064516129032256</v>
      </c>
      <c r="Q3692" t="str">
        <f t="shared" si="345"/>
        <v>theater</v>
      </c>
      <c r="R3692" t="str">
        <f t="shared" si="342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3"/>
        <v>1.2796000000000001</v>
      </c>
      <c r="P3693">
        <f t="shared" si="344"/>
        <v>186.80291970802921</v>
      </c>
      <c r="Q3693" t="str">
        <f t="shared" si="345"/>
        <v>theater</v>
      </c>
      <c r="R3693" t="str">
        <f t="shared" si="342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3"/>
        <v>1.26</v>
      </c>
      <c r="P3694">
        <f t="shared" si="344"/>
        <v>74.117647058823536</v>
      </c>
      <c r="Q3694" t="str">
        <f t="shared" si="345"/>
        <v>theater</v>
      </c>
      <c r="R3694" t="str">
        <f t="shared" si="342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3"/>
        <v>1.2912912912912913</v>
      </c>
      <c r="P3695">
        <f t="shared" si="344"/>
        <v>30.714285714285715</v>
      </c>
      <c r="Q3695" t="str">
        <f t="shared" si="345"/>
        <v>theater</v>
      </c>
      <c r="R3695" t="str">
        <f t="shared" si="342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3"/>
        <v>1.0742857142857143</v>
      </c>
      <c r="P3696">
        <f t="shared" si="344"/>
        <v>62.666666666666664</v>
      </c>
      <c r="Q3696" t="str">
        <f t="shared" si="345"/>
        <v>theater</v>
      </c>
      <c r="R3696" t="str">
        <f t="shared" si="342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3"/>
        <v>1.00125</v>
      </c>
      <c r="P3697">
        <f t="shared" si="344"/>
        <v>121.36363636363636</v>
      </c>
      <c r="Q3697" t="str">
        <f t="shared" si="345"/>
        <v>theater</v>
      </c>
      <c r="R3697" t="str">
        <f t="shared" si="342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3"/>
        <v>1.55</v>
      </c>
      <c r="P3698">
        <f t="shared" si="344"/>
        <v>39.743589743589745</v>
      </c>
      <c r="Q3698" t="str">
        <f t="shared" si="345"/>
        <v>theater</v>
      </c>
      <c r="R3698" t="str">
        <f t="shared" si="342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3"/>
        <v>1.08</v>
      </c>
      <c r="P3699">
        <f t="shared" si="344"/>
        <v>72</v>
      </c>
      <c r="Q3699" t="str">
        <f t="shared" si="345"/>
        <v>theater</v>
      </c>
      <c r="R3699" t="str">
        <f t="shared" si="342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3"/>
        <v>1.1052</v>
      </c>
      <c r="P3700">
        <f t="shared" si="344"/>
        <v>40.632352941176471</v>
      </c>
      <c r="Q3700" t="str">
        <f t="shared" si="345"/>
        <v>theater</v>
      </c>
      <c r="R3700" t="str">
        <f t="shared" si="342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3"/>
        <v>1.008</v>
      </c>
      <c r="P3701">
        <f t="shared" si="344"/>
        <v>63</v>
      </c>
      <c r="Q3701" t="str">
        <f t="shared" si="345"/>
        <v>theater</v>
      </c>
      <c r="R3701" t="str">
        <f t="shared" si="342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3"/>
        <v>1.212</v>
      </c>
      <c r="P3702">
        <f t="shared" si="344"/>
        <v>33.666666666666664</v>
      </c>
      <c r="Q3702" t="str">
        <f t="shared" si="345"/>
        <v>theater</v>
      </c>
      <c r="R3702" t="str">
        <f t="shared" si="342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3"/>
        <v>1.0033333333333334</v>
      </c>
      <c r="P3703">
        <f t="shared" si="344"/>
        <v>38.589743589743591</v>
      </c>
      <c r="Q3703" t="str">
        <f t="shared" si="345"/>
        <v>theater</v>
      </c>
      <c r="R3703" t="str">
        <f t="shared" si="342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3"/>
        <v>1.0916666666666666</v>
      </c>
      <c r="P3704">
        <f t="shared" si="344"/>
        <v>155.95238095238096</v>
      </c>
      <c r="Q3704" t="str">
        <f t="shared" si="345"/>
        <v>theater</v>
      </c>
      <c r="R3704" t="str">
        <f t="shared" si="342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3"/>
        <v>1.2342857142857142</v>
      </c>
      <c r="P3705">
        <f t="shared" si="344"/>
        <v>43.2</v>
      </c>
      <c r="Q3705" t="str">
        <f t="shared" si="345"/>
        <v>theater</v>
      </c>
      <c r="R3705" t="str">
        <f t="shared" si="342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3"/>
        <v>1.3633666666666666</v>
      </c>
      <c r="P3706">
        <f t="shared" si="344"/>
        <v>15.148518518518518</v>
      </c>
      <c r="Q3706" t="str">
        <f t="shared" si="345"/>
        <v>theater</v>
      </c>
      <c r="R3706" t="str">
        <f t="shared" si="342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3"/>
        <v>1.0346657233816767</v>
      </c>
      <c r="P3707">
        <f t="shared" si="344"/>
        <v>83.571428571428569</v>
      </c>
      <c r="Q3707" t="str">
        <f t="shared" si="345"/>
        <v>theater</v>
      </c>
      <c r="R3707" t="str">
        <f t="shared" si="342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3"/>
        <v>1.2133333333333334</v>
      </c>
      <c r="P3708">
        <f t="shared" si="344"/>
        <v>140</v>
      </c>
      <c r="Q3708" t="str">
        <f t="shared" si="345"/>
        <v>theater</v>
      </c>
      <c r="R3708" t="str">
        <f t="shared" si="342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3"/>
        <v>1.86</v>
      </c>
      <c r="P3709">
        <f t="shared" si="344"/>
        <v>80.869565217391298</v>
      </c>
      <c r="Q3709" t="str">
        <f t="shared" si="345"/>
        <v>theater</v>
      </c>
      <c r="R3709" t="str">
        <f t="shared" si="342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3"/>
        <v>3</v>
      </c>
      <c r="P3710">
        <f t="shared" si="344"/>
        <v>53.846153846153847</v>
      </c>
      <c r="Q3710" t="str">
        <f t="shared" si="345"/>
        <v>theater</v>
      </c>
      <c r="R3710" t="str">
        <f t="shared" si="342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3"/>
        <v>1.0825</v>
      </c>
      <c r="P3711">
        <f t="shared" si="344"/>
        <v>30.928571428571427</v>
      </c>
      <c r="Q3711" t="str">
        <f t="shared" si="345"/>
        <v>theater</v>
      </c>
      <c r="R3711" t="str">
        <f t="shared" si="342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3"/>
        <v>1.4115384615384616</v>
      </c>
      <c r="P3712">
        <f t="shared" si="344"/>
        <v>67.962962962962962</v>
      </c>
      <c r="Q3712" t="str">
        <f t="shared" si="345"/>
        <v>theater</v>
      </c>
      <c r="R3712" t="str">
        <f t="shared" si="342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3"/>
        <v>1.1399999999999999</v>
      </c>
      <c r="P3713">
        <f t="shared" si="344"/>
        <v>27.142857142857142</v>
      </c>
      <c r="Q3713" t="str">
        <f t="shared" si="345"/>
        <v>theater</v>
      </c>
      <c r="R3713" t="str">
        <f t="shared" si="342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3"/>
        <v>1.5373333333333334</v>
      </c>
      <c r="P3714">
        <f t="shared" si="344"/>
        <v>110.86538461538461</v>
      </c>
      <c r="Q3714" t="str">
        <f t="shared" si="345"/>
        <v>theater</v>
      </c>
      <c r="R3714" t="str">
        <f t="shared" ref="R3714:R3777" si="348">RIGHT(N3714,(LEN(N3714)-SEARCH("/",N3714)))</f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9">E3715/D3715</f>
        <v>1.0149999999999999</v>
      </c>
      <c r="P3715">
        <f t="shared" ref="P3715:P3778" si="350">E3715/L3715</f>
        <v>106.84210526315789</v>
      </c>
      <c r="Q3715" t="str">
        <f t="shared" ref="Q3715:Q3778" si="351">LEFT(N3715, SEARCH("/",N3715,1)-1)</f>
        <v>theater</v>
      </c>
      <c r="R3715" t="str">
        <f t="shared" si="348"/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9"/>
        <v>1.0235000000000001</v>
      </c>
      <c r="P3716">
        <f t="shared" si="350"/>
        <v>105.51546391752578</v>
      </c>
      <c r="Q3716" t="str">
        <f t="shared" si="351"/>
        <v>theater</v>
      </c>
      <c r="R3716" t="str">
        <f t="shared" si="348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9"/>
        <v>1.0257142857142858</v>
      </c>
      <c r="P3717">
        <f t="shared" si="350"/>
        <v>132.96296296296296</v>
      </c>
      <c r="Q3717" t="str">
        <f t="shared" si="351"/>
        <v>theater</v>
      </c>
      <c r="R3717" t="str">
        <f t="shared" si="348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9"/>
        <v>1.5575000000000001</v>
      </c>
      <c r="P3718">
        <f t="shared" si="350"/>
        <v>51.916666666666664</v>
      </c>
      <c r="Q3718" t="str">
        <f t="shared" si="351"/>
        <v>theater</v>
      </c>
      <c r="R3718" t="str">
        <f t="shared" si="348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9"/>
        <v>1.0075000000000001</v>
      </c>
      <c r="P3719">
        <f t="shared" si="350"/>
        <v>310</v>
      </c>
      <c r="Q3719" t="str">
        <f t="shared" si="351"/>
        <v>theater</v>
      </c>
      <c r="R3719" t="str">
        <f t="shared" si="348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9"/>
        <v>2.3940000000000001</v>
      </c>
      <c r="P3720">
        <f t="shared" si="350"/>
        <v>26.021739130434781</v>
      </c>
      <c r="Q3720" t="str">
        <f t="shared" si="351"/>
        <v>theater</v>
      </c>
      <c r="R3720" t="str">
        <f t="shared" si="348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9"/>
        <v>2.1</v>
      </c>
      <c r="P3721">
        <f t="shared" si="350"/>
        <v>105</v>
      </c>
      <c r="Q3721" t="str">
        <f t="shared" si="351"/>
        <v>theater</v>
      </c>
      <c r="R3721" t="str">
        <f t="shared" si="348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9"/>
        <v>1.0451515151515152</v>
      </c>
      <c r="P3722">
        <f t="shared" si="350"/>
        <v>86.224999999999994</v>
      </c>
      <c r="Q3722" t="str">
        <f t="shared" si="351"/>
        <v>theater</v>
      </c>
      <c r="R3722" t="str">
        <f t="shared" si="348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9"/>
        <v>1.008</v>
      </c>
      <c r="P3723">
        <f t="shared" si="350"/>
        <v>114.54545454545455</v>
      </c>
      <c r="Q3723" t="str">
        <f t="shared" si="351"/>
        <v>theater</v>
      </c>
      <c r="R3723" t="str">
        <f t="shared" si="348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9"/>
        <v>1.1120000000000001</v>
      </c>
      <c r="P3724">
        <f t="shared" si="350"/>
        <v>47.657142857142858</v>
      </c>
      <c r="Q3724" t="str">
        <f t="shared" si="351"/>
        <v>theater</v>
      </c>
      <c r="R3724" t="str">
        <f t="shared" si="348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9"/>
        <v>1.0204444444444445</v>
      </c>
      <c r="P3725">
        <f t="shared" si="350"/>
        <v>72.888888888888886</v>
      </c>
      <c r="Q3725" t="str">
        <f t="shared" si="351"/>
        <v>theater</v>
      </c>
      <c r="R3725" t="str">
        <f t="shared" si="348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9"/>
        <v>1.0254767441860466</v>
      </c>
      <c r="P3726">
        <f t="shared" si="350"/>
        <v>49.545505617977533</v>
      </c>
      <c r="Q3726" t="str">
        <f t="shared" si="351"/>
        <v>theater</v>
      </c>
      <c r="R3726" t="str">
        <f t="shared" si="348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9"/>
        <v>1.27</v>
      </c>
      <c r="P3727">
        <f t="shared" si="350"/>
        <v>25.4</v>
      </c>
      <c r="Q3727" t="str">
        <f t="shared" si="351"/>
        <v>theater</v>
      </c>
      <c r="R3727" t="str">
        <f t="shared" si="348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9"/>
        <v>3.3870588235294119</v>
      </c>
      <c r="P3728">
        <f t="shared" si="350"/>
        <v>62.586956521739133</v>
      </c>
      <c r="Q3728" t="str">
        <f t="shared" si="351"/>
        <v>theater</v>
      </c>
      <c r="R3728" t="str">
        <f t="shared" si="348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9"/>
        <v>1.0075000000000001</v>
      </c>
      <c r="P3729">
        <f t="shared" si="350"/>
        <v>61.060606060606062</v>
      </c>
      <c r="Q3729" t="str">
        <f t="shared" si="351"/>
        <v>theater</v>
      </c>
      <c r="R3729" t="str">
        <f t="shared" si="348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9"/>
        <v>9.3100000000000002E-2</v>
      </c>
      <c r="P3730">
        <f t="shared" si="350"/>
        <v>60.064516129032256</v>
      </c>
      <c r="Q3730" t="str">
        <f t="shared" si="351"/>
        <v>theater</v>
      </c>
      <c r="R3730" t="str">
        <f t="shared" si="348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9"/>
        <v>7.2400000000000006E-2</v>
      </c>
      <c r="P3731">
        <f t="shared" si="350"/>
        <v>72.400000000000006</v>
      </c>
      <c r="Q3731" t="str">
        <f t="shared" si="351"/>
        <v>theater</v>
      </c>
      <c r="R3731" t="str">
        <f t="shared" si="348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9"/>
        <v>0.1</v>
      </c>
      <c r="P3732">
        <f t="shared" si="350"/>
        <v>100</v>
      </c>
      <c r="Q3732" t="str">
        <f t="shared" si="351"/>
        <v>theater</v>
      </c>
      <c r="R3732" t="str">
        <f t="shared" si="348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9"/>
        <v>0.11272727272727273</v>
      </c>
      <c r="P3733">
        <f t="shared" si="350"/>
        <v>51.666666666666664</v>
      </c>
      <c r="Q3733" t="str">
        <f t="shared" si="351"/>
        <v>theater</v>
      </c>
      <c r="R3733" t="str">
        <f t="shared" si="348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9"/>
        <v>0.15411764705882353</v>
      </c>
      <c r="P3734">
        <f t="shared" si="350"/>
        <v>32.75</v>
      </c>
      <c r="Q3734" t="str">
        <f t="shared" si="351"/>
        <v>theater</v>
      </c>
      <c r="R3734" t="str">
        <f t="shared" si="348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9"/>
        <v>0</v>
      </c>
      <c r="P3735" t="e">
        <f t="shared" si="350"/>
        <v>#DIV/0!</v>
      </c>
      <c r="Q3735" t="str">
        <f t="shared" si="351"/>
        <v>theater</v>
      </c>
      <c r="R3735" t="str">
        <f t="shared" si="348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9"/>
        <v>0.28466666666666668</v>
      </c>
      <c r="P3736">
        <f t="shared" si="350"/>
        <v>61</v>
      </c>
      <c r="Q3736" t="str">
        <f t="shared" si="351"/>
        <v>theater</v>
      </c>
      <c r="R3736" t="str">
        <f t="shared" si="348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9"/>
        <v>0.13333333333333333</v>
      </c>
      <c r="P3737">
        <f t="shared" si="350"/>
        <v>10</v>
      </c>
      <c r="Q3737" t="str">
        <f t="shared" si="351"/>
        <v>theater</v>
      </c>
      <c r="R3737" t="str">
        <f t="shared" si="348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9"/>
        <v>6.6666666666666671E-3</v>
      </c>
      <c r="P3738">
        <f t="shared" si="350"/>
        <v>10</v>
      </c>
      <c r="Q3738" t="str">
        <f t="shared" si="351"/>
        <v>theater</v>
      </c>
      <c r="R3738" t="str">
        <f t="shared" si="348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9"/>
        <v>0.21428571428571427</v>
      </c>
      <c r="P3739">
        <f t="shared" si="350"/>
        <v>37.5</v>
      </c>
      <c r="Q3739" t="str">
        <f t="shared" si="351"/>
        <v>theater</v>
      </c>
      <c r="R3739" t="str">
        <f t="shared" si="348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9"/>
        <v>0.18</v>
      </c>
      <c r="P3740">
        <f t="shared" si="350"/>
        <v>45</v>
      </c>
      <c r="Q3740" t="str">
        <f t="shared" si="351"/>
        <v>theater</v>
      </c>
      <c r="R3740" t="str">
        <f t="shared" si="348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9"/>
        <v>0.20125000000000001</v>
      </c>
      <c r="P3741">
        <f t="shared" si="350"/>
        <v>100.625</v>
      </c>
      <c r="Q3741" t="str">
        <f t="shared" si="351"/>
        <v>theater</v>
      </c>
      <c r="R3741" t="str">
        <f t="shared" si="348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9"/>
        <v>0.17899999999999999</v>
      </c>
      <c r="P3742">
        <f t="shared" si="350"/>
        <v>25.571428571428573</v>
      </c>
      <c r="Q3742" t="str">
        <f t="shared" si="351"/>
        <v>theater</v>
      </c>
      <c r="R3742" t="str">
        <f t="shared" si="348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9"/>
        <v>0</v>
      </c>
      <c r="P3743" t="e">
        <f t="shared" si="350"/>
        <v>#DIV/0!</v>
      </c>
      <c r="Q3743" t="str">
        <f t="shared" si="351"/>
        <v>theater</v>
      </c>
      <c r="R3743" t="str">
        <f t="shared" si="348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9"/>
        <v>0.02</v>
      </c>
      <c r="P3744">
        <f t="shared" si="350"/>
        <v>25</v>
      </c>
      <c r="Q3744" t="str">
        <f t="shared" si="351"/>
        <v>theater</v>
      </c>
      <c r="R3744" t="str">
        <f t="shared" si="348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9"/>
        <v>0</v>
      </c>
      <c r="P3745" t="e">
        <f t="shared" si="350"/>
        <v>#DIV/0!</v>
      </c>
      <c r="Q3745" t="str">
        <f t="shared" si="351"/>
        <v>theater</v>
      </c>
      <c r="R3745" t="str">
        <f t="shared" si="348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9"/>
        <v>0</v>
      </c>
      <c r="P3746" t="e">
        <f t="shared" si="350"/>
        <v>#DIV/0!</v>
      </c>
      <c r="Q3746" t="str">
        <f t="shared" si="351"/>
        <v>theater</v>
      </c>
      <c r="R3746" t="str">
        <f t="shared" si="348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9"/>
        <v>0.1</v>
      </c>
      <c r="P3747">
        <f t="shared" si="350"/>
        <v>10</v>
      </c>
      <c r="Q3747" t="str">
        <f t="shared" si="351"/>
        <v>theater</v>
      </c>
      <c r="R3747" t="str">
        <f t="shared" si="348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9"/>
        <v>2.3764705882352941E-2</v>
      </c>
      <c r="P3748">
        <f t="shared" si="350"/>
        <v>202</v>
      </c>
      <c r="Q3748" t="str">
        <f t="shared" si="351"/>
        <v>theater</v>
      </c>
      <c r="R3748" t="str">
        <f t="shared" si="348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9"/>
        <v>0.01</v>
      </c>
      <c r="P3749">
        <f t="shared" si="350"/>
        <v>25</v>
      </c>
      <c r="Q3749" t="str">
        <f t="shared" si="351"/>
        <v>theater</v>
      </c>
      <c r="R3749" t="str">
        <f t="shared" si="348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9"/>
        <v>1.0351999999999999</v>
      </c>
      <c r="P3750">
        <f t="shared" si="350"/>
        <v>99.538461538461533</v>
      </c>
      <c r="Q3750" t="str">
        <f t="shared" si="351"/>
        <v>theater</v>
      </c>
      <c r="R3750" t="str">
        <f t="shared" si="348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9"/>
        <v>1.05</v>
      </c>
      <c r="P3751">
        <f t="shared" si="350"/>
        <v>75</v>
      </c>
      <c r="Q3751" t="str">
        <f t="shared" si="351"/>
        <v>theater</v>
      </c>
      <c r="R3751" t="str">
        <f t="shared" si="348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9"/>
        <v>1.0044999999999999</v>
      </c>
      <c r="P3752">
        <f t="shared" si="350"/>
        <v>215.25</v>
      </c>
      <c r="Q3752" t="str">
        <f t="shared" si="351"/>
        <v>theater</v>
      </c>
      <c r="R3752" t="str">
        <f t="shared" si="348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9"/>
        <v>1.3260000000000001</v>
      </c>
      <c r="P3753">
        <f t="shared" si="350"/>
        <v>120.54545454545455</v>
      </c>
      <c r="Q3753" t="str">
        <f t="shared" si="351"/>
        <v>theater</v>
      </c>
      <c r="R3753" t="str">
        <f t="shared" si="348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9"/>
        <v>1.1299999999999999</v>
      </c>
      <c r="P3754">
        <f t="shared" si="350"/>
        <v>37.666666666666664</v>
      </c>
      <c r="Q3754" t="str">
        <f t="shared" si="351"/>
        <v>theater</v>
      </c>
      <c r="R3754" t="str">
        <f t="shared" si="348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9"/>
        <v>1.0334000000000001</v>
      </c>
      <c r="P3755">
        <f t="shared" si="350"/>
        <v>172.23333333333332</v>
      </c>
      <c r="Q3755" t="str">
        <f t="shared" si="351"/>
        <v>theater</v>
      </c>
      <c r="R3755" t="str">
        <f t="shared" si="348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9"/>
        <v>1.2</v>
      </c>
      <c r="P3756">
        <f t="shared" si="350"/>
        <v>111.11111111111111</v>
      </c>
      <c r="Q3756" t="str">
        <f t="shared" si="351"/>
        <v>theater</v>
      </c>
      <c r="R3756" t="str">
        <f t="shared" si="348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9"/>
        <v>1.2963636363636364</v>
      </c>
      <c r="P3757">
        <f t="shared" si="350"/>
        <v>25.464285714285715</v>
      </c>
      <c r="Q3757" t="str">
        <f t="shared" si="351"/>
        <v>theater</v>
      </c>
      <c r="R3757" t="str">
        <f t="shared" si="348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9"/>
        <v>1.0111111111111111</v>
      </c>
      <c r="P3758">
        <f t="shared" si="350"/>
        <v>267.64705882352939</v>
      </c>
      <c r="Q3758" t="str">
        <f t="shared" si="351"/>
        <v>theater</v>
      </c>
      <c r="R3758" t="str">
        <f t="shared" si="348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9"/>
        <v>1.0851428571428572</v>
      </c>
      <c r="P3759">
        <f t="shared" si="350"/>
        <v>75.959999999999994</v>
      </c>
      <c r="Q3759" t="str">
        <f t="shared" si="351"/>
        <v>theater</v>
      </c>
      <c r="R3759" t="str">
        <f t="shared" si="348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9"/>
        <v>1.0233333333333334</v>
      </c>
      <c r="P3760">
        <f t="shared" si="350"/>
        <v>59.03846153846154</v>
      </c>
      <c r="Q3760" t="str">
        <f t="shared" si="351"/>
        <v>theater</v>
      </c>
      <c r="R3760" t="str">
        <f t="shared" si="348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9"/>
        <v>1.1024425000000002</v>
      </c>
      <c r="P3761">
        <f t="shared" si="350"/>
        <v>50.111022727272733</v>
      </c>
      <c r="Q3761" t="str">
        <f t="shared" si="351"/>
        <v>theater</v>
      </c>
      <c r="R3761" t="str">
        <f t="shared" si="348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9"/>
        <v>1.010154</v>
      </c>
      <c r="P3762">
        <f t="shared" si="350"/>
        <v>55.502967032967035</v>
      </c>
      <c r="Q3762" t="str">
        <f t="shared" si="351"/>
        <v>theater</v>
      </c>
      <c r="R3762" t="str">
        <f t="shared" si="348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9"/>
        <v>1</v>
      </c>
      <c r="P3763">
        <f t="shared" si="350"/>
        <v>166.66666666666666</v>
      </c>
      <c r="Q3763" t="str">
        <f t="shared" si="351"/>
        <v>theater</v>
      </c>
      <c r="R3763" t="str">
        <f t="shared" si="348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9"/>
        <v>1.0624</v>
      </c>
      <c r="P3764">
        <f t="shared" si="350"/>
        <v>47.428571428571431</v>
      </c>
      <c r="Q3764" t="str">
        <f t="shared" si="351"/>
        <v>theater</v>
      </c>
      <c r="R3764" t="str">
        <f t="shared" si="348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9"/>
        <v>1</v>
      </c>
      <c r="P3765">
        <f t="shared" si="350"/>
        <v>64.935064935064929</v>
      </c>
      <c r="Q3765" t="str">
        <f t="shared" si="351"/>
        <v>theater</v>
      </c>
      <c r="R3765" t="str">
        <f t="shared" si="348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9"/>
        <v>1</v>
      </c>
      <c r="P3766">
        <f t="shared" si="350"/>
        <v>55.555555555555557</v>
      </c>
      <c r="Q3766" t="str">
        <f t="shared" si="351"/>
        <v>theater</v>
      </c>
      <c r="R3766" t="str">
        <f t="shared" si="348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9"/>
        <v>1.1345714285714286</v>
      </c>
      <c r="P3767">
        <f t="shared" si="350"/>
        <v>74.224299065420567</v>
      </c>
      <c r="Q3767" t="str">
        <f t="shared" si="351"/>
        <v>theater</v>
      </c>
      <c r="R3767" t="str">
        <f t="shared" si="348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9"/>
        <v>1.0265010000000001</v>
      </c>
      <c r="P3768">
        <f t="shared" si="350"/>
        <v>106.9271875</v>
      </c>
      <c r="Q3768" t="str">
        <f t="shared" si="351"/>
        <v>theater</v>
      </c>
      <c r="R3768" t="str">
        <f t="shared" si="348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9"/>
        <v>1.1675</v>
      </c>
      <c r="P3769">
        <f t="shared" si="350"/>
        <v>41.696428571428569</v>
      </c>
      <c r="Q3769" t="str">
        <f t="shared" si="351"/>
        <v>theater</v>
      </c>
      <c r="R3769" t="str">
        <f t="shared" si="348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9"/>
        <v>1.0765274999999999</v>
      </c>
      <c r="P3770">
        <f t="shared" si="350"/>
        <v>74.243275862068955</v>
      </c>
      <c r="Q3770" t="str">
        <f t="shared" si="351"/>
        <v>theater</v>
      </c>
      <c r="R3770" t="str">
        <f t="shared" si="348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9"/>
        <v>1</v>
      </c>
      <c r="P3771">
        <f t="shared" si="350"/>
        <v>73.333333333333329</v>
      </c>
      <c r="Q3771" t="str">
        <f t="shared" si="351"/>
        <v>theater</v>
      </c>
      <c r="R3771" t="str">
        <f t="shared" si="348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9"/>
        <v>1</v>
      </c>
      <c r="P3772">
        <f t="shared" si="350"/>
        <v>100</v>
      </c>
      <c r="Q3772" t="str">
        <f t="shared" si="351"/>
        <v>theater</v>
      </c>
      <c r="R3772" t="str">
        <f t="shared" si="348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9"/>
        <v>1.46</v>
      </c>
      <c r="P3773">
        <f t="shared" si="350"/>
        <v>38.421052631578945</v>
      </c>
      <c r="Q3773" t="str">
        <f t="shared" si="351"/>
        <v>theater</v>
      </c>
      <c r="R3773" t="str">
        <f t="shared" si="348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9"/>
        <v>1.1020000000000001</v>
      </c>
      <c r="P3774">
        <f t="shared" si="350"/>
        <v>166.96969696969697</v>
      </c>
      <c r="Q3774" t="str">
        <f t="shared" si="351"/>
        <v>theater</v>
      </c>
      <c r="R3774" t="str">
        <f t="shared" si="348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9"/>
        <v>1.0820000000000001</v>
      </c>
      <c r="P3775">
        <f t="shared" si="350"/>
        <v>94.912280701754383</v>
      </c>
      <c r="Q3775" t="str">
        <f t="shared" si="351"/>
        <v>theater</v>
      </c>
      <c r="R3775" t="str">
        <f t="shared" si="348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9"/>
        <v>1</v>
      </c>
      <c r="P3776">
        <f t="shared" si="350"/>
        <v>100</v>
      </c>
      <c r="Q3776" t="str">
        <f t="shared" si="351"/>
        <v>theater</v>
      </c>
      <c r="R3776" t="str">
        <f t="shared" si="348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9"/>
        <v>1.0024999999999999</v>
      </c>
      <c r="P3777">
        <f t="shared" si="350"/>
        <v>143.21428571428572</v>
      </c>
      <c r="Q3777" t="str">
        <f t="shared" si="351"/>
        <v>theater</v>
      </c>
      <c r="R3777" t="str">
        <f t="shared" si="348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9"/>
        <v>1.0671250000000001</v>
      </c>
      <c r="P3778">
        <f t="shared" si="350"/>
        <v>90.819148936170208</v>
      </c>
      <c r="Q3778" t="str">
        <f t="shared" si="351"/>
        <v>theater</v>
      </c>
      <c r="R3778" t="str">
        <f t="shared" ref="R3778:R3841" si="354">RIGHT(N3778,(LEN(N3778)-SEARCH("/",N3778)))</f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5">E3779/D3779</f>
        <v>1.4319999999999999</v>
      </c>
      <c r="P3779">
        <f t="shared" ref="P3779:P3842" si="356">E3779/L3779</f>
        <v>48.542372881355931</v>
      </c>
      <c r="Q3779" t="str">
        <f t="shared" ref="Q3779:Q3842" si="357">LEFT(N3779, SEARCH("/",N3779,1)-1)</f>
        <v>theater</v>
      </c>
      <c r="R3779" t="str">
        <f t="shared" si="354"/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5"/>
        <v>1.0504166666666668</v>
      </c>
      <c r="P3780">
        <f t="shared" si="356"/>
        <v>70.027777777777771</v>
      </c>
      <c r="Q3780" t="str">
        <f t="shared" si="357"/>
        <v>theater</v>
      </c>
      <c r="R3780" t="str">
        <f t="shared" si="354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5"/>
        <v>1.0398000000000001</v>
      </c>
      <c r="P3781">
        <f t="shared" si="356"/>
        <v>135.62608695652173</v>
      </c>
      <c r="Q3781" t="str">
        <f t="shared" si="357"/>
        <v>theater</v>
      </c>
      <c r="R3781" t="str">
        <f t="shared" si="354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5"/>
        <v>1.2</v>
      </c>
      <c r="P3782">
        <f t="shared" si="356"/>
        <v>100</v>
      </c>
      <c r="Q3782" t="str">
        <f t="shared" si="357"/>
        <v>theater</v>
      </c>
      <c r="R3782" t="str">
        <f t="shared" si="354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5"/>
        <v>1.0966666666666667</v>
      </c>
      <c r="P3783">
        <f t="shared" si="356"/>
        <v>94.90384615384616</v>
      </c>
      <c r="Q3783" t="str">
        <f t="shared" si="357"/>
        <v>theater</v>
      </c>
      <c r="R3783" t="str">
        <f t="shared" si="354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5"/>
        <v>1.0175000000000001</v>
      </c>
      <c r="P3784">
        <f t="shared" si="356"/>
        <v>75.370370370370367</v>
      </c>
      <c r="Q3784" t="str">
        <f t="shared" si="357"/>
        <v>theater</v>
      </c>
      <c r="R3784" t="str">
        <f t="shared" si="354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5"/>
        <v>1.2891666666666666</v>
      </c>
      <c r="P3785">
        <f t="shared" si="356"/>
        <v>64.458333333333329</v>
      </c>
      <c r="Q3785" t="str">
        <f t="shared" si="357"/>
        <v>theater</v>
      </c>
      <c r="R3785" t="str">
        <f t="shared" si="354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5"/>
        <v>1.1499999999999999</v>
      </c>
      <c r="P3786">
        <f t="shared" si="356"/>
        <v>115</v>
      </c>
      <c r="Q3786" t="str">
        <f t="shared" si="357"/>
        <v>theater</v>
      </c>
      <c r="R3786" t="str">
        <f t="shared" si="354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5"/>
        <v>1.5075000000000001</v>
      </c>
      <c r="P3787">
        <f t="shared" si="356"/>
        <v>100.5</v>
      </c>
      <c r="Q3787" t="str">
        <f t="shared" si="357"/>
        <v>theater</v>
      </c>
      <c r="R3787" t="str">
        <f t="shared" si="354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5"/>
        <v>1.1096666666666666</v>
      </c>
      <c r="P3788">
        <f t="shared" si="356"/>
        <v>93.774647887323937</v>
      </c>
      <c r="Q3788" t="str">
        <f t="shared" si="357"/>
        <v>theater</v>
      </c>
      <c r="R3788" t="str">
        <f t="shared" si="354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5"/>
        <v>1.0028571428571429</v>
      </c>
      <c r="P3789">
        <f t="shared" si="356"/>
        <v>35.1</v>
      </c>
      <c r="Q3789" t="str">
        <f t="shared" si="357"/>
        <v>theater</v>
      </c>
      <c r="R3789" t="str">
        <f t="shared" si="354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5"/>
        <v>6.6666666666666671E-3</v>
      </c>
      <c r="P3790">
        <f t="shared" si="356"/>
        <v>500</v>
      </c>
      <c r="Q3790" t="str">
        <f t="shared" si="357"/>
        <v>theater</v>
      </c>
      <c r="R3790" t="str">
        <f t="shared" si="354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5"/>
        <v>3.267605633802817E-2</v>
      </c>
      <c r="P3791">
        <f t="shared" si="356"/>
        <v>29</v>
      </c>
      <c r="Q3791" t="str">
        <f t="shared" si="357"/>
        <v>theater</v>
      </c>
      <c r="R3791" t="str">
        <f t="shared" si="354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5"/>
        <v>0</v>
      </c>
      <c r="P3792" t="e">
        <f t="shared" si="356"/>
        <v>#DIV/0!</v>
      </c>
      <c r="Q3792" t="str">
        <f t="shared" si="357"/>
        <v>theater</v>
      </c>
      <c r="R3792" t="str">
        <f t="shared" si="354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5"/>
        <v>0</v>
      </c>
      <c r="P3793" t="e">
        <f t="shared" si="356"/>
        <v>#DIV/0!</v>
      </c>
      <c r="Q3793" t="str">
        <f t="shared" si="357"/>
        <v>theater</v>
      </c>
      <c r="R3793" t="str">
        <f t="shared" si="354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5"/>
        <v>2.8E-3</v>
      </c>
      <c r="P3794">
        <f t="shared" si="356"/>
        <v>17.5</v>
      </c>
      <c r="Q3794" t="str">
        <f t="shared" si="357"/>
        <v>theater</v>
      </c>
      <c r="R3794" t="str">
        <f t="shared" si="354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5"/>
        <v>0.59657142857142853</v>
      </c>
      <c r="P3795">
        <f t="shared" si="356"/>
        <v>174</v>
      </c>
      <c r="Q3795" t="str">
        <f t="shared" si="357"/>
        <v>theater</v>
      </c>
      <c r="R3795" t="str">
        <f t="shared" si="354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5"/>
        <v>0.01</v>
      </c>
      <c r="P3796">
        <f t="shared" si="356"/>
        <v>50</v>
      </c>
      <c r="Q3796" t="str">
        <f t="shared" si="357"/>
        <v>theater</v>
      </c>
      <c r="R3796" t="str">
        <f t="shared" si="354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5"/>
        <v>1.6666666666666666E-2</v>
      </c>
      <c r="P3797">
        <f t="shared" si="356"/>
        <v>5</v>
      </c>
      <c r="Q3797" t="str">
        <f t="shared" si="357"/>
        <v>theater</v>
      </c>
      <c r="R3797" t="str">
        <f t="shared" si="354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5"/>
        <v>4.4444444444444447E-5</v>
      </c>
      <c r="P3798">
        <f t="shared" si="356"/>
        <v>1</v>
      </c>
      <c r="Q3798" t="str">
        <f t="shared" si="357"/>
        <v>theater</v>
      </c>
      <c r="R3798" t="str">
        <f t="shared" si="354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5"/>
        <v>0.89666666666666661</v>
      </c>
      <c r="P3799">
        <f t="shared" si="356"/>
        <v>145.40540540540542</v>
      </c>
      <c r="Q3799" t="str">
        <f t="shared" si="357"/>
        <v>theater</v>
      </c>
      <c r="R3799" t="str">
        <f t="shared" si="354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5"/>
        <v>1.4642857142857143E-2</v>
      </c>
      <c r="P3800">
        <f t="shared" si="356"/>
        <v>205</v>
      </c>
      <c r="Q3800" t="str">
        <f t="shared" si="357"/>
        <v>theater</v>
      </c>
      <c r="R3800" t="str">
        <f t="shared" si="354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5"/>
        <v>4.02E-2</v>
      </c>
      <c r="P3801">
        <f t="shared" si="356"/>
        <v>100.5</v>
      </c>
      <c r="Q3801" t="str">
        <f t="shared" si="357"/>
        <v>theater</v>
      </c>
      <c r="R3801" t="str">
        <f t="shared" si="354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5"/>
        <v>4.0045454545454544E-2</v>
      </c>
      <c r="P3802">
        <f t="shared" si="356"/>
        <v>55.0625</v>
      </c>
      <c r="Q3802" t="str">
        <f t="shared" si="357"/>
        <v>theater</v>
      </c>
      <c r="R3802" t="str">
        <f t="shared" si="354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5"/>
        <v>8.5199999999999998E-2</v>
      </c>
      <c r="P3803">
        <f t="shared" si="356"/>
        <v>47.333333333333336</v>
      </c>
      <c r="Q3803" t="str">
        <f t="shared" si="357"/>
        <v>theater</v>
      </c>
      <c r="R3803" t="str">
        <f t="shared" si="354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5"/>
        <v>0</v>
      </c>
      <c r="P3804" t="e">
        <f t="shared" si="356"/>
        <v>#DIV/0!</v>
      </c>
      <c r="Q3804" t="str">
        <f t="shared" si="357"/>
        <v>theater</v>
      </c>
      <c r="R3804" t="str">
        <f t="shared" si="354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5"/>
        <v>0.19650000000000001</v>
      </c>
      <c r="P3805">
        <f t="shared" si="356"/>
        <v>58.95</v>
      </c>
      <c r="Q3805" t="str">
        <f t="shared" si="357"/>
        <v>theater</v>
      </c>
      <c r="R3805" t="str">
        <f t="shared" si="354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5"/>
        <v>0</v>
      </c>
      <c r="P3806" t="e">
        <f t="shared" si="356"/>
        <v>#DIV/0!</v>
      </c>
      <c r="Q3806" t="str">
        <f t="shared" si="357"/>
        <v>theater</v>
      </c>
      <c r="R3806" t="str">
        <f t="shared" si="354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5"/>
        <v>2.0000000000000002E-5</v>
      </c>
      <c r="P3807">
        <f t="shared" si="356"/>
        <v>1.5</v>
      </c>
      <c r="Q3807" t="str">
        <f t="shared" si="357"/>
        <v>theater</v>
      </c>
      <c r="R3807" t="str">
        <f t="shared" si="354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5"/>
        <v>6.6666666666666664E-4</v>
      </c>
      <c r="P3808">
        <f t="shared" si="356"/>
        <v>5</v>
      </c>
      <c r="Q3808" t="str">
        <f t="shared" si="357"/>
        <v>theater</v>
      </c>
      <c r="R3808" t="str">
        <f t="shared" si="354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5"/>
        <v>0.30333333333333334</v>
      </c>
      <c r="P3809">
        <f t="shared" si="356"/>
        <v>50.555555555555557</v>
      </c>
      <c r="Q3809" t="str">
        <f t="shared" si="357"/>
        <v>theater</v>
      </c>
      <c r="R3809" t="str">
        <f t="shared" si="354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5"/>
        <v>1</v>
      </c>
      <c r="P3810">
        <f t="shared" si="356"/>
        <v>41.666666666666664</v>
      </c>
      <c r="Q3810" t="str">
        <f t="shared" si="357"/>
        <v>theater</v>
      </c>
      <c r="R3810" t="str">
        <f t="shared" si="354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5"/>
        <v>1.0125</v>
      </c>
      <c r="P3811">
        <f t="shared" si="356"/>
        <v>53.289473684210527</v>
      </c>
      <c r="Q3811" t="str">
        <f t="shared" si="357"/>
        <v>theater</v>
      </c>
      <c r="R3811" t="str">
        <f t="shared" si="354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5"/>
        <v>1.2173333333333334</v>
      </c>
      <c r="P3812">
        <f t="shared" si="356"/>
        <v>70.230769230769226</v>
      </c>
      <c r="Q3812" t="str">
        <f t="shared" si="357"/>
        <v>theater</v>
      </c>
      <c r="R3812" t="str">
        <f t="shared" si="354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5"/>
        <v>3.3</v>
      </c>
      <c r="P3813">
        <f t="shared" si="356"/>
        <v>43.421052631578945</v>
      </c>
      <c r="Q3813" t="str">
        <f t="shared" si="357"/>
        <v>theater</v>
      </c>
      <c r="R3813" t="str">
        <f t="shared" si="354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5"/>
        <v>1.0954999999999999</v>
      </c>
      <c r="P3814">
        <f t="shared" si="356"/>
        <v>199.18181818181819</v>
      </c>
      <c r="Q3814" t="str">
        <f t="shared" si="357"/>
        <v>theater</v>
      </c>
      <c r="R3814" t="str">
        <f t="shared" si="354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5"/>
        <v>1.0095190476190474</v>
      </c>
      <c r="P3815">
        <f t="shared" si="356"/>
        <v>78.518148148148143</v>
      </c>
      <c r="Q3815" t="str">
        <f t="shared" si="357"/>
        <v>theater</v>
      </c>
      <c r="R3815" t="str">
        <f t="shared" si="354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5"/>
        <v>1.4013333333333333</v>
      </c>
      <c r="P3816">
        <f t="shared" si="356"/>
        <v>61.823529411764703</v>
      </c>
      <c r="Q3816" t="str">
        <f t="shared" si="357"/>
        <v>theater</v>
      </c>
      <c r="R3816" t="str">
        <f t="shared" si="354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5"/>
        <v>1.0000100000000001</v>
      </c>
      <c r="P3817">
        <f t="shared" si="356"/>
        <v>50.000500000000002</v>
      </c>
      <c r="Q3817" t="str">
        <f t="shared" si="357"/>
        <v>theater</v>
      </c>
      <c r="R3817" t="str">
        <f t="shared" si="354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5"/>
        <v>1.19238</v>
      </c>
      <c r="P3818">
        <f t="shared" si="356"/>
        <v>48.339729729729726</v>
      </c>
      <c r="Q3818" t="str">
        <f t="shared" si="357"/>
        <v>theater</v>
      </c>
      <c r="R3818" t="str">
        <f t="shared" si="354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5"/>
        <v>1.0725</v>
      </c>
      <c r="P3819">
        <f t="shared" si="356"/>
        <v>107.25</v>
      </c>
      <c r="Q3819" t="str">
        <f t="shared" si="357"/>
        <v>theater</v>
      </c>
      <c r="R3819" t="str">
        <f t="shared" si="354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5"/>
        <v>2.2799999999999998</v>
      </c>
      <c r="P3820">
        <f t="shared" si="356"/>
        <v>57</v>
      </c>
      <c r="Q3820" t="str">
        <f t="shared" si="357"/>
        <v>theater</v>
      </c>
      <c r="R3820" t="str">
        <f t="shared" si="354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5"/>
        <v>1.0640000000000001</v>
      </c>
      <c r="P3821">
        <f t="shared" si="356"/>
        <v>40.92307692307692</v>
      </c>
      <c r="Q3821" t="str">
        <f t="shared" si="357"/>
        <v>theater</v>
      </c>
      <c r="R3821" t="str">
        <f t="shared" si="354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5"/>
        <v>1.4333333333333333</v>
      </c>
      <c r="P3822">
        <f t="shared" si="356"/>
        <v>21.5</v>
      </c>
      <c r="Q3822" t="str">
        <f t="shared" si="357"/>
        <v>theater</v>
      </c>
      <c r="R3822" t="str">
        <f t="shared" si="354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5"/>
        <v>1.0454285714285714</v>
      </c>
      <c r="P3823">
        <f t="shared" si="356"/>
        <v>79.543478260869563</v>
      </c>
      <c r="Q3823" t="str">
        <f t="shared" si="357"/>
        <v>theater</v>
      </c>
      <c r="R3823" t="str">
        <f t="shared" si="354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5"/>
        <v>1.1002000000000001</v>
      </c>
      <c r="P3824">
        <f t="shared" si="356"/>
        <v>72.381578947368425</v>
      </c>
      <c r="Q3824" t="str">
        <f t="shared" si="357"/>
        <v>theater</v>
      </c>
      <c r="R3824" t="str">
        <f t="shared" si="354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5"/>
        <v>1.06</v>
      </c>
      <c r="P3825">
        <f t="shared" si="356"/>
        <v>64.634146341463421</v>
      </c>
      <c r="Q3825" t="str">
        <f t="shared" si="357"/>
        <v>theater</v>
      </c>
      <c r="R3825" t="str">
        <f t="shared" si="354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5"/>
        <v>1.08</v>
      </c>
      <c r="P3826">
        <f t="shared" si="356"/>
        <v>38.571428571428569</v>
      </c>
      <c r="Q3826" t="str">
        <f t="shared" si="357"/>
        <v>theater</v>
      </c>
      <c r="R3826" t="str">
        <f t="shared" si="354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5"/>
        <v>1.0542</v>
      </c>
      <c r="P3827">
        <f t="shared" si="356"/>
        <v>107.57142857142857</v>
      </c>
      <c r="Q3827" t="str">
        <f t="shared" si="357"/>
        <v>theater</v>
      </c>
      <c r="R3827" t="str">
        <f t="shared" si="354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5"/>
        <v>1.1916666666666667</v>
      </c>
      <c r="P3828">
        <f t="shared" si="356"/>
        <v>27.5</v>
      </c>
      <c r="Q3828" t="str">
        <f t="shared" si="357"/>
        <v>theater</v>
      </c>
      <c r="R3828" t="str">
        <f t="shared" si="354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5"/>
        <v>1.5266666666666666</v>
      </c>
      <c r="P3829">
        <f t="shared" si="356"/>
        <v>70.461538461538467</v>
      </c>
      <c r="Q3829" t="str">
        <f t="shared" si="357"/>
        <v>theater</v>
      </c>
      <c r="R3829" t="str">
        <f t="shared" si="354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5"/>
        <v>1</v>
      </c>
      <c r="P3830">
        <f t="shared" si="356"/>
        <v>178.57142857142858</v>
      </c>
      <c r="Q3830" t="str">
        <f t="shared" si="357"/>
        <v>theater</v>
      </c>
      <c r="R3830" t="str">
        <f t="shared" si="354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5"/>
        <v>1.002</v>
      </c>
      <c r="P3831">
        <f t="shared" si="356"/>
        <v>62.625</v>
      </c>
      <c r="Q3831" t="str">
        <f t="shared" si="357"/>
        <v>theater</v>
      </c>
      <c r="R3831" t="str">
        <f t="shared" si="354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5"/>
        <v>2.25</v>
      </c>
      <c r="P3832">
        <f t="shared" si="356"/>
        <v>75</v>
      </c>
      <c r="Q3832" t="str">
        <f t="shared" si="357"/>
        <v>theater</v>
      </c>
      <c r="R3832" t="str">
        <f t="shared" si="354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5"/>
        <v>1.0602199999999999</v>
      </c>
      <c r="P3833">
        <f t="shared" si="356"/>
        <v>58.901111111111113</v>
      </c>
      <c r="Q3833" t="str">
        <f t="shared" si="357"/>
        <v>theater</v>
      </c>
      <c r="R3833" t="str">
        <f t="shared" si="354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5"/>
        <v>1.0466666666666666</v>
      </c>
      <c r="P3834">
        <f t="shared" si="356"/>
        <v>139.55555555555554</v>
      </c>
      <c r="Q3834" t="str">
        <f t="shared" si="357"/>
        <v>theater</v>
      </c>
      <c r="R3834" t="str">
        <f t="shared" si="354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5"/>
        <v>1.1666666666666667</v>
      </c>
      <c r="P3835">
        <f t="shared" si="356"/>
        <v>70</v>
      </c>
      <c r="Q3835" t="str">
        <f t="shared" si="357"/>
        <v>theater</v>
      </c>
      <c r="R3835" t="str">
        <f t="shared" si="354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5"/>
        <v>1.0903333333333334</v>
      </c>
      <c r="P3836">
        <f t="shared" si="356"/>
        <v>57.385964912280699</v>
      </c>
      <c r="Q3836" t="str">
        <f t="shared" si="357"/>
        <v>theater</v>
      </c>
      <c r="R3836" t="str">
        <f t="shared" si="354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5"/>
        <v>1.6</v>
      </c>
      <c r="P3837">
        <f t="shared" si="356"/>
        <v>40</v>
      </c>
      <c r="Q3837" t="str">
        <f t="shared" si="357"/>
        <v>theater</v>
      </c>
      <c r="R3837" t="str">
        <f t="shared" si="354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5"/>
        <v>1.125</v>
      </c>
      <c r="P3838">
        <f t="shared" si="356"/>
        <v>64.285714285714292</v>
      </c>
      <c r="Q3838" t="str">
        <f t="shared" si="357"/>
        <v>theater</v>
      </c>
      <c r="R3838" t="str">
        <f t="shared" si="354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5"/>
        <v>1.0209999999999999</v>
      </c>
      <c r="P3839">
        <f t="shared" si="356"/>
        <v>120.11764705882354</v>
      </c>
      <c r="Q3839" t="str">
        <f t="shared" si="357"/>
        <v>theater</v>
      </c>
      <c r="R3839" t="str">
        <f t="shared" si="354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5"/>
        <v>1.00824</v>
      </c>
      <c r="P3840">
        <f t="shared" si="356"/>
        <v>1008.24</v>
      </c>
      <c r="Q3840" t="str">
        <f t="shared" si="357"/>
        <v>theater</v>
      </c>
      <c r="R3840" t="str">
        <f t="shared" si="354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5"/>
        <v>1.0125</v>
      </c>
      <c r="P3841">
        <f t="shared" si="356"/>
        <v>63.28125</v>
      </c>
      <c r="Q3841" t="str">
        <f t="shared" si="357"/>
        <v>theater</v>
      </c>
      <c r="R3841" t="str">
        <f t="shared" si="354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5"/>
        <v>65</v>
      </c>
      <c r="P3842">
        <f t="shared" si="356"/>
        <v>21.666666666666668</v>
      </c>
      <c r="Q3842" t="str">
        <f t="shared" si="357"/>
        <v>theater</v>
      </c>
      <c r="R3842" t="str">
        <f t="shared" ref="R3842:R3905" si="360">RIGHT(N3842,(LEN(N3842)-SEARCH("/",N3842)))</f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1">E3843/D3843</f>
        <v>8.72E-2</v>
      </c>
      <c r="P3843">
        <f t="shared" ref="P3843:P3906" si="362">E3843/L3843</f>
        <v>25.647058823529413</v>
      </c>
      <c r="Q3843" t="str">
        <f t="shared" ref="Q3843:Q3906" si="363">LEFT(N3843, SEARCH("/",N3843,1)-1)</f>
        <v>theater</v>
      </c>
      <c r="R3843" t="str">
        <f t="shared" si="360"/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1"/>
        <v>0.21940000000000001</v>
      </c>
      <c r="P3844">
        <f t="shared" si="362"/>
        <v>47.695652173913047</v>
      </c>
      <c r="Q3844" t="str">
        <f t="shared" si="363"/>
        <v>theater</v>
      </c>
      <c r="R3844" t="str">
        <f t="shared" si="360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1"/>
        <v>0.21299999999999999</v>
      </c>
      <c r="P3845">
        <f t="shared" si="362"/>
        <v>56.05263157894737</v>
      </c>
      <c r="Q3845" t="str">
        <f t="shared" si="363"/>
        <v>theater</v>
      </c>
      <c r="R3845" t="str">
        <f t="shared" si="360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1"/>
        <v>0.41489795918367345</v>
      </c>
      <c r="P3846">
        <f t="shared" si="362"/>
        <v>81.319999999999993</v>
      </c>
      <c r="Q3846" t="str">
        <f t="shared" si="363"/>
        <v>theater</v>
      </c>
      <c r="R3846" t="str">
        <f t="shared" si="360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1"/>
        <v>2.1049999999999999E-2</v>
      </c>
      <c r="P3847">
        <f t="shared" si="362"/>
        <v>70.166666666666671</v>
      </c>
      <c r="Q3847" t="str">
        <f t="shared" si="363"/>
        <v>theater</v>
      </c>
      <c r="R3847" t="str">
        <f t="shared" si="360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1"/>
        <v>2.7E-2</v>
      </c>
      <c r="P3848">
        <f t="shared" si="362"/>
        <v>23.625</v>
      </c>
      <c r="Q3848" t="str">
        <f t="shared" si="363"/>
        <v>theater</v>
      </c>
      <c r="R3848" t="str">
        <f t="shared" si="360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1"/>
        <v>0.16161904761904761</v>
      </c>
      <c r="P3849">
        <f t="shared" si="362"/>
        <v>188.55555555555554</v>
      </c>
      <c r="Q3849" t="str">
        <f t="shared" si="363"/>
        <v>theater</v>
      </c>
      <c r="R3849" t="str">
        <f t="shared" si="360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1"/>
        <v>0.16376923076923078</v>
      </c>
      <c r="P3850">
        <f t="shared" si="362"/>
        <v>49.511627906976742</v>
      </c>
      <c r="Q3850" t="str">
        <f t="shared" si="363"/>
        <v>theater</v>
      </c>
      <c r="R3850" t="str">
        <f t="shared" si="360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1"/>
        <v>7.0433333333333334E-2</v>
      </c>
      <c r="P3851">
        <f t="shared" si="362"/>
        <v>75.464285714285708</v>
      </c>
      <c r="Q3851" t="str">
        <f t="shared" si="363"/>
        <v>theater</v>
      </c>
      <c r="R3851" t="str">
        <f t="shared" si="360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1"/>
        <v>3.7999999999999999E-2</v>
      </c>
      <c r="P3852">
        <f t="shared" si="362"/>
        <v>9.5</v>
      </c>
      <c r="Q3852" t="str">
        <f t="shared" si="363"/>
        <v>theater</v>
      </c>
      <c r="R3852" t="str">
        <f t="shared" si="360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1"/>
        <v>0.34079999999999999</v>
      </c>
      <c r="P3853">
        <f t="shared" si="362"/>
        <v>35.5</v>
      </c>
      <c r="Q3853" t="str">
        <f t="shared" si="363"/>
        <v>theater</v>
      </c>
      <c r="R3853" t="str">
        <f t="shared" si="360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1"/>
        <v>2E-3</v>
      </c>
      <c r="P3854">
        <f t="shared" si="362"/>
        <v>10</v>
      </c>
      <c r="Q3854" t="str">
        <f t="shared" si="363"/>
        <v>theater</v>
      </c>
      <c r="R3854" t="str">
        <f t="shared" si="360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1"/>
        <v>2.5999999999999998E-4</v>
      </c>
      <c r="P3855">
        <f t="shared" si="362"/>
        <v>13</v>
      </c>
      <c r="Q3855" t="str">
        <f t="shared" si="363"/>
        <v>theater</v>
      </c>
      <c r="R3855" t="str">
        <f t="shared" si="360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1"/>
        <v>0.16254545454545455</v>
      </c>
      <c r="P3856">
        <f t="shared" si="362"/>
        <v>89.4</v>
      </c>
      <c r="Q3856" t="str">
        <f t="shared" si="363"/>
        <v>theater</v>
      </c>
      <c r="R3856" t="str">
        <f t="shared" si="360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1"/>
        <v>2.5000000000000001E-2</v>
      </c>
      <c r="P3857">
        <f t="shared" si="362"/>
        <v>25</v>
      </c>
      <c r="Q3857" t="str">
        <f t="shared" si="363"/>
        <v>theater</v>
      </c>
      <c r="R3857" t="str">
        <f t="shared" si="360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1"/>
        <v>2.0000000000000001E-4</v>
      </c>
      <c r="P3858">
        <f t="shared" si="362"/>
        <v>1</v>
      </c>
      <c r="Q3858" t="str">
        <f t="shared" si="363"/>
        <v>theater</v>
      </c>
      <c r="R3858" t="str">
        <f t="shared" si="360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1"/>
        <v>5.1999999999999998E-2</v>
      </c>
      <c r="P3859">
        <f t="shared" si="362"/>
        <v>65</v>
      </c>
      <c r="Q3859" t="str">
        <f t="shared" si="363"/>
        <v>theater</v>
      </c>
      <c r="R3859" t="str">
        <f t="shared" si="360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1"/>
        <v>0.02</v>
      </c>
      <c r="P3860">
        <f t="shared" si="362"/>
        <v>10</v>
      </c>
      <c r="Q3860" t="str">
        <f t="shared" si="363"/>
        <v>theater</v>
      </c>
      <c r="R3860" t="str">
        <f t="shared" si="360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1"/>
        <v>4.0000000000000002E-4</v>
      </c>
      <c r="P3861">
        <f t="shared" si="362"/>
        <v>1</v>
      </c>
      <c r="Q3861" t="str">
        <f t="shared" si="363"/>
        <v>theater</v>
      </c>
      <c r="R3861" t="str">
        <f t="shared" si="360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1"/>
        <v>0.17666666666666667</v>
      </c>
      <c r="P3862">
        <f t="shared" si="362"/>
        <v>81.538461538461533</v>
      </c>
      <c r="Q3862" t="str">
        <f t="shared" si="363"/>
        <v>theater</v>
      </c>
      <c r="R3862" t="str">
        <f t="shared" si="360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1"/>
        <v>0.05</v>
      </c>
      <c r="P3863">
        <f t="shared" si="362"/>
        <v>100</v>
      </c>
      <c r="Q3863" t="str">
        <f t="shared" si="363"/>
        <v>theater</v>
      </c>
      <c r="R3863" t="str">
        <f t="shared" si="360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1"/>
        <v>1.3333333333333334E-4</v>
      </c>
      <c r="P3864">
        <f t="shared" si="362"/>
        <v>1</v>
      </c>
      <c r="Q3864" t="str">
        <f t="shared" si="363"/>
        <v>theater</v>
      </c>
      <c r="R3864" t="str">
        <f t="shared" si="360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1"/>
        <v>0</v>
      </c>
      <c r="P3865" t="e">
        <f t="shared" si="362"/>
        <v>#DIV/0!</v>
      </c>
      <c r="Q3865" t="str">
        <f t="shared" si="363"/>
        <v>theater</v>
      </c>
      <c r="R3865" t="str">
        <f t="shared" si="360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1"/>
        <v>1.2E-2</v>
      </c>
      <c r="P3866">
        <f t="shared" si="362"/>
        <v>20</v>
      </c>
      <c r="Q3866" t="str">
        <f t="shared" si="363"/>
        <v>theater</v>
      </c>
      <c r="R3866" t="str">
        <f t="shared" si="360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1"/>
        <v>0.26937422295897223</v>
      </c>
      <c r="P3867">
        <f t="shared" si="362"/>
        <v>46.428571428571431</v>
      </c>
      <c r="Q3867" t="str">
        <f t="shared" si="363"/>
        <v>theater</v>
      </c>
      <c r="R3867" t="str">
        <f t="shared" si="360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1"/>
        <v>5.4999999999999997E-3</v>
      </c>
      <c r="P3868">
        <f t="shared" si="362"/>
        <v>5.5</v>
      </c>
      <c r="Q3868" t="str">
        <f t="shared" si="363"/>
        <v>theater</v>
      </c>
      <c r="R3868" t="str">
        <f t="shared" si="360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1"/>
        <v>0.1255</v>
      </c>
      <c r="P3869">
        <f t="shared" si="362"/>
        <v>50.2</v>
      </c>
      <c r="Q3869" t="str">
        <f t="shared" si="363"/>
        <v>theater</v>
      </c>
      <c r="R3869" t="str">
        <f t="shared" si="360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1"/>
        <v>2E-3</v>
      </c>
      <c r="P3870">
        <f t="shared" si="362"/>
        <v>10</v>
      </c>
      <c r="Q3870" t="str">
        <f t="shared" si="363"/>
        <v>theater</v>
      </c>
      <c r="R3870" t="str">
        <f t="shared" si="360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1"/>
        <v>3.44748684310884E-2</v>
      </c>
      <c r="P3871">
        <f t="shared" si="362"/>
        <v>30.133333333333333</v>
      </c>
      <c r="Q3871" t="str">
        <f t="shared" si="363"/>
        <v>theater</v>
      </c>
      <c r="R3871" t="str">
        <f t="shared" si="360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1"/>
        <v>0.15</v>
      </c>
      <c r="P3872">
        <f t="shared" si="362"/>
        <v>150</v>
      </c>
      <c r="Q3872" t="str">
        <f t="shared" si="363"/>
        <v>theater</v>
      </c>
      <c r="R3872" t="str">
        <f t="shared" si="360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1"/>
        <v>2.6666666666666668E-2</v>
      </c>
      <c r="P3873">
        <f t="shared" si="362"/>
        <v>13.333333333333334</v>
      </c>
      <c r="Q3873" t="str">
        <f t="shared" si="363"/>
        <v>theater</v>
      </c>
      <c r="R3873" t="str">
        <f t="shared" si="360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1"/>
        <v>0</v>
      </c>
      <c r="P3874" t="e">
        <f t="shared" si="362"/>
        <v>#DIV/0!</v>
      </c>
      <c r="Q3874" t="str">
        <f t="shared" si="363"/>
        <v>theater</v>
      </c>
      <c r="R3874" t="str">
        <f t="shared" si="360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1"/>
        <v>0</v>
      </c>
      <c r="P3875" t="e">
        <f t="shared" si="362"/>
        <v>#DIV/0!</v>
      </c>
      <c r="Q3875" t="str">
        <f t="shared" si="363"/>
        <v>theater</v>
      </c>
      <c r="R3875" t="str">
        <f t="shared" si="360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1"/>
        <v>0</v>
      </c>
      <c r="P3876" t="e">
        <f t="shared" si="362"/>
        <v>#DIV/0!</v>
      </c>
      <c r="Q3876" t="str">
        <f t="shared" si="363"/>
        <v>theater</v>
      </c>
      <c r="R3876" t="str">
        <f t="shared" si="360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1"/>
        <v>0</v>
      </c>
      <c r="P3877" t="e">
        <f t="shared" si="362"/>
        <v>#DIV/0!</v>
      </c>
      <c r="Q3877" t="str">
        <f t="shared" si="363"/>
        <v>theater</v>
      </c>
      <c r="R3877" t="str">
        <f t="shared" si="360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1"/>
        <v>0.52794871794871789</v>
      </c>
      <c r="P3878">
        <f t="shared" si="362"/>
        <v>44.760869565217391</v>
      </c>
      <c r="Q3878" t="str">
        <f t="shared" si="363"/>
        <v>theater</v>
      </c>
      <c r="R3878" t="str">
        <f t="shared" si="360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1"/>
        <v>4.9639999999999997E-2</v>
      </c>
      <c r="P3879">
        <f t="shared" si="362"/>
        <v>88.642857142857139</v>
      </c>
      <c r="Q3879" t="str">
        <f t="shared" si="363"/>
        <v>theater</v>
      </c>
      <c r="R3879" t="str">
        <f t="shared" si="360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1"/>
        <v>5.5555555555555556E-4</v>
      </c>
      <c r="P3880">
        <f t="shared" si="362"/>
        <v>10</v>
      </c>
      <c r="Q3880" t="str">
        <f t="shared" si="363"/>
        <v>theater</v>
      </c>
      <c r="R3880" t="str">
        <f t="shared" si="360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1"/>
        <v>0</v>
      </c>
      <c r="P3881" t="e">
        <f t="shared" si="362"/>
        <v>#DIV/0!</v>
      </c>
      <c r="Q3881" t="str">
        <f t="shared" si="363"/>
        <v>theater</v>
      </c>
      <c r="R3881" t="str">
        <f t="shared" si="360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1"/>
        <v>0.13066666666666665</v>
      </c>
      <c r="P3882">
        <f t="shared" si="362"/>
        <v>57.647058823529413</v>
      </c>
      <c r="Q3882" t="str">
        <f t="shared" si="363"/>
        <v>theater</v>
      </c>
      <c r="R3882" t="str">
        <f t="shared" si="360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1"/>
        <v>0.05</v>
      </c>
      <c r="P3883">
        <f t="shared" si="362"/>
        <v>25</v>
      </c>
      <c r="Q3883" t="str">
        <f t="shared" si="363"/>
        <v>theater</v>
      </c>
      <c r="R3883" t="str">
        <f t="shared" si="360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1"/>
        <v>0</v>
      </c>
      <c r="P3884" t="e">
        <f t="shared" si="362"/>
        <v>#DIV/0!</v>
      </c>
      <c r="Q3884" t="str">
        <f t="shared" si="363"/>
        <v>theater</v>
      </c>
      <c r="R3884" t="str">
        <f t="shared" si="360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1"/>
        <v>0</v>
      </c>
      <c r="P3885" t="e">
        <f t="shared" si="362"/>
        <v>#DIV/0!</v>
      </c>
      <c r="Q3885" t="str">
        <f t="shared" si="363"/>
        <v>theater</v>
      </c>
      <c r="R3885" t="str">
        <f t="shared" si="360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1"/>
        <v>0</v>
      </c>
      <c r="P3886" t="e">
        <f t="shared" si="362"/>
        <v>#DIV/0!</v>
      </c>
      <c r="Q3886" t="str">
        <f t="shared" si="363"/>
        <v>theater</v>
      </c>
      <c r="R3886" t="str">
        <f t="shared" si="360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1"/>
        <v>0</v>
      </c>
      <c r="P3887" t="e">
        <f t="shared" si="362"/>
        <v>#DIV/0!</v>
      </c>
      <c r="Q3887" t="str">
        <f t="shared" si="363"/>
        <v>theater</v>
      </c>
      <c r="R3887" t="str">
        <f t="shared" si="360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1"/>
        <v>0</v>
      </c>
      <c r="P3888" t="e">
        <f t="shared" si="362"/>
        <v>#DIV/0!</v>
      </c>
      <c r="Q3888" t="str">
        <f t="shared" si="363"/>
        <v>theater</v>
      </c>
      <c r="R3888" t="str">
        <f t="shared" si="360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1"/>
        <v>1.7500000000000002E-2</v>
      </c>
      <c r="P3889">
        <f t="shared" si="362"/>
        <v>17.5</v>
      </c>
      <c r="Q3889" t="str">
        <f t="shared" si="363"/>
        <v>theater</v>
      </c>
      <c r="R3889" t="str">
        <f t="shared" si="360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1"/>
        <v>0.27100000000000002</v>
      </c>
      <c r="P3890">
        <f t="shared" si="362"/>
        <v>38.714285714285715</v>
      </c>
      <c r="Q3890" t="str">
        <f t="shared" si="363"/>
        <v>theater</v>
      </c>
      <c r="R3890" t="str">
        <f t="shared" si="360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1"/>
        <v>1.4749999999999999E-2</v>
      </c>
      <c r="P3891">
        <f t="shared" si="362"/>
        <v>13.111111111111111</v>
      </c>
      <c r="Q3891" t="str">
        <f t="shared" si="363"/>
        <v>theater</v>
      </c>
      <c r="R3891" t="str">
        <f t="shared" si="360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1"/>
        <v>0.16826666666666668</v>
      </c>
      <c r="P3892">
        <f t="shared" si="362"/>
        <v>315.5</v>
      </c>
      <c r="Q3892" t="str">
        <f t="shared" si="363"/>
        <v>theater</v>
      </c>
      <c r="R3892" t="str">
        <f t="shared" si="360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1"/>
        <v>0.32500000000000001</v>
      </c>
      <c r="P3893">
        <f t="shared" si="362"/>
        <v>37.142857142857146</v>
      </c>
      <c r="Q3893" t="str">
        <f t="shared" si="363"/>
        <v>theater</v>
      </c>
      <c r="R3893" t="str">
        <f t="shared" si="360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1"/>
        <v>0</v>
      </c>
      <c r="P3894" t="e">
        <f t="shared" si="362"/>
        <v>#DIV/0!</v>
      </c>
      <c r="Q3894" t="str">
        <f t="shared" si="363"/>
        <v>theater</v>
      </c>
      <c r="R3894" t="str">
        <f t="shared" si="360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1"/>
        <v>0.2155</v>
      </c>
      <c r="P3895">
        <f t="shared" si="362"/>
        <v>128.27380952380952</v>
      </c>
      <c r="Q3895" t="str">
        <f t="shared" si="363"/>
        <v>theater</v>
      </c>
      <c r="R3895" t="str">
        <f t="shared" si="360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1"/>
        <v>3.4666666666666665E-2</v>
      </c>
      <c r="P3896">
        <f t="shared" si="362"/>
        <v>47.272727272727273</v>
      </c>
      <c r="Q3896" t="str">
        <f t="shared" si="363"/>
        <v>theater</v>
      </c>
      <c r="R3896" t="str">
        <f t="shared" si="360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1"/>
        <v>0.05</v>
      </c>
      <c r="P3897">
        <f t="shared" si="362"/>
        <v>50</v>
      </c>
      <c r="Q3897" t="str">
        <f t="shared" si="363"/>
        <v>theater</v>
      </c>
      <c r="R3897" t="str">
        <f t="shared" si="360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1"/>
        <v>0.10625</v>
      </c>
      <c r="P3898">
        <f t="shared" si="362"/>
        <v>42.5</v>
      </c>
      <c r="Q3898" t="str">
        <f t="shared" si="363"/>
        <v>theater</v>
      </c>
      <c r="R3898" t="str">
        <f t="shared" si="360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1"/>
        <v>0.17599999999999999</v>
      </c>
      <c r="P3899">
        <f t="shared" si="362"/>
        <v>44</v>
      </c>
      <c r="Q3899" t="str">
        <f t="shared" si="363"/>
        <v>theater</v>
      </c>
      <c r="R3899" t="str">
        <f t="shared" si="360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1"/>
        <v>0.3256</v>
      </c>
      <c r="P3900">
        <f t="shared" si="362"/>
        <v>50.875</v>
      </c>
      <c r="Q3900" t="str">
        <f t="shared" si="363"/>
        <v>theater</v>
      </c>
      <c r="R3900" t="str">
        <f t="shared" si="360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1"/>
        <v>1.2500000000000001E-2</v>
      </c>
      <c r="P3901">
        <f t="shared" si="362"/>
        <v>62.5</v>
      </c>
      <c r="Q3901" t="str">
        <f t="shared" si="363"/>
        <v>theater</v>
      </c>
      <c r="R3901" t="str">
        <f t="shared" si="360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1"/>
        <v>5.3999999999999999E-2</v>
      </c>
      <c r="P3902">
        <f t="shared" si="362"/>
        <v>27</v>
      </c>
      <c r="Q3902" t="str">
        <f t="shared" si="363"/>
        <v>theater</v>
      </c>
      <c r="R3902" t="str">
        <f t="shared" si="360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1"/>
        <v>8.3333333333333332E-3</v>
      </c>
      <c r="P3903">
        <f t="shared" si="362"/>
        <v>25</v>
      </c>
      <c r="Q3903" t="str">
        <f t="shared" si="363"/>
        <v>theater</v>
      </c>
      <c r="R3903" t="str">
        <f t="shared" si="360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1"/>
        <v>0.48833333333333334</v>
      </c>
      <c r="P3904">
        <f t="shared" si="362"/>
        <v>47.258064516129032</v>
      </c>
      <c r="Q3904" t="str">
        <f t="shared" si="363"/>
        <v>theater</v>
      </c>
      <c r="R3904" t="str">
        <f t="shared" si="360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1"/>
        <v>0</v>
      </c>
      <c r="P3905" t="e">
        <f t="shared" si="362"/>
        <v>#DIV/0!</v>
      </c>
      <c r="Q3905" t="str">
        <f t="shared" si="363"/>
        <v>theater</v>
      </c>
      <c r="R3905" t="str">
        <f t="shared" si="360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1"/>
        <v>2.9999999999999997E-4</v>
      </c>
      <c r="P3906">
        <f t="shared" si="362"/>
        <v>1.5</v>
      </c>
      <c r="Q3906" t="str">
        <f t="shared" si="363"/>
        <v>theater</v>
      </c>
      <c r="R3906" t="str">
        <f t="shared" ref="R3906:R3969" si="366">RIGHT(N3906,(LEN(N3906)-SEARCH("/",N3906)))</f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7">E3907/D3907</f>
        <v>0.11533333333333333</v>
      </c>
      <c r="P3907">
        <f t="shared" ref="P3907:P3970" si="368">E3907/L3907</f>
        <v>24.714285714285715</v>
      </c>
      <c r="Q3907" t="str">
        <f t="shared" ref="Q3907:Q3970" si="369">LEFT(N3907, SEARCH("/",N3907,1)-1)</f>
        <v>theater</v>
      </c>
      <c r="R3907" t="str">
        <f t="shared" si="366"/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7"/>
        <v>0.67333333333333334</v>
      </c>
      <c r="P3908">
        <f t="shared" si="368"/>
        <v>63.125</v>
      </c>
      <c r="Q3908" t="str">
        <f t="shared" si="369"/>
        <v>theater</v>
      </c>
      <c r="R3908" t="str">
        <f t="shared" si="366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7"/>
        <v>0.153</v>
      </c>
      <c r="P3909">
        <f t="shared" si="368"/>
        <v>38.25</v>
      </c>
      <c r="Q3909" t="str">
        <f t="shared" si="369"/>
        <v>theater</v>
      </c>
      <c r="R3909" t="str">
        <f t="shared" si="366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7"/>
        <v>8.666666666666667E-2</v>
      </c>
      <c r="P3910">
        <f t="shared" si="368"/>
        <v>16.25</v>
      </c>
      <c r="Q3910" t="str">
        <f t="shared" si="369"/>
        <v>theater</v>
      </c>
      <c r="R3910" t="str">
        <f t="shared" si="366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7"/>
        <v>2.2499999999999998E-3</v>
      </c>
      <c r="P3911">
        <f t="shared" si="368"/>
        <v>33.75</v>
      </c>
      <c r="Q3911" t="str">
        <f t="shared" si="369"/>
        <v>theater</v>
      </c>
      <c r="R3911" t="str">
        <f t="shared" si="366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7"/>
        <v>3.0833333333333334E-2</v>
      </c>
      <c r="P3912">
        <f t="shared" si="368"/>
        <v>61.666666666666664</v>
      </c>
      <c r="Q3912" t="str">
        <f t="shared" si="369"/>
        <v>theater</v>
      </c>
      <c r="R3912" t="str">
        <f t="shared" si="366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7"/>
        <v>0.37412499999999999</v>
      </c>
      <c r="P3913">
        <f t="shared" si="368"/>
        <v>83.138888888888886</v>
      </c>
      <c r="Q3913" t="str">
        <f t="shared" si="369"/>
        <v>theater</v>
      </c>
      <c r="R3913" t="str">
        <f t="shared" si="366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7"/>
        <v>6.666666666666667E-5</v>
      </c>
      <c r="P3914">
        <f t="shared" si="368"/>
        <v>1</v>
      </c>
      <c r="Q3914" t="str">
        <f t="shared" si="369"/>
        <v>theater</v>
      </c>
      <c r="R3914" t="str">
        <f t="shared" si="366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7"/>
        <v>0.1</v>
      </c>
      <c r="P3915">
        <f t="shared" si="368"/>
        <v>142.85714285714286</v>
      </c>
      <c r="Q3915" t="str">
        <f t="shared" si="369"/>
        <v>theater</v>
      </c>
      <c r="R3915" t="str">
        <f t="shared" si="366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7"/>
        <v>0.36359999999999998</v>
      </c>
      <c r="P3916">
        <f t="shared" si="368"/>
        <v>33.666666666666664</v>
      </c>
      <c r="Q3916" t="str">
        <f t="shared" si="369"/>
        <v>theater</v>
      </c>
      <c r="R3916" t="str">
        <f t="shared" si="366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7"/>
        <v>3.3333333333333335E-3</v>
      </c>
      <c r="P3917">
        <f t="shared" si="368"/>
        <v>5</v>
      </c>
      <c r="Q3917" t="str">
        <f t="shared" si="369"/>
        <v>theater</v>
      </c>
      <c r="R3917" t="str">
        <f t="shared" si="366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7"/>
        <v>0</v>
      </c>
      <c r="P3918" t="e">
        <f t="shared" si="368"/>
        <v>#DIV/0!</v>
      </c>
      <c r="Q3918" t="str">
        <f t="shared" si="369"/>
        <v>theater</v>
      </c>
      <c r="R3918" t="str">
        <f t="shared" si="366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7"/>
        <v>2.8571428571428571E-3</v>
      </c>
      <c r="P3919">
        <f t="shared" si="368"/>
        <v>10</v>
      </c>
      <c r="Q3919" t="str">
        <f t="shared" si="369"/>
        <v>theater</v>
      </c>
      <c r="R3919" t="str">
        <f t="shared" si="366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7"/>
        <v>2E-3</v>
      </c>
      <c r="P3920">
        <f t="shared" si="368"/>
        <v>40</v>
      </c>
      <c r="Q3920" t="str">
        <f t="shared" si="369"/>
        <v>theater</v>
      </c>
      <c r="R3920" t="str">
        <f t="shared" si="366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7"/>
        <v>1.7999999999999999E-2</v>
      </c>
      <c r="P3921">
        <f t="shared" si="368"/>
        <v>30</v>
      </c>
      <c r="Q3921" t="str">
        <f t="shared" si="369"/>
        <v>theater</v>
      </c>
      <c r="R3921" t="str">
        <f t="shared" si="366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7"/>
        <v>5.3999999999999999E-2</v>
      </c>
      <c r="P3922">
        <f t="shared" si="368"/>
        <v>45</v>
      </c>
      <c r="Q3922" t="str">
        <f t="shared" si="369"/>
        <v>theater</v>
      </c>
      <c r="R3922" t="str">
        <f t="shared" si="366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7"/>
        <v>0</v>
      </c>
      <c r="P3923" t="e">
        <f t="shared" si="368"/>
        <v>#DIV/0!</v>
      </c>
      <c r="Q3923" t="str">
        <f t="shared" si="369"/>
        <v>theater</v>
      </c>
      <c r="R3923" t="str">
        <f t="shared" si="366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7"/>
        <v>8.1333333333333327E-2</v>
      </c>
      <c r="P3924">
        <f t="shared" si="368"/>
        <v>10.166666666666666</v>
      </c>
      <c r="Q3924" t="str">
        <f t="shared" si="369"/>
        <v>theater</v>
      </c>
      <c r="R3924" t="str">
        <f t="shared" si="366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7"/>
        <v>0.12034782608695652</v>
      </c>
      <c r="P3925">
        <f t="shared" si="368"/>
        <v>81.411764705882348</v>
      </c>
      <c r="Q3925" t="str">
        <f t="shared" si="369"/>
        <v>theater</v>
      </c>
      <c r="R3925" t="str">
        <f t="shared" si="366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7"/>
        <v>0.15266666666666667</v>
      </c>
      <c r="P3926">
        <f t="shared" si="368"/>
        <v>57.25</v>
      </c>
      <c r="Q3926" t="str">
        <f t="shared" si="369"/>
        <v>theater</v>
      </c>
      <c r="R3926" t="str">
        <f t="shared" si="366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7"/>
        <v>0.1</v>
      </c>
      <c r="P3927">
        <f t="shared" si="368"/>
        <v>5</v>
      </c>
      <c r="Q3927" t="str">
        <f t="shared" si="369"/>
        <v>theater</v>
      </c>
      <c r="R3927" t="str">
        <f t="shared" si="366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7"/>
        <v>3.0000000000000001E-3</v>
      </c>
      <c r="P3928">
        <f t="shared" si="368"/>
        <v>15</v>
      </c>
      <c r="Q3928" t="str">
        <f t="shared" si="369"/>
        <v>theater</v>
      </c>
      <c r="R3928" t="str">
        <f t="shared" si="366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7"/>
        <v>0.01</v>
      </c>
      <c r="P3929">
        <f t="shared" si="368"/>
        <v>12.5</v>
      </c>
      <c r="Q3929" t="str">
        <f t="shared" si="369"/>
        <v>theater</v>
      </c>
      <c r="R3929" t="str">
        <f t="shared" si="366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7"/>
        <v>0.13020000000000001</v>
      </c>
      <c r="P3930">
        <f t="shared" si="368"/>
        <v>93</v>
      </c>
      <c r="Q3930" t="str">
        <f t="shared" si="369"/>
        <v>theater</v>
      </c>
      <c r="R3930" t="str">
        <f t="shared" si="366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7"/>
        <v>2.265E-2</v>
      </c>
      <c r="P3931">
        <f t="shared" si="368"/>
        <v>32.357142857142854</v>
      </c>
      <c r="Q3931" t="str">
        <f t="shared" si="369"/>
        <v>theater</v>
      </c>
      <c r="R3931" t="str">
        <f t="shared" si="366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7"/>
        <v>0</v>
      </c>
      <c r="P3932" t="e">
        <f t="shared" si="368"/>
        <v>#DIV/0!</v>
      </c>
      <c r="Q3932" t="str">
        <f t="shared" si="369"/>
        <v>theater</v>
      </c>
      <c r="R3932" t="str">
        <f t="shared" si="366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7"/>
        <v>0</v>
      </c>
      <c r="P3933" t="e">
        <f t="shared" si="368"/>
        <v>#DIV/0!</v>
      </c>
      <c r="Q3933" t="str">
        <f t="shared" si="369"/>
        <v>theater</v>
      </c>
      <c r="R3933" t="str">
        <f t="shared" si="366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7"/>
        <v>8.3333333333333331E-5</v>
      </c>
      <c r="P3934">
        <f t="shared" si="368"/>
        <v>1</v>
      </c>
      <c r="Q3934" t="str">
        <f t="shared" si="369"/>
        <v>theater</v>
      </c>
      <c r="R3934" t="str">
        <f t="shared" si="366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7"/>
        <v>0.15742857142857142</v>
      </c>
      <c r="P3935">
        <f t="shared" si="368"/>
        <v>91.833333333333329</v>
      </c>
      <c r="Q3935" t="str">
        <f t="shared" si="369"/>
        <v>theater</v>
      </c>
      <c r="R3935" t="str">
        <f t="shared" si="366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7"/>
        <v>0.11</v>
      </c>
      <c r="P3936">
        <f t="shared" si="368"/>
        <v>45.833333333333336</v>
      </c>
      <c r="Q3936" t="str">
        <f t="shared" si="369"/>
        <v>theater</v>
      </c>
      <c r="R3936" t="str">
        <f t="shared" si="366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7"/>
        <v>0.43833333333333335</v>
      </c>
      <c r="P3937">
        <f t="shared" si="368"/>
        <v>57.173913043478258</v>
      </c>
      <c r="Q3937" t="str">
        <f t="shared" si="369"/>
        <v>theater</v>
      </c>
      <c r="R3937" t="str">
        <f t="shared" si="366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7"/>
        <v>0</v>
      </c>
      <c r="P3938" t="e">
        <f t="shared" si="368"/>
        <v>#DIV/0!</v>
      </c>
      <c r="Q3938" t="str">
        <f t="shared" si="369"/>
        <v>theater</v>
      </c>
      <c r="R3938" t="str">
        <f t="shared" si="366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7"/>
        <v>0.86135181975736563</v>
      </c>
      <c r="P3939">
        <f t="shared" si="368"/>
        <v>248.5</v>
      </c>
      <c r="Q3939" t="str">
        <f t="shared" si="369"/>
        <v>theater</v>
      </c>
      <c r="R3939" t="str">
        <f t="shared" si="366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7"/>
        <v>0.12196620583717357</v>
      </c>
      <c r="P3940">
        <f t="shared" si="368"/>
        <v>79.400000000000006</v>
      </c>
      <c r="Q3940" t="str">
        <f t="shared" si="369"/>
        <v>theater</v>
      </c>
      <c r="R3940" t="str">
        <f t="shared" si="366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7"/>
        <v>1E-3</v>
      </c>
      <c r="P3941">
        <f t="shared" si="368"/>
        <v>5</v>
      </c>
      <c r="Q3941" t="str">
        <f t="shared" si="369"/>
        <v>theater</v>
      </c>
      <c r="R3941" t="str">
        <f t="shared" si="366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7"/>
        <v>2.2000000000000001E-3</v>
      </c>
      <c r="P3942">
        <f t="shared" si="368"/>
        <v>5.5</v>
      </c>
      <c r="Q3942" t="str">
        <f t="shared" si="369"/>
        <v>theater</v>
      </c>
      <c r="R3942" t="str">
        <f t="shared" si="366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7"/>
        <v>9.0909090909090905E-3</v>
      </c>
      <c r="P3943">
        <f t="shared" si="368"/>
        <v>25</v>
      </c>
      <c r="Q3943" t="str">
        <f t="shared" si="369"/>
        <v>theater</v>
      </c>
      <c r="R3943" t="str">
        <f t="shared" si="366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7"/>
        <v>0</v>
      </c>
      <c r="P3944" t="e">
        <f t="shared" si="368"/>
        <v>#DIV/0!</v>
      </c>
      <c r="Q3944" t="str">
        <f t="shared" si="369"/>
        <v>theater</v>
      </c>
      <c r="R3944" t="str">
        <f t="shared" si="366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7"/>
        <v>0.35639999999999999</v>
      </c>
      <c r="P3945">
        <f t="shared" si="368"/>
        <v>137.07692307692307</v>
      </c>
      <c r="Q3945" t="str">
        <f t="shared" si="369"/>
        <v>theater</v>
      </c>
      <c r="R3945" t="str">
        <f t="shared" si="366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7"/>
        <v>0</v>
      </c>
      <c r="P3946" t="e">
        <f t="shared" si="368"/>
        <v>#DIV/0!</v>
      </c>
      <c r="Q3946" t="str">
        <f t="shared" si="369"/>
        <v>theater</v>
      </c>
      <c r="R3946" t="str">
        <f t="shared" si="366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7"/>
        <v>2.5000000000000001E-3</v>
      </c>
      <c r="P3947">
        <f t="shared" si="368"/>
        <v>5</v>
      </c>
      <c r="Q3947" t="str">
        <f t="shared" si="369"/>
        <v>theater</v>
      </c>
      <c r="R3947" t="str">
        <f t="shared" si="366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7"/>
        <v>3.2500000000000001E-2</v>
      </c>
      <c r="P3948">
        <f t="shared" si="368"/>
        <v>39</v>
      </c>
      <c r="Q3948" t="str">
        <f t="shared" si="369"/>
        <v>theater</v>
      </c>
      <c r="R3948" t="str">
        <f t="shared" si="366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7"/>
        <v>3.3666666666666664E-2</v>
      </c>
      <c r="P3949">
        <f t="shared" si="368"/>
        <v>50.5</v>
      </c>
      <c r="Q3949" t="str">
        <f t="shared" si="369"/>
        <v>theater</v>
      </c>
      <c r="R3949" t="str">
        <f t="shared" si="366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7"/>
        <v>0</v>
      </c>
      <c r="P3950" t="e">
        <f t="shared" si="368"/>
        <v>#DIV/0!</v>
      </c>
      <c r="Q3950" t="str">
        <f t="shared" si="369"/>
        <v>theater</v>
      </c>
      <c r="R3950" t="str">
        <f t="shared" si="366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7"/>
        <v>0.15770000000000001</v>
      </c>
      <c r="P3951">
        <f t="shared" si="368"/>
        <v>49.28125</v>
      </c>
      <c r="Q3951" t="str">
        <f t="shared" si="369"/>
        <v>theater</v>
      </c>
      <c r="R3951" t="str">
        <f t="shared" si="366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7"/>
        <v>6.2500000000000003E-3</v>
      </c>
      <c r="P3952">
        <f t="shared" si="368"/>
        <v>25</v>
      </c>
      <c r="Q3952" t="str">
        <f t="shared" si="369"/>
        <v>theater</v>
      </c>
      <c r="R3952" t="str">
        <f t="shared" si="366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7"/>
        <v>5.0000000000000004E-6</v>
      </c>
      <c r="P3953">
        <f t="shared" si="368"/>
        <v>1</v>
      </c>
      <c r="Q3953" t="str">
        <f t="shared" si="369"/>
        <v>theater</v>
      </c>
      <c r="R3953" t="str">
        <f t="shared" si="366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7"/>
        <v>9.6153846153846159E-4</v>
      </c>
      <c r="P3954">
        <f t="shared" si="368"/>
        <v>25</v>
      </c>
      <c r="Q3954" t="str">
        <f t="shared" si="369"/>
        <v>theater</v>
      </c>
      <c r="R3954" t="str">
        <f t="shared" si="366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7"/>
        <v>0</v>
      </c>
      <c r="P3955" t="e">
        <f t="shared" si="368"/>
        <v>#DIV/0!</v>
      </c>
      <c r="Q3955" t="str">
        <f t="shared" si="369"/>
        <v>theater</v>
      </c>
      <c r="R3955" t="str">
        <f t="shared" si="366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7"/>
        <v>0</v>
      </c>
      <c r="P3956" t="e">
        <f t="shared" si="368"/>
        <v>#DIV/0!</v>
      </c>
      <c r="Q3956" t="str">
        <f t="shared" si="369"/>
        <v>theater</v>
      </c>
      <c r="R3956" t="str">
        <f t="shared" si="366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7"/>
        <v>0.24285714285714285</v>
      </c>
      <c r="P3957">
        <f t="shared" si="368"/>
        <v>53.125</v>
      </c>
      <c r="Q3957" t="str">
        <f t="shared" si="369"/>
        <v>theater</v>
      </c>
      <c r="R3957" t="str">
        <f t="shared" si="366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7"/>
        <v>0</v>
      </c>
      <c r="P3958" t="e">
        <f t="shared" si="368"/>
        <v>#DIV/0!</v>
      </c>
      <c r="Q3958" t="str">
        <f t="shared" si="369"/>
        <v>theater</v>
      </c>
      <c r="R3958" t="str">
        <f t="shared" si="366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7"/>
        <v>2.5000000000000001E-4</v>
      </c>
      <c r="P3959">
        <f t="shared" si="368"/>
        <v>7</v>
      </c>
      <c r="Q3959" t="str">
        <f t="shared" si="369"/>
        <v>theater</v>
      </c>
      <c r="R3959" t="str">
        <f t="shared" si="366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7"/>
        <v>0.32050000000000001</v>
      </c>
      <c r="P3960">
        <f t="shared" si="368"/>
        <v>40.0625</v>
      </c>
      <c r="Q3960" t="str">
        <f t="shared" si="369"/>
        <v>theater</v>
      </c>
      <c r="R3960" t="str">
        <f t="shared" si="366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7"/>
        <v>0.24333333333333335</v>
      </c>
      <c r="P3961">
        <f t="shared" si="368"/>
        <v>24.333333333333332</v>
      </c>
      <c r="Q3961" t="str">
        <f t="shared" si="369"/>
        <v>theater</v>
      </c>
      <c r="R3961" t="str">
        <f t="shared" si="366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7"/>
        <v>1.4999999999999999E-2</v>
      </c>
      <c r="P3962">
        <f t="shared" si="368"/>
        <v>11.25</v>
      </c>
      <c r="Q3962" t="str">
        <f t="shared" si="369"/>
        <v>theater</v>
      </c>
      <c r="R3962" t="str">
        <f t="shared" si="366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7"/>
        <v>4.1999999999999997E-3</v>
      </c>
      <c r="P3963">
        <f t="shared" si="368"/>
        <v>10.5</v>
      </c>
      <c r="Q3963" t="str">
        <f t="shared" si="369"/>
        <v>theater</v>
      </c>
      <c r="R3963" t="str">
        <f t="shared" si="366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7"/>
        <v>3.214285714285714E-2</v>
      </c>
      <c r="P3964">
        <f t="shared" si="368"/>
        <v>15</v>
      </c>
      <c r="Q3964" t="str">
        <f t="shared" si="369"/>
        <v>theater</v>
      </c>
      <c r="R3964" t="str">
        <f t="shared" si="366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7"/>
        <v>0</v>
      </c>
      <c r="P3965" t="e">
        <f t="shared" si="368"/>
        <v>#DIV/0!</v>
      </c>
      <c r="Q3965" t="str">
        <f t="shared" si="369"/>
        <v>theater</v>
      </c>
      <c r="R3965" t="str">
        <f t="shared" si="366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7"/>
        <v>6.3E-2</v>
      </c>
      <c r="P3966">
        <f t="shared" si="368"/>
        <v>42</v>
      </c>
      <c r="Q3966" t="str">
        <f t="shared" si="369"/>
        <v>theater</v>
      </c>
      <c r="R3966" t="str">
        <f t="shared" si="366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7"/>
        <v>0.14249999999999999</v>
      </c>
      <c r="P3967">
        <f t="shared" si="368"/>
        <v>71.25</v>
      </c>
      <c r="Q3967" t="str">
        <f t="shared" si="369"/>
        <v>theater</v>
      </c>
      <c r="R3967" t="str">
        <f t="shared" si="366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7"/>
        <v>6.0000000000000001E-3</v>
      </c>
      <c r="P3968">
        <f t="shared" si="368"/>
        <v>22.5</v>
      </c>
      <c r="Q3968" t="str">
        <f t="shared" si="369"/>
        <v>theater</v>
      </c>
      <c r="R3968" t="str">
        <f t="shared" si="366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7"/>
        <v>0.2411764705882353</v>
      </c>
      <c r="P3969">
        <f t="shared" si="368"/>
        <v>41</v>
      </c>
      <c r="Q3969" t="str">
        <f t="shared" si="369"/>
        <v>theater</v>
      </c>
      <c r="R3969" t="str">
        <f t="shared" si="366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7"/>
        <v>0.10539999999999999</v>
      </c>
      <c r="P3970">
        <f t="shared" si="368"/>
        <v>47.909090909090907</v>
      </c>
      <c r="Q3970" t="str">
        <f t="shared" si="369"/>
        <v>theater</v>
      </c>
      <c r="R3970" t="str">
        <f t="shared" ref="R3970:R4033" si="372">RIGHT(N3970,(LEN(N3970)-SEARCH("/",N3970)))</f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3">E3971/D3971</f>
        <v>7.4690265486725665E-2</v>
      </c>
      <c r="P3971">
        <f t="shared" ref="P3971:P4034" si="374">E3971/L3971</f>
        <v>35.166666666666664</v>
      </c>
      <c r="Q3971" t="str">
        <f t="shared" ref="Q3971:Q4034" si="375">LEFT(N3971, SEARCH("/",N3971,1)-1)</f>
        <v>theater</v>
      </c>
      <c r="R3971" t="str">
        <f t="shared" si="372"/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3"/>
        <v>7.3333333333333334E-4</v>
      </c>
      <c r="P3972">
        <f t="shared" si="374"/>
        <v>5.5</v>
      </c>
      <c r="Q3972" t="str">
        <f t="shared" si="375"/>
        <v>theater</v>
      </c>
      <c r="R3972" t="str">
        <f t="shared" si="372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3"/>
        <v>9.7142857142857135E-3</v>
      </c>
      <c r="P3973">
        <f t="shared" si="374"/>
        <v>22.666666666666668</v>
      </c>
      <c r="Q3973" t="str">
        <f t="shared" si="375"/>
        <v>theater</v>
      </c>
      <c r="R3973" t="str">
        <f t="shared" si="372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3"/>
        <v>0.21099999999999999</v>
      </c>
      <c r="P3974">
        <f t="shared" si="374"/>
        <v>26.375</v>
      </c>
      <c r="Q3974" t="str">
        <f t="shared" si="375"/>
        <v>theater</v>
      </c>
      <c r="R3974" t="str">
        <f t="shared" si="372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3"/>
        <v>0.78100000000000003</v>
      </c>
      <c r="P3975">
        <f t="shared" si="374"/>
        <v>105.54054054054055</v>
      </c>
      <c r="Q3975" t="str">
        <f t="shared" si="375"/>
        <v>theater</v>
      </c>
      <c r="R3975" t="str">
        <f t="shared" si="372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3"/>
        <v>0.32</v>
      </c>
      <c r="P3976">
        <f t="shared" si="374"/>
        <v>29.09090909090909</v>
      </c>
      <c r="Q3976" t="str">
        <f t="shared" si="375"/>
        <v>theater</v>
      </c>
      <c r="R3976" t="str">
        <f t="shared" si="372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3"/>
        <v>0</v>
      </c>
      <c r="P3977" t="e">
        <f t="shared" si="374"/>
        <v>#DIV/0!</v>
      </c>
      <c r="Q3977" t="str">
        <f t="shared" si="375"/>
        <v>theater</v>
      </c>
      <c r="R3977" t="str">
        <f t="shared" si="372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3"/>
        <v>0.47692307692307695</v>
      </c>
      <c r="P3978">
        <f t="shared" si="374"/>
        <v>62</v>
      </c>
      <c r="Q3978" t="str">
        <f t="shared" si="375"/>
        <v>theater</v>
      </c>
      <c r="R3978" t="str">
        <f t="shared" si="372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3"/>
        <v>1.4500000000000001E-2</v>
      </c>
      <c r="P3979">
        <f t="shared" si="374"/>
        <v>217.5</v>
      </c>
      <c r="Q3979" t="str">
        <f t="shared" si="375"/>
        <v>theater</v>
      </c>
      <c r="R3979" t="str">
        <f t="shared" si="372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3"/>
        <v>0.107</v>
      </c>
      <c r="P3980">
        <f t="shared" si="374"/>
        <v>26.75</v>
      </c>
      <c r="Q3980" t="str">
        <f t="shared" si="375"/>
        <v>theater</v>
      </c>
      <c r="R3980" t="str">
        <f t="shared" si="372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3"/>
        <v>1.8333333333333333E-2</v>
      </c>
      <c r="P3981">
        <f t="shared" si="374"/>
        <v>18.333333333333332</v>
      </c>
      <c r="Q3981" t="str">
        <f t="shared" si="375"/>
        <v>theater</v>
      </c>
      <c r="R3981" t="str">
        <f t="shared" si="372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3"/>
        <v>0.18</v>
      </c>
      <c r="P3982">
        <f t="shared" si="374"/>
        <v>64.285714285714292</v>
      </c>
      <c r="Q3982" t="str">
        <f t="shared" si="375"/>
        <v>theater</v>
      </c>
      <c r="R3982" t="str">
        <f t="shared" si="372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3"/>
        <v>4.0833333333333333E-2</v>
      </c>
      <c r="P3983">
        <f t="shared" si="374"/>
        <v>175</v>
      </c>
      <c r="Q3983" t="str">
        <f t="shared" si="375"/>
        <v>theater</v>
      </c>
      <c r="R3983" t="str">
        <f t="shared" si="372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3"/>
        <v>0.2</v>
      </c>
      <c r="P3984">
        <f t="shared" si="374"/>
        <v>34</v>
      </c>
      <c r="Q3984" t="str">
        <f t="shared" si="375"/>
        <v>theater</v>
      </c>
      <c r="R3984" t="str">
        <f t="shared" si="372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3"/>
        <v>0.34802513464991025</v>
      </c>
      <c r="P3985">
        <f t="shared" si="374"/>
        <v>84.282608695652172</v>
      </c>
      <c r="Q3985" t="str">
        <f t="shared" si="375"/>
        <v>theater</v>
      </c>
      <c r="R3985" t="str">
        <f t="shared" si="372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3"/>
        <v>6.3333333333333339E-2</v>
      </c>
      <c r="P3986">
        <f t="shared" si="374"/>
        <v>9.5</v>
      </c>
      <c r="Q3986" t="str">
        <f t="shared" si="375"/>
        <v>theater</v>
      </c>
      <c r="R3986" t="str">
        <f t="shared" si="372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3"/>
        <v>0.32050000000000001</v>
      </c>
      <c r="P3987">
        <f t="shared" si="374"/>
        <v>33.736842105263158</v>
      </c>
      <c r="Q3987" t="str">
        <f t="shared" si="375"/>
        <v>theater</v>
      </c>
      <c r="R3987" t="str">
        <f t="shared" si="372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3"/>
        <v>9.7600000000000006E-2</v>
      </c>
      <c r="P3988">
        <f t="shared" si="374"/>
        <v>37.53846153846154</v>
      </c>
      <c r="Q3988" t="str">
        <f t="shared" si="375"/>
        <v>theater</v>
      </c>
      <c r="R3988" t="str">
        <f t="shared" si="372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3"/>
        <v>0.3775</v>
      </c>
      <c r="P3989">
        <f t="shared" si="374"/>
        <v>11.615384615384615</v>
      </c>
      <c r="Q3989" t="str">
        <f t="shared" si="375"/>
        <v>theater</v>
      </c>
      <c r="R3989" t="str">
        <f t="shared" si="372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3"/>
        <v>2.1333333333333333E-2</v>
      </c>
      <c r="P3990">
        <f t="shared" si="374"/>
        <v>8</v>
      </c>
      <c r="Q3990" t="str">
        <f t="shared" si="375"/>
        <v>theater</v>
      </c>
      <c r="R3990" t="str">
        <f t="shared" si="372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3"/>
        <v>0</v>
      </c>
      <c r="P3991" t="e">
        <f t="shared" si="374"/>
        <v>#DIV/0!</v>
      </c>
      <c r="Q3991" t="str">
        <f t="shared" si="375"/>
        <v>theater</v>
      </c>
      <c r="R3991" t="str">
        <f t="shared" si="372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3"/>
        <v>4.1818181818181817E-2</v>
      </c>
      <c r="P3992">
        <f t="shared" si="374"/>
        <v>23</v>
      </c>
      <c r="Q3992" t="str">
        <f t="shared" si="375"/>
        <v>theater</v>
      </c>
      <c r="R3992" t="str">
        <f t="shared" si="372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3"/>
        <v>0.2</v>
      </c>
      <c r="P3993">
        <f t="shared" si="374"/>
        <v>100</v>
      </c>
      <c r="Q3993" t="str">
        <f t="shared" si="375"/>
        <v>theater</v>
      </c>
      <c r="R3993" t="str">
        <f t="shared" si="372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3"/>
        <v>5.4100000000000002E-2</v>
      </c>
      <c r="P3994">
        <f t="shared" si="374"/>
        <v>60.111111111111114</v>
      </c>
      <c r="Q3994" t="str">
        <f t="shared" si="375"/>
        <v>theater</v>
      </c>
      <c r="R3994" t="str">
        <f t="shared" si="372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3"/>
        <v>6.0000000000000002E-5</v>
      </c>
      <c r="P3995">
        <f t="shared" si="374"/>
        <v>3</v>
      </c>
      <c r="Q3995" t="str">
        <f t="shared" si="375"/>
        <v>theater</v>
      </c>
      <c r="R3995" t="str">
        <f t="shared" si="372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3"/>
        <v>2.5000000000000001E-3</v>
      </c>
      <c r="P3996">
        <f t="shared" si="374"/>
        <v>5</v>
      </c>
      <c r="Q3996" t="str">
        <f t="shared" si="375"/>
        <v>theater</v>
      </c>
      <c r="R3996" t="str">
        <f t="shared" si="372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3"/>
        <v>0.35</v>
      </c>
      <c r="P3997">
        <f t="shared" si="374"/>
        <v>17.5</v>
      </c>
      <c r="Q3997" t="str">
        <f t="shared" si="375"/>
        <v>theater</v>
      </c>
      <c r="R3997" t="str">
        <f t="shared" si="372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3"/>
        <v>0.16566666666666666</v>
      </c>
      <c r="P3998">
        <f t="shared" si="374"/>
        <v>29.235294117647058</v>
      </c>
      <c r="Q3998" t="str">
        <f t="shared" si="375"/>
        <v>theater</v>
      </c>
      <c r="R3998" t="str">
        <f t="shared" si="372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3"/>
        <v>0</v>
      </c>
      <c r="P3999" t="e">
        <f t="shared" si="374"/>
        <v>#DIV/0!</v>
      </c>
      <c r="Q3999" t="str">
        <f t="shared" si="375"/>
        <v>theater</v>
      </c>
      <c r="R3999" t="str">
        <f t="shared" si="372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3"/>
        <v>0.57199999999999995</v>
      </c>
      <c r="P4000">
        <f t="shared" si="374"/>
        <v>59.583333333333336</v>
      </c>
      <c r="Q4000" t="str">
        <f t="shared" si="375"/>
        <v>theater</v>
      </c>
      <c r="R4000" t="str">
        <f t="shared" si="372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3"/>
        <v>0.16514285714285715</v>
      </c>
      <c r="P4001">
        <f t="shared" si="374"/>
        <v>82.571428571428569</v>
      </c>
      <c r="Q4001" t="str">
        <f t="shared" si="375"/>
        <v>theater</v>
      </c>
      <c r="R4001" t="str">
        <f t="shared" si="372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3"/>
        <v>1.25E-3</v>
      </c>
      <c r="P4002">
        <f t="shared" si="374"/>
        <v>10</v>
      </c>
      <c r="Q4002" t="str">
        <f t="shared" si="375"/>
        <v>theater</v>
      </c>
      <c r="R4002" t="str">
        <f t="shared" si="372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3"/>
        <v>0.3775</v>
      </c>
      <c r="P4003">
        <f t="shared" si="374"/>
        <v>32.357142857142854</v>
      </c>
      <c r="Q4003" t="str">
        <f t="shared" si="375"/>
        <v>theater</v>
      </c>
      <c r="R4003" t="str">
        <f t="shared" si="372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3"/>
        <v>1.84E-2</v>
      </c>
      <c r="P4004">
        <f t="shared" si="374"/>
        <v>5.75</v>
      </c>
      <c r="Q4004" t="str">
        <f t="shared" si="375"/>
        <v>theater</v>
      </c>
      <c r="R4004" t="str">
        <f t="shared" si="372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3"/>
        <v>0.10050000000000001</v>
      </c>
      <c r="P4005">
        <f t="shared" si="374"/>
        <v>100.5</v>
      </c>
      <c r="Q4005" t="str">
        <f t="shared" si="375"/>
        <v>theater</v>
      </c>
      <c r="R4005" t="str">
        <f t="shared" si="372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3"/>
        <v>2E-3</v>
      </c>
      <c r="P4006">
        <f t="shared" si="374"/>
        <v>1</v>
      </c>
      <c r="Q4006" t="str">
        <f t="shared" si="375"/>
        <v>theater</v>
      </c>
      <c r="R4006" t="str">
        <f t="shared" si="372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3"/>
        <v>1.3333333333333334E-2</v>
      </c>
      <c r="P4007">
        <f t="shared" si="374"/>
        <v>20</v>
      </c>
      <c r="Q4007" t="str">
        <f t="shared" si="375"/>
        <v>theater</v>
      </c>
      <c r="R4007" t="str">
        <f t="shared" si="372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3"/>
        <v>6.666666666666667E-5</v>
      </c>
      <c r="P4008">
        <f t="shared" si="374"/>
        <v>2</v>
      </c>
      <c r="Q4008" t="str">
        <f t="shared" si="375"/>
        <v>theater</v>
      </c>
      <c r="R4008" t="str">
        <f t="shared" si="372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3"/>
        <v>2.5000000000000001E-3</v>
      </c>
      <c r="P4009">
        <f t="shared" si="374"/>
        <v>5</v>
      </c>
      <c r="Q4009" t="str">
        <f t="shared" si="375"/>
        <v>theater</v>
      </c>
      <c r="R4009" t="str">
        <f t="shared" si="372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3"/>
        <v>0.06</v>
      </c>
      <c r="P4010">
        <f t="shared" si="374"/>
        <v>15</v>
      </c>
      <c r="Q4010" t="str">
        <f t="shared" si="375"/>
        <v>theater</v>
      </c>
      <c r="R4010" t="str">
        <f t="shared" si="372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3"/>
        <v>3.8860103626943004E-2</v>
      </c>
      <c r="P4011">
        <f t="shared" si="374"/>
        <v>25</v>
      </c>
      <c r="Q4011" t="str">
        <f t="shared" si="375"/>
        <v>theater</v>
      </c>
      <c r="R4011" t="str">
        <f t="shared" si="372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3"/>
        <v>0.24194444444444443</v>
      </c>
      <c r="P4012">
        <f t="shared" si="374"/>
        <v>45.842105263157897</v>
      </c>
      <c r="Q4012" t="str">
        <f t="shared" si="375"/>
        <v>theater</v>
      </c>
      <c r="R4012" t="str">
        <f t="shared" si="372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3"/>
        <v>7.5999999999999998E-2</v>
      </c>
      <c r="P4013">
        <f t="shared" si="374"/>
        <v>4.75</v>
      </c>
      <c r="Q4013" t="str">
        <f t="shared" si="375"/>
        <v>theater</v>
      </c>
      <c r="R4013" t="str">
        <f t="shared" si="372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3"/>
        <v>0</v>
      </c>
      <c r="P4014" t="e">
        <f t="shared" si="374"/>
        <v>#DIV/0!</v>
      </c>
      <c r="Q4014" t="str">
        <f t="shared" si="375"/>
        <v>theater</v>
      </c>
      <c r="R4014" t="str">
        <f t="shared" si="372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3"/>
        <v>1.2999999999999999E-2</v>
      </c>
      <c r="P4015">
        <f t="shared" si="374"/>
        <v>13</v>
      </c>
      <c r="Q4015" t="str">
        <f t="shared" si="375"/>
        <v>theater</v>
      </c>
      <c r="R4015" t="str">
        <f t="shared" si="372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3"/>
        <v>0</v>
      </c>
      <c r="P4016" t="e">
        <f t="shared" si="374"/>
        <v>#DIV/0!</v>
      </c>
      <c r="Q4016" t="str">
        <f t="shared" si="375"/>
        <v>theater</v>
      </c>
      <c r="R4016" t="str">
        <f t="shared" si="372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3"/>
        <v>1.4285714285714287E-4</v>
      </c>
      <c r="P4017">
        <f t="shared" si="374"/>
        <v>1</v>
      </c>
      <c r="Q4017" t="str">
        <f t="shared" si="375"/>
        <v>theater</v>
      </c>
      <c r="R4017" t="str">
        <f t="shared" si="372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3"/>
        <v>0.14000000000000001</v>
      </c>
      <c r="P4018">
        <f t="shared" si="374"/>
        <v>10</v>
      </c>
      <c r="Q4018" t="str">
        <f t="shared" si="375"/>
        <v>theater</v>
      </c>
      <c r="R4018" t="str">
        <f t="shared" si="372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3"/>
        <v>1.0500000000000001E-2</v>
      </c>
      <c r="P4019">
        <f t="shared" si="374"/>
        <v>52.5</v>
      </c>
      <c r="Q4019" t="str">
        <f t="shared" si="375"/>
        <v>theater</v>
      </c>
      <c r="R4019" t="str">
        <f t="shared" si="372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3"/>
        <v>8.666666666666667E-2</v>
      </c>
      <c r="P4020">
        <f t="shared" si="374"/>
        <v>32.5</v>
      </c>
      <c r="Q4020" t="str">
        <f t="shared" si="375"/>
        <v>theater</v>
      </c>
      <c r="R4020" t="str">
        <f t="shared" si="372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3"/>
        <v>8.2857142857142851E-3</v>
      </c>
      <c r="P4021">
        <f t="shared" si="374"/>
        <v>7.25</v>
      </c>
      <c r="Q4021" t="str">
        <f t="shared" si="375"/>
        <v>theater</v>
      </c>
      <c r="R4021" t="str">
        <f t="shared" si="372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3"/>
        <v>0.16666666666666666</v>
      </c>
      <c r="P4022">
        <f t="shared" si="374"/>
        <v>33.333333333333336</v>
      </c>
      <c r="Q4022" t="str">
        <f t="shared" si="375"/>
        <v>theater</v>
      </c>
      <c r="R4022" t="str">
        <f t="shared" si="372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3"/>
        <v>8.3333333333333332E-3</v>
      </c>
      <c r="P4023">
        <f t="shared" si="374"/>
        <v>62.5</v>
      </c>
      <c r="Q4023" t="str">
        <f t="shared" si="375"/>
        <v>theater</v>
      </c>
      <c r="R4023" t="str">
        <f t="shared" si="372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3"/>
        <v>0.69561111111111107</v>
      </c>
      <c r="P4024">
        <f t="shared" si="374"/>
        <v>63.558375634517766</v>
      </c>
      <c r="Q4024" t="str">
        <f t="shared" si="375"/>
        <v>theater</v>
      </c>
      <c r="R4024" t="str">
        <f t="shared" si="372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3"/>
        <v>0</v>
      </c>
      <c r="P4025" t="e">
        <f t="shared" si="374"/>
        <v>#DIV/0!</v>
      </c>
      <c r="Q4025" t="str">
        <f t="shared" si="375"/>
        <v>theater</v>
      </c>
      <c r="R4025" t="str">
        <f t="shared" si="372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3"/>
        <v>1.2500000000000001E-2</v>
      </c>
      <c r="P4026">
        <f t="shared" si="374"/>
        <v>10</v>
      </c>
      <c r="Q4026" t="str">
        <f t="shared" si="375"/>
        <v>theater</v>
      </c>
      <c r="R4026" t="str">
        <f t="shared" si="372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3"/>
        <v>0.05</v>
      </c>
      <c r="P4027">
        <f t="shared" si="374"/>
        <v>62.5</v>
      </c>
      <c r="Q4027" t="str">
        <f t="shared" si="375"/>
        <v>theater</v>
      </c>
      <c r="R4027" t="str">
        <f t="shared" si="372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3"/>
        <v>0</v>
      </c>
      <c r="P4028" t="e">
        <f t="shared" si="374"/>
        <v>#DIV/0!</v>
      </c>
      <c r="Q4028" t="str">
        <f t="shared" si="375"/>
        <v>theater</v>
      </c>
      <c r="R4028" t="str">
        <f t="shared" si="372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3"/>
        <v>7.166666666666667E-2</v>
      </c>
      <c r="P4029">
        <f t="shared" si="374"/>
        <v>30.714285714285715</v>
      </c>
      <c r="Q4029" t="str">
        <f t="shared" si="375"/>
        <v>theater</v>
      </c>
      <c r="R4029" t="str">
        <f t="shared" si="372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3"/>
        <v>0.28050000000000003</v>
      </c>
      <c r="P4030">
        <f t="shared" si="374"/>
        <v>51</v>
      </c>
      <c r="Q4030" t="str">
        <f t="shared" si="375"/>
        <v>theater</v>
      </c>
      <c r="R4030" t="str">
        <f t="shared" si="372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3"/>
        <v>0</v>
      </c>
      <c r="P4031" t="e">
        <f t="shared" si="374"/>
        <v>#DIV/0!</v>
      </c>
      <c r="Q4031" t="str">
        <f t="shared" si="375"/>
        <v>theater</v>
      </c>
      <c r="R4031" t="str">
        <f t="shared" si="372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3"/>
        <v>0.16</v>
      </c>
      <c r="P4032">
        <f t="shared" si="374"/>
        <v>66.666666666666671</v>
      </c>
      <c r="Q4032" t="str">
        <f t="shared" si="375"/>
        <v>theater</v>
      </c>
      <c r="R4032" t="str">
        <f t="shared" si="372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3"/>
        <v>0</v>
      </c>
      <c r="P4033" t="e">
        <f t="shared" si="374"/>
        <v>#DIV/0!</v>
      </c>
      <c r="Q4033" t="str">
        <f t="shared" si="375"/>
        <v>theater</v>
      </c>
      <c r="R4033" t="str">
        <f t="shared" si="372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3"/>
        <v>6.8287037037037035E-2</v>
      </c>
      <c r="P4034">
        <f t="shared" si="374"/>
        <v>59</v>
      </c>
      <c r="Q4034" t="str">
        <f t="shared" si="375"/>
        <v>theater</v>
      </c>
      <c r="R4034" t="str">
        <f t="shared" ref="R4034:R4097" si="378">RIGHT(N4034,(LEN(N4034)-SEARCH("/",N4034)))</f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9">E4035/D4035</f>
        <v>0.25698702928870293</v>
      </c>
      <c r="P4035">
        <f t="shared" ref="P4035:P4098" si="380">E4035/L4035</f>
        <v>65.340319148936175</v>
      </c>
      <c r="Q4035" t="str">
        <f t="shared" ref="Q4035:Q4098" si="381">LEFT(N4035, SEARCH("/",N4035,1)-1)</f>
        <v>theater</v>
      </c>
      <c r="R4035" t="str">
        <f t="shared" si="378"/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9"/>
        <v>1.4814814814814815E-2</v>
      </c>
      <c r="P4036">
        <f t="shared" si="380"/>
        <v>100</v>
      </c>
      <c r="Q4036" t="str">
        <f t="shared" si="381"/>
        <v>theater</v>
      </c>
      <c r="R4036" t="str">
        <f t="shared" si="378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9"/>
        <v>0.36849999999999999</v>
      </c>
      <c r="P4037">
        <f t="shared" si="380"/>
        <v>147.4</v>
      </c>
      <c r="Q4037" t="str">
        <f t="shared" si="381"/>
        <v>theater</v>
      </c>
      <c r="R4037" t="str">
        <f t="shared" si="378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9"/>
        <v>0.47049999999999997</v>
      </c>
      <c r="P4038">
        <f t="shared" si="380"/>
        <v>166.05882352941177</v>
      </c>
      <c r="Q4038" t="str">
        <f t="shared" si="381"/>
        <v>theater</v>
      </c>
      <c r="R4038" t="str">
        <f t="shared" si="378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9"/>
        <v>0.11428571428571428</v>
      </c>
      <c r="P4039">
        <f t="shared" si="380"/>
        <v>40</v>
      </c>
      <c r="Q4039" t="str">
        <f t="shared" si="381"/>
        <v>theater</v>
      </c>
      <c r="R4039" t="str">
        <f t="shared" si="378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9"/>
        <v>0.12039999999999999</v>
      </c>
      <c r="P4040">
        <f t="shared" si="380"/>
        <v>75.25</v>
      </c>
      <c r="Q4040" t="str">
        <f t="shared" si="381"/>
        <v>theater</v>
      </c>
      <c r="R4040" t="str">
        <f t="shared" si="378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9"/>
        <v>0.6</v>
      </c>
      <c r="P4041">
        <f t="shared" si="380"/>
        <v>60</v>
      </c>
      <c r="Q4041" t="str">
        <f t="shared" si="381"/>
        <v>theater</v>
      </c>
      <c r="R4041" t="str">
        <f t="shared" si="378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9"/>
        <v>0.3125</v>
      </c>
      <c r="P4042">
        <f t="shared" si="380"/>
        <v>1250</v>
      </c>
      <c r="Q4042" t="str">
        <f t="shared" si="381"/>
        <v>theater</v>
      </c>
      <c r="R4042" t="str">
        <f t="shared" si="378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9"/>
        <v>4.1999999999999997E-3</v>
      </c>
      <c r="P4043">
        <f t="shared" si="380"/>
        <v>10.5</v>
      </c>
      <c r="Q4043" t="str">
        <f t="shared" si="381"/>
        <v>theater</v>
      </c>
      <c r="R4043" t="str">
        <f t="shared" si="378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9"/>
        <v>2.0999999999999999E-3</v>
      </c>
      <c r="P4044">
        <f t="shared" si="380"/>
        <v>7</v>
      </c>
      <c r="Q4044" t="str">
        <f t="shared" si="381"/>
        <v>theater</v>
      </c>
      <c r="R4044" t="str">
        <f t="shared" si="378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9"/>
        <v>0</v>
      </c>
      <c r="P4045" t="e">
        <f t="shared" si="380"/>
        <v>#DIV/0!</v>
      </c>
      <c r="Q4045" t="str">
        <f t="shared" si="381"/>
        <v>theater</v>
      </c>
      <c r="R4045" t="str">
        <f t="shared" si="378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9"/>
        <v>0.375</v>
      </c>
      <c r="P4046">
        <f t="shared" si="380"/>
        <v>56.25</v>
      </c>
      <c r="Q4046" t="str">
        <f t="shared" si="381"/>
        <v>theater</v>
      </c>
      <c r="R4046" t="str">
        <f t="shared" si="378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9"/>
        <v>2.0000000000000001E-4</v>
      </c>
      <c r="P4047">
        <f t="shared" si="380"/>
        <v>1</v>
      </c>
      <c r="Q4047" t="str">
        <f t="shared" si="381"/>
        <v>theater</v>
      </c>
      <c r="R4047" t="str">
        <f t="shared" si="378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9"/>
        <v>8.2142857142857142E-2</v>
      </c>
      <c r="P4048">
        <f t="shared" si="380"/>
        <v>38.333333333333336</v>
      </c>
      <c r="Q4048" t="str">
        <f t="shared" si="381"/>
        <v>theater</v>
      </c>
      <c r="R4048" t="str">
        <f t="shared" si="378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9"/>
        <v>2.1999999999999999E-2</v>
      </c>
      <c r="P4049">
        <f t="shared" si="380"/>
        <v>27.5</v>
      </c>
      <c r="Q4049" t="str">
        <f t="shared" si="381"/>
        <v>theater</v>
      </c>
      <c r="R4049" t="str">
        <f t="shared" si="378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9"/>
        <v>0.17652941176470588</v>
      </c>
      <c r="P4050">
        <f t="shared" si="380"/>
        <v>32.978021978021978</v>
      </c>
      <c r="Q4050" t="str">
        <f t="shared" si="381"/>
        <v>theater</v>
      </c>
      <c r="R4050" t="str">
        <f t="shared" si="378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9"/>
        <v>8.0000000000000004E-4</v>
      </c>
      <c r="P4051">
        <f t="shared" si="380"/>
        <v>16</v>
      </c>
      <c r="Q4051" t="str">
        <f t="shared" si="381"/>
        <v>theater</v>
      </c>
      <c r="R4051" t="str">
        <f t="shared" si="378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9"/>
        <v>6.6666666666666664E-4</v>
      </c>
      <c r="P4052">
        <f t="shared" si="380"/>
        <v>1</v>
      </c>
      <c r="Q4052" t="str">
        <f t="shared" si="381"/>
        <v>theater</v>
      </c>
      <c r="R4052" t="str">
        <f t="shared" si="378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9"/>
        <v>0</v>
      </c>
      <c r="P4053" t="e">
        <f t="shared" si="380"/>
        <v>#DIV/0!</v>
      </c>
      <c r="Q4053" t="str">
        <f t="shared" si="381"/>
        <v>theater</v>
      </c>
      <c r="R4053" t="str">
        <f t="shared" si="378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9"/>
        <v>0.37533333333333335</v>
      </c>
      <c r="P4054">
        <f t="shared" si="380"/>
        <v>86.615384615384613</v>
      </c>
      <c r="Q4054" t="str">
        <f t="shared" si="381"/>
        <v>theater</v>
      </c>
      <c r="R4054" t="str">
        <f t="shared" si="378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9"/>
        <v>0.22</v>
      </c>
      <c r="P4055">
        <f t="shared" si="380"/>
        <v>55</v>
      </c>
      <c r="Q4055" t="str">
        <f t="shared" si="381"/>
        <v>theater</v>
      </c>
      <c r="R4055" t="str">
        <f t="shared" si="378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9"/>
        <v>0</v>
      </c>
      <c r="P4056" t="e">
        <f t="shared" si="380"/>
        <v>#DIV/0!</v>
      </c>
      <c r="Q4056" t="str">
        <f t="shared" si="381"/>
        <v>theater</v>
      </c>
      <c r="R4056" t="str">
        <f t="shared" si="378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9"/>
        <v>0.1762</v>
      </c>
      <c r="P4057">
        <f t="shared" si="380"/>
        <v>41.952380952380949</v>
      </c>
      <c r="Q4057" t="str">
        <f t="shared" si="381"/>
        <v>theater</v>
      </c>
      <c r="R4057" t="str">
        <f t="shared" si="378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9"/>
        <v>0.53</v>
      </c>
      <c r="P4058">
        <f t="shared" si="380"/>
        <v>88.333333333333329</v>
      </c>
      <c r="Q4058" t="str">
        <f t="shared" si="381"/>
        <v>theater</v>
      </c>
      <c r="R4058" t="str">
        <f t="shared" si="378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9"/>
        <v>0.22142857142857142</v>
      </c>
      <c r="P4059">
        <f t="shared" si="380"/>
        <v>129.16666666666666</v>
      </c>
      <c r="Q4059" t="str">
        <f t="shared" si="381"/>
        <v>theater</v>
      </c>
      <c r="R4059" t="str">
        <f t="shared" si="378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9"/>
        <v>2.5333333333333333E-2</v>
      </c>
      <c r="P4060">
        <f t="shared" si="380"/>
        <v>23.75</v>
      </c>
      <c r="Q4060" t="str">
        <f t="shared" si="381"/>
        <v>theater</v>
      </c>
      <c r="R4060" t="str">
        <f t="shared" si="378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9"/>
        <v>2.5000000000000001E-2</v>
      </c>
      <c r="P4061">
        <f t="shared" si="380"/>
        <v>35.714285714285715</v>
      </c>
      <c r="Q4061" t="str">
        <f t="shared" si="381"/>
        <v>theater</v>
      </c>
      <c r="R4061" t="str">
        <f t="shared" si="378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9"/>
        <v>2.8500000000000001E-2</v>
      </c>
      <c r="P4062">
        <f t="shared" si="380"/>
        <v>57</v>
      </c>
      <c r="Q4062" t="str">
        <f t="shared" si="381"/>
        <v>theater</v>
      </c>
      <c r="R4062" t="str">
        <f t="shared" si="378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9"/>
        <v>0</v>
      </c>
      <c r="P4063" t="e">
        <f t="shared" si="380"/>
        <v>#DIV/0!</v>
      </c>
      <c r="Q4063" t="str">
        <f t="shared" si="381"/>
        <v>theater</v>
      </c>
      <c r="R4063" t="str">
        <f t="shared" si="378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9"/>
        <v>2.4500000000000001E-2</v>
      </c>
      <c r="P4064">
        <f t="shared" si="380"/>
        <v>163.33333333333334</v>
      </c>
      <c r="Q4064" t="str">
        <f t="shared" si="381"/>
        <v>theater</v>
      </c>
      <c r="R4064" t="str">
        <f t="shared" si="378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9"/>
        <v>1.4210526315789474E-2</v>
      </c>
      <c r="P4065">
        <f t="shared" si="380"/>
        <v>15</v>
      </c>
      <c r="Q4065" t="str">
        <f t="shared" si="381"/>
        <v>theater</v>
      </c>
      <c r="R4065" t="str">
        <f t="shared" si="378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9"/>
        <v>0.1925</v>
      </c>
      <c r="P4066">
        <f t="shared" si="380"/>
        <v>64.166666666666671</v>
      </c>
      <c r="Q4066" t="str">
        <f t="shared" si="381"/>
        <v>theater</v>
      </c>
      <c r="R4066" t="str">
        <f t="shared" si="378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9"/>
        <v>6.7499999999999999E-3</v>
      </c>
      <c r="P4067">
        <f t="shared" si="380"/>
        <v>6.75</v>
      </c>
      <c r="Q4067" t="str">
        <f t="shared" si="381"/>
        <v>theater</v>
      </c>
      <c r="R4067" t="str">
        <f t="shared" si="378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9"/>
        <v>1.6666666666666668E-3</v>
      </c>
      <c r="P4068">
        <f t="shared" si="380"/>
        <v>25</v>
      </c>
      <c r="Q4068" t="str">
        <f t="shared" si="381"/>
        <v>theater</v>
      </c>
      <c r="R4068" t="str">
        <f t="shared" si="378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9"/>
        <v>0.60899999999999999</v>
      </c>
      <c r="P4069">
        <f t="shared" si="380"/>
        <v>179.11764705882354</v>
      </c>
      <c r="Q4069" t="str">
        <f t="shared" si="381"/>
        <v>theater</v>
      </c>
      <c r="R4069" t="str">
        <f t="shared" si="378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9"/>
        <v>0.01</v>
      </c>
      <c r="P4070">
        <f t="shared" si="380"/>
        <v>34.950000000000003</v>
      </c>
      <c r="Q4070" t="str">
        <f t="shared" si="381"/>
        <v>theater</v>
      </c>
      <c r="R4070" t="str">
        <f t="shared" si="378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9"/>
        <v>0.34399999999999997</v>
      </c>
      <c r="P4071">
        <f t="shared" si="380"/>
        <v>33.07692307692308</v>
      </c>
      <c r="Q4071" t="str">
        <f t="shared" si="381"/>
        <v>theater</v>
      </c>
      <c r="R4071" t="str">
        <f t="shared" si="378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9"/>
        <v>0.16500000000000001</v>
      </c>
      <c r="P4072">
        <f t="shared" si="380"/>
        <v>27.5</v>
      </c>
      <c r="Q4072" t="str">
        <f t="shared" si="381"/>
        <v>theater</v>
      </c>
      <c r="R4072" t="str">
        <f t="shared" si="378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9"/>
        <v>0</v>
      </c>
      <c r="P4073" t="e">
        <f t="shared" si="380"/>
        <v>#DIV/0!</v>
      </c>
      <c r="Q4073" t="str">
        <f t="shared" si="381"/>
        <v>theater</v>
      </c>
      <c r="R4073" t="str">
        <f t="shared" si="378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9"/>
        <v>4.0000000000000001E-3</v>
      </c>
      <c r="P4074">
        <f t="shared" si="380"/>
        <v>2</v>
      </c>
      <c r="Q4074" t="str">
        <f t="shared" si="381"/>
        <v>theater</v>
      </c>
      <c r="R4074" t="str">
        <f t="shared" si="378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9"/>
        <v>1.0571428571428572E-2</v>
      </c>
      <c r="P4075">
        <f t="shared" si="380"/>
        <v>18.5</v>
      </c>
      <c r="Q4075" t="str">
        <f t="shared" si="381"/>
        <v>theater</v>
      </c>
      <c r="R4075" t="str">
        <f t="shared" si="378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9"/>
        <v>0.26727272727272727</v>
      </c>
      <c r="P4076">
        <f t="shared" si="380"/>
        <v>35</v>
      </c>
      <c r="Q4076" t="str">
        <f t="shared" si="381"/>
        <v>theater</v>
      </c>
      <c r="R4076" t="str">
        <f t="shared" si="378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9"/>
        <v>0.28799999999999998</v>
      </c>
      <c r="P4077">
        <f t="shared" si="380"/>
        <v>44.307692307692307</v>
      </c>
      <c r="Q4077" t="str">
        <f t="shared" si="381"/>
        <v>theater</v>
      </c>
      <c r="R4077" t="str">
        <f t="shared" si="378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9"/>
        <v>0</v>
      </c>
      <c r="P4078" t="e">
        <f t="shared" si="380"/>
        <v>#DIV/0!</v>
      </c>
      <c r="Q4078" t="str">
        <f t="shared" si="381"/>
        <v>theater</v>
      </c>
      <c r="R4078" t="str">
        <f t="shared" si="378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9"/>
        <v>8.8999999999999996E-2</v>
      </c>
      <c r="P4079">
        <f t="shared" si="380"/>
        <v>222.5</v>
      </c>
      <c r="Q4079" t="str">
        <f t="shared" si="381"/>
        <v>theater</v>
      </c>
      <c r="R4079" t="str">
        <f t="shared" si="378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9"/>
        <v>0</v>
      </c>
      <c r="P4080" t="e">
        <f t="shared" si="380"/>
        <v>#DIV/0!</v>
      </c>
      <c r="Q4080" t="str">
        <f t="shared" si="381"/>
        <v>theater</v>
      </c>
      <c r="R4080" t="str">
        <f t="shared" si="378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9"/>
        <v>1.6666666666666668E-3</v>
      </c>
      <c r="P4081">
        <f t="shared" si="380"/>
        <v>5</v>
      </c>
      <c r="Q4081" t="str">
        <f t="shared" si="381"/>
        <v>theater</v>
      </c>
      <c r="R4081" t="str">
        <f t="shared" si="378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9"/>
        <v>0</v>
      </c>
      <c r="P4082" t="e">
        <f t="shared" si="380"/>
        <v>#DIV/0!</v>
      </c>
      <c r="Q4082" t="str">
        <f t="shared" si="381"/>
        <v>theater</v>
      </c>
      <c r="R4082" t="str">
        <f t="shared" si="378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9"/>
        <v>0.15737410071942445</v>
      </c>
      <c r="P4083">
        <f t="shared" si="380"/>
        <v>29.166666666666668</v>
      </c>
      <c r="Q4083" t="str">
        <f t="shared" si="381"/>
        <v>theater</v>
      </c>
      <c r="R4083" t="str">
        <f t="shared" si="378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9"/>
        <v>0.02</v>
      </c>
      <c r="P4084">
        <f t="shared" si="380"/>
        <v>1.5</v>
      </c>
      <c r="Q4084" t="str">
        <f t="shared" si="381"/>
        <v>theater</v>
      </c>
      <c r="R4084" t="str">
        <f t="shared" si="378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9"/>
        <v>0.21685714285714286</v>
      </c>
      <c r="P4085">
        <f t="shared" si="380"/>
        <v>126.5</v>
      </c>
      <c r="Q4085" t="str">
        <f t="shared" si="381"/>
        <v>theater</v>
      </c>
      <c r="R4085" t="str">
        <f t="shared" si="378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9"/>
        <v>3.3333333333333335E-3</v>
      </c>
      <c r="P4086">
        <f t="shared" si="380"/>
        <v>10</v>
      </c>
      <c r="Q4086" t="str">
        <f t="shared" si="381"/>
        <v>theater</v>
      </c>
      <c r="R4086" t="str">
        <f t="shared" si="378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9"/>
        <v>2.8571428571428571E-3</v>
      </c>
      <c r="P4087">
        <f t="shared" si="380"/>
        <v>10</v>
      </c>
      <c r="Q4087" t="str">
        <f t="shared" si="381"/>
        <v>theater</v>
      </c>
      <c r="R4087" t="str">
        <f t="shared" si="378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9"/>
        <v>4.7E-2</v>
      </c>
      <c r="P4088">
        <f t="shared" si="380"/>
        <v>9.4</v>
      </c>
      <c r="Q4088" t="str">
        <f t="shared" si="381"/>
        <v>theater</v>
      </c>
      <c r="R4088" t="str">
        <f t="shared" si="378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9"/>
        <v>0</v>
      </c>
      <c r="P4089" t="e">
        <f t="shared" si="380"/>
        <v>#DIV/0!</v>
      </c>
      <c r="Q4089" t="str">
        <f t="shared" si="381"/>
        <v>theater</v>
      </c>
      <c r="R4089" t="str">
        <f t="shared" si="378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9"/>
        <v>0.108</v>
      </c>
      <c r="P4090">
        <f t="shared" si="380"/>
        <v>72</v>
      </c>
      <c r="Q4090" t="str">
        <f t="shared" si="381"/>
        <v>theater</v>
      </c>
      <c r="R4090" t="str">
        <f t="shared" si="378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9"/>
        <v>4.8000000000000001E-2</v>
      </c>
      <c r="P4091">
        <f t="shared" si="380"/>
        <v>30</v>
      </c>
      <c r="Q4091" t="str">
        <f t="shared" si="381"/>
        <v>theater</v>
      </c>
      <c r="R4091" t="str">
        <f t="shared" si="378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9"/>
        <v>3.2000000000000001E-2</v>
      </c>
      <c r="P4092">
        <f t="shared" si="380"/>
        <v>10.666666666666666</v>
      </c>
      <c r="Q4092" t="str">
        <f t="shared" si="381"/>
        <v>theater</v>
      </c>
      <c r="R4092" t="str">
        <f t="shared" si="378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9"/>
        <v>0.1275</v>
      </c>
      <c r="P4093">
        <f t="shared" si="380"/>
        <v>25.5</v>
      </c>
      <c r="Q4093" t="str">
        <f t="shared" si="381"/>
        <v>theater</v>
      </c>
      <c r="R4093" t="str">
        <f t="shared" si="378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9"/>
        <v>1.8181818181818181E-4</v>
      </c>
      <c r="P4094">
        <f t="shared" si="380"/>
        <v>20</v>
      </c>
      <c r="Q4094" t="str">
        <f t="shared" si="381"/>
        <v>theater</v>
      </c>
      <c r="R4094" t="str">
        <f t="shared" si="378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9"/>
        <v>2.4E-2</v>
      </c>
      <c r="P4095">
        <f t="shared" si="380"/>
        <v>15</v>
      </c>
      <c r="Q4095" t="str">
        <f t="shared" si="381"/>
        <v>theater</v>
      </c>
      <c r="R4095" t="str">
        <f t="shared" si="378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9"/>
        <v>0.36499999999999999</v>
      </c>
      <c r="P4096">
        <f t="shared" si="380"/>
        <v>91.25</v>
      </c>
      <c r="Q4096" t="str">
        <f t="shared" si="381"/>
        <v>theater</v>
      </c>
      <c r="R4096" t="str">
        <f t="shared" si="378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9"/>
        <v>2.6666666666666668E-2</v>
      </c>
      <c r="P4097">
        <f t="shared" si="380"/>
        <v>800</v>
      </c>
      <c r="Q4097" t="str">
        <f t="shared" si="381"/>
        <v>theater</v>
      </c>
      <c r="R4097" t="str">
        <f t="shared" si="378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9"/>
        <v>0.11428571428571428</v>
      </c>
      <c r="P4098">
        <f t="shared" si="380"/>
        <v>80</v>
      </c>
      <c r="Q4098" t="str">
        <f t="shared" si="381"/>
        <v>theater</v>
      </c>
      <c r="R4098" t="str">
        <f t="shared" ref="R4098:R4115" si="384">RIGHT(N4098,(LEN(N4098)-SEARCH("/",N4098)))</f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5">E4099/D4099</f>
        <v>0</v>
      </c>
      <c r="P4099" t="e">
        <f t="shared" ref="P4099:P4115" si="386">E4099/L4099</f>
        <v>#DIV/0!</v>
      </c>
      <c r="Q4099" t="str">
        <f t="shared" ref="Q4099:Q4115" si="387">LEFT(N4099, SEARCH("/",N4099,1)-1)</f>
        <v>theater</v>
      </c>
      <c r="R4099" t="str">
        <f t="shared" si="384"/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5"/>
        <v>0</v>
      </c>
      <c r="P4100" t="e">
        <f t="shared" si="386"/>
        <v>#DIV/0!</v>
      </c>
      <c r="Q4100" t="str">
        <f t="shared" si="387"/>
        <v>theater</v>
      </c>
      <c r="R4100" t="str">
        <f t="shared" si="384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5"/>
        <v>1.1111111111111112E-2</v>
      </c>
      <c r="P4101">
        <f t="shared" si="386"/>
        <v>50</v>
      </c>
      <c r="Q4101" t="str">
        <f t="shared" si="387"/>
        <v>theater</v>
      </c>
      <c r="R4101" t="str">
        <f t="shared" si="384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5"/>
        <v>0</v>
      </c>
      <c r="P4102" t="e">
        <f t="shared" si="386"/>
        <v>#DIV/0!</v>
      </c>
      <c r="Q4102" t="str">
        <f t="shared" si="387"/>
        <v>theater</v>
      </c>
      <c r="R4102" t="str">
        <f t="shared" si="384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5"/>
        <v>0</v>
      </c>
      <c r="P4103" t="e">
        <f t="shared" si="386"/>
        <v>#DIV/0!</v>
      </c>
      <c r="Q4103" t="str">
        <f t="shared" si="387"/>
        <v>theater</v>
      </c>
      <c r="R4103" t="str">
        <f t="shared" si="384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5"/>
        <v>0.27400000000000002</v>
      </c>
      <c r="P4104">
        <f t="shared" si="386"/>
        <v>22.833333333333332</v>
      </c>
      <c r="Q4104" t="str">
        <f t="shared" si="387"/>
        <v>theater</v>
      </c>
      <c r="R4104" t="str">
        <f t="shared" si="384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5"/>
        <v>0.1</v>
      </c>
      <c r="P4105">
        <f t="shared" si="386"/>
        <v>16.666666666666668</v>
      </c>
      <c r="Q4105" t="str">
        <f t="shared" si="387"/>
        <v>theater</v>
      </c>
      <c r="R4105" t="str">
        <f t="shared" si="384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5"/>
        <v>0.21366666666666667</v>
      </c>
      <c r="P4106">
        <f t="shared" si="386"/>
        <v>45.785714285714285</v>
      </c>
      <c r="Q4106" t="str">
        <f t="shared" si="387"/>
        <v>theater</v>
      </c>
      <c r="R4106" t="str">
        <f t="shared" si="384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5"/>
        <v>6.9696969696969702E-2</v>
      </c>
      <c r="P4107">
        <f t="shared" si="386"/>
        <v>383.33333333333331</v>
      </c>
      <c r="Q4107" t="str">
        <f t="shared" si="387"/>
        <v>theater</v>
      </c>
      <c r="R4107" t="str">
        <f t="shared" si="384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5"/>
        <v>0.70599999999999996</v>
      </c>
      <c r="P4108">
        <f t="shared" si="386"/>
        <v>106.96969696969697</v>
      </c>
      <c r="Q4108" t="str">
        <f t="shared" si="387"/>
        <v>theater</v>
      </c>
      <c r="R4108" t="str">
        <f t="shared" si="384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5"/>
        <v>2.0500000000000001E-2</v>
      </c>
      <c r="P4109">
        <f t="shared" si="386"/>
        <v>10.25</v>
      </c>
      <c r="Q4109" t="str">
        <f t="shared" si="387"/>
        <v>theater</v>
      </c>
      <c r="R4109" t="str">
        <f t="shared" si="384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5"/>
        <v>1.9666666666666666E-2</v>
      </c>
      <c r="P4110">
        <f t="shared" si="386"/>
        <v>59</v>
      </c>
      <c r="Q4110" t="str">
        <f t="shared" si="387"/>
        <v>theater</v>
      </c>
      <c r="R4110" t="str">
        <f t="shared" si="384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5"/>
        <v>0</v>
      </c>
      <c r="P4111" t="e">
        <f t="shared" si="386"/>
        <v>#DIV/0!</v>
      </c>
      <c r="Q4111" t="str">
        <f t="shared" si="387"/>
        <v>theater</v>
      </c>
      <c r="R4111" t="str">
        <f t="shared" si="384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5"/>
        <v>0.28666666666666668</v>
      </c>
      <c r="P4112">
        <f t="shared" si="386"/>
        <v>14.333333333333334</v>
      </c>
      <c r="Q4112" t="str">
        <f t="shared" si="387"/>
        <v>theater</v>
      </c>
      <c r="R4112" t="str">
        <f t="shared" si="384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5"/>
        <v>3.1333333333333331E-2</v>
      </c>
      <c r="P4113">
        <f t="shared" si="386"/>
        <v>15.666666666666666</v>
      </c>
      <c r="Q4113" t="str">
        <f t="shared" si="387"/>
        <v>theater</v>
      </c>
      <c r="R4113" t="str">
        <f t="shared" si="384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5"/>
        <v>4.0000000000000002E-4</v>
      </c>
      <c r="P4114">
        <f t="shared" si="386"/>
        <v>1</v>
      </c>
      <c r="Q4114" t="str">
        <f t="shared" si="387"/>
        <v>theater</v>
      </c>
      <c r="R4114" t="str">
        <f t="shared" si="384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5"/>
        <v>2E-3</v>
      </c>
      <c r="P4115">
        <f t="shared" si="386"/>
        <v>1</v>
      </c>
      <c r="Q4115" t="str">
        <f t="shared" si="387"/>
        <v>theater</v>
      </c>
      <c r="R4115" t="str">
        <f t="shared" si="384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U4115" xr:uid="{677A8A3F-CD1B-4BC2-9222-1BB705F49642}"/>
  <sortState xmlns:xlrd2="http://schemas.microsoft.com/office/spreadsheetml/2017/richdata2" ref="Q2:Q4115">
    <sortCondition ref="Q2"/>
  </sortState>
  <conditionalFormatting sqref="F1:F1048576">
    <cfRule type="cellIs" dxfId="12" priority="9" operator="equal">
      <formula>"Canceled"</formula>
    </cfRule>
    <cfRule type="cellIs" dxfId="11" priority="10" operator="equal">
      <formula>"Live"</formula>
    </cfRule>
    <cfRule type="cellIs" dxfId="10" priority="11" operator="equal">
      <formula>"Failed"</formula>
    </cfRule>
    <cfRule type="cellIs" dxfId="9" priority="12" operator="equal">
      <formula>"Successful"</formula>
    </cfRule>
  </conditionalFormatting>
  <conditionalFormatting sqref="O1:O4115">
    <cfRule type="colorScale" priority="2">
      <colorScale>
        <cfvo type="min"/>
        <cfvo type="num" val="1"/>
        <cfvo type="num" val="2"/>
        <color rgb="FFC00000"/>
        <color rgb="FF92D050"/>
        <color rgb="FF00B0F0"/>
      </colorScale>
    </cfRule>
  </conditionalFormatting>
  <conditionalFormatting sqref="U2:U4115">
    <cfRule type="cellIs" dxfId="8" priority="1" operator="equal">
      <formula>TRUE</formula>
    </cfRule>
  </conditionalFormatting>
  <pageMargins left="0.7" right="0.7" top="0.75" bottom="0.75" header="0.3" footer="0.3"/>
  <pageSetup paperSize="9" orientation="portrait" r:id="rId1"/>
  <headerFooter>
    <oddHeader>&amp;L&amp;"Calibri"&amp;12&amp;K000000[Open]&amp;1#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6D5B86-121C-4543-91E4-67E1C8BF7129}">
  <dimension ref="A1:F14"/>
  <sheetViews>
    <sheetView topLeftCell="C1" workbookViewId="0">
      <selection activeCell="L20" sqref="L20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8315</v>
      </c>
    </row>
    <row r="3" spans="1:6" x14ac:dyDescent="0.25">
      <c r="A3" s="7" t="s">
        <v>8324</v>
      </c>
      <c r="B3" s="7" t="s">
        <v>8314</v>
      </c>
    </row>
    <row r="4" spans="1:6" x14ac:dyDescent="0.25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25">
      <c r="A5" s="8" t="s">
        <v>8313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5">
      <c r="A6" s="8" t="s">
        <v>8316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5">
      <c r="A7" s="8" t="s">
        <v>8317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5">
      <c r="A8" s="8" t="s">
        <v>8318</v>
      </c>
      <c r="B8" s="5">
        <v>24</v>
      </c>
      <c r="C8" s="5"/>
      <c r="D8" s="5"/>
      <c r="E8" s="5"/>
      <c r="F8" s="5">
        <v>24</v>
      </c>
    </row>
    <row r="9" spans="1:6" x14ac:dyDescent="0.25">
      <c r="A9" s="8" t="s">
        <v>8319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5">
      <c r="A10" s="8" t="s">
        <v>8320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5">
      <c r="A11" s="8" t="s">
        <v>8321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5">
      <c r="A12" s="8" t="s">
        <v>8322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5">
      <c r="A13" s="8" t="s">
        <v>8323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5">
      <c r="A14" s="8" t="s">
        <v>8311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F4072-EA69-409F-BDB1-D247CE309A08}">
  <dimension ref="A1:F47"/>
  <sheetViews>
    <sheetView workbookViewId="0">
      <selection activeCell="H21" sqref="H21:H22"/>
    </sheetView>
  </sheetViews>
  <sheetFormatPr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8223</v>
      </c>
      <c r="B1" t="s">
        <v>8315</v>
      </c>
    </row>
    <row r="2" spans="1:6" x14ac:dyDescent="0.25">
      <c r="A2" s="7" t="s">
        <v>8308</v>
      </c>
      <c r="B2" t="s">
        <v>8315</v>
      </c>
    </row>
    <row r="4" spans="1:6" x14ac:dyDescent="0.25">
      <c r="A4" s="7" t="s">
        <v>8324</v>
      </c>
      <c r="B4" s="7" t="s">
        <v>8314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8" t="s">
        <v>8325</v>
      </c>
      <c r="B6" s="5"/>
      <c r="C6" s="5">
        <v>100</v>
      </c>
      <c r="D6" s="5"/>
      <c r="E6" s="5"/>
      <c r="F6" s="5">
        <v>100</v>
      </c>
    </row>
    <row r="7" spans="1:6" x14ac:dyDescent="0.25">
      <c r="A7" s="8" t="s">
        <v>8326</v>
      </c>
      <c r="B7" s="5">
        <v>20</v>
      </c>
      <c r="C7" s="5"/>
      <c r="D7" s="5"/>
      <c r="E7" s="5"/>
      <c r="F7" s="5">
        <v>20</v>
      </c>
    </row>
    <row r="8" spans="1:6" x14ac:dyDescent="0.25">
      <c r="A8" s="8" t="s">
        <v>8327</v>
      </c>
      <c r="B8" s="5">
        <v>24</v>
      </c>
      <c r="C8" s="5"/>
      <c r="D8" s="5"/>
      <c r="E8" s="5"/>
      <c r="F8" s="5">
        <v>24</v>
      </c>
    </row>
    <row r="9" spans="1:6" x14ac:dyDescent="0.25">
      <c r="A9" s="8" t="s">
        <v>8328</v>
      </c>
      <c r="B9" s="5"/>
      <c r="C9" s="5">
        <v>40</v>
      </c>
      <c r="D9" s="5"/>
      <c r="E9" s="5"/>
      <c r="F9" s="5">
        <v>40</v>
      </c>
    </row>
    <row r="10" spans="1:6" x14ac:dyDescent="0.25">
      <c r="A10" s="8" t="s">
        <v>8329</v>
      </c>
      <c r="B10" s="5"/>
      <c r="C10" s="5"/>
      <c r="D10" s="5"/>
      <c r="E10" s="5">
        <v>40</v>
      </c>
      <c r="F10" s="5">
        <v>40</v>
      </c>
    </row>
    <row r="11" spans="1:6" x14ac:dyDescent="0.25">
      <c r="A11" s="8" t="s">
        <v>8330</v>
      </c>
      <c r="B11" s="5"/>
      <c r="C11" s="5"/>
      <c r="D11" s="5"/>
      <c r="E11" s="5">
        <v>180</v>
      </c>
      <c r="F11" s="5">
        <v>180</v>
      </c>
    </row>
    <row r="12" spans="1:6" x14ac:dyDescent="0.25">
      <c r="A12" s="8" t="s">
        <v>8331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8" t="s">
        <v>8332</v>
      </c>
      <c r="B13" s="5"/>
      <c r="C13" s="5"/>
      <c r="D13" s="5"/>
      <c r="E13" s="5">
        <v>40</v>
      </c>
      <c r="F13" s="5">
        <v>40</v>
      </c>
    </row>
    <row r="14" spans="1:6" x14ac:dyDescent="0.25">
      <c r="A14" s="8" t="s">
        <v>8333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5">
      <c r="A15" s="8" t="s">
        <v>8334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8" t="s">
        <v>8335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5">
      <c r="A17" s="8" t="s">
        <v>8336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8" t="s">
        <v>8337</v>
      </c>
      <c r="B18" s="5"/>
      <c r="C18" s="5"/>
      <c r="D18" s="5"/>
      <c r="E18" s="5">
        <v>140</v>
      </c>
      <c r="F18" s="5">
        <v>140</v>
      </c>
    </row>
    <row r="19" spans="1:6" x14ac:dyDescent="0.25">
      <c r="A19" s="8" t="s">
        <v>8338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5">
      <c r="A20" s="8" t="s">
        <v>8339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8" t="s">
        <v>8340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5">
      <c r="A22" s="8" t="s">
        <v>8341</v>
      </c>
      <c r="B22" s="5"/>
      <c r="C22" s="5"/>
      <c r="D22" s="5"/>
      <c r="E22" s="5">
        <v>20</v>
      </c>
      <c r="F22" s="5">
        <v>20</v>
      </c>
    </row>
    <row r="23" spans="1:6" x14ac:dyDescent="0.25">
      <c r="A23" s="8" t="s">
        <v>8342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8" t="s">
        <v>8343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5">
      <c r="A25" s="8" t="s">
        <v>8344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8" t="s">
        <v>8345</v>
      </c>
      <c r="B26" s="5"/>
      <c r="C26" s="5"/>
      <c r="D26" s="5"/>
      <c r="E26" s="5">
        <v>60</v>
      </c>
      <c r="F26" s="5">
        <v>60</v>
      </c>
    </row>
    <row r="27" spans="1:6" x14ac:dyDescent="0.25">
      <c r="A27" s="8" t="s">
        <v>8346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8" t="s">
        <v>8347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5">
      <c r="A29" s="8" t="s">
        <v>8348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8" t="s">
        <v>8349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5">
      <c r="A31" s="8" t="s">
        <v>8350</v>
      </c>
      <c r="B31" s="5"/>
      <c r="C31" s="5"/>
      <c r="D31" s="5"/>
      <c r="E31" s="5">
        <v>40</v>
      </c>
      <c r="F31" s="5">
        <v>40</v>
      </c>
    </row>
    <row r="32" spans="1:6" x14ac:dyDescent="0.25">
      <c r="A32" s="8" t="s">
        <v>8351</v>
      </c>
      <c r="B32" s="5"/>
      <c r="C32" s="5"/>
      <c r="D32" s="5"/>
      <c r="E32" s="5">
        <v>20</v>
      </c>
      <c r="F32" s="5">
        <v>20</v>
      </c>
    </row>
    <row r="33" spans="1:6" x14ac:dyDescent="0.25">
      <c r="A33" s="8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8" t="s">
        <v>8353</v>
      </c>
      <c r="B34" s="5"/>
      <c r="C34" s="5"/>
      <c r="D34" s="5"/>
      <c r="E34" s="5">
        <v>260</v>
      </c>
      <c r="F34" s="5">
        <v>260</v>
      </c>
    </row>
    <row r="35" spans="1:6" x14ac:dyDescent="0.25">
      <c r="A35" s="8" t="s">
        <v>8354</v>
      </c>
      <c r="B35" s="5">
        <v>40</v>
      </c>
      <c r="C35" s="5"/>
      <c r="D35" s="5"/>
      <c r="E35" s="5"/>
      <c r="F35" s="5">
        <v>40</v>
      </c>
    </row>
    <row r="36" spans="1:6" x14ac:dyDescent="0.25">
      <c r="A36" s="8" t="s">
        <v>8355</v>
      </c>
      <c r="B36" s="5"/>
      <c r="C36" s="5"/>
      <c r="D36" s="5"/>
      <c r="E36" s="5">
        <v>60</v>
      </c>
      <c r="F36" s="5">
        <v>60</v>
      </c>
    </row>
    <row r="37" spans="1:6" x14ac:dyDescent="0.25">
      <c r="A37" s="8" t="s">
        <v>8356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5">
      <c r="A38" s="8" t="s">
        <v>8357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5">
      <c r="A39" s="8" t="s">
        <v>8358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5">
      <c r="A40" s="8" t="s">
        <v>8359</v>
      </c>
      <c r="B40" s="5"/>
      <c r="C40" s="5"/>
      <c r="D40" s="5"/>
      <c r="E40" s="5">
        <v>80</v>
      </c>
      <c r="F40" s="5">
        <v>80</v>
      </c>
    </row>
    <row r="41" spans="1:6" x14ac:dyDescent="0.25">
      <c r="A41" s="8" t="s">
        <v>8360</v>
      </c>
      <c r="B41" s="5"/>
      <c r="C41" s="5"/>
      <c r="D41" s="5"/>
      <c r="E41" s="5">
        <v>60</v>
      </c>
      <c r="F41" s="5">
        <v>60</v>
      </c>
    </row>
    <row r="42" spans="1:6" x14ac:dyDescent="0.25">
      <c r="A42" s="8" t="s">
        <v>8361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5">
      <c r="A43" s="8" t="s">
        <v>8362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8" t="s">
        <v>8363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5">
      <c r="A45" s="8" t="s">
        <v>8364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5">
      <c r="A46" s="8" t="s">
        <v>8365</v>
      </c>
      <c r="B46" s="5">
        <v>20</v>
      </c>
      <c r="C46" s="5"/>
      <c r="D46" s="5"/>
      <c r="E46" s="5"/>
      <c r="F46" s="5">
        <v>20</v>
      </c>
    </row>
    <row r="47" spans="1:6" x14ac:dyDescent="0.25">
      <c r="A47" s="8" t="s">
        <v>8311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0E780-0A04-4486-AF07-08E46C66B829}">
  <dimension ref="A2:G15"/>
  <sheetViews>
    <sheetView workbookViewId="0">
      <selection activeCell="A4" sqref="A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7" x14ac:dyDescent="0.25">
      <c r="A2" s="7" t="s">
        <v>8308</v>
      </c>
      <c r="B2" t="s">
        <v>8315</v>
      </c>
    </row>
    <row r="4" spans="1:7" x14ac:dyDescent="0.25">
      <c r="A4" s="7" t="s">
        <v>8312</v>
      </c>
      <c r="B4" s="7" t="s">
        <v>8314</v>
      </c>
    </row>
    <row r="5" spans="1:7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>
        <f>GETPIVOTDATA("state",$A$3,"state","canceled","Years",2009)+GETPIVOTDATA("state",$A$3,"state","failed","Years",2009)</f>
        <v>5</v>
      </c>
    </row>
    <row r="6" spans="1:7" x14ac:dyDescent="0.25">
      <c r="A6" s="8" t="s">
        <v>8401</v>
      </c>
      <c r="B6" s="5">
        <v>1</v>
      </c>
      <c r="C6" s="5">
        <v>4</v>
      </c>
      <c r="D6" s="5"/>
      <c r="E6" s="5">
        <v>9</v>
      </c>
      <c r="F6" s="5">
        <v>14</v>
      </c>
      <c r="G6">
        <f>GETPIVOTDATA("state",$A$3,"state","canceled","Years",2010)+GETPIVOTDATA("state",$A$3,"state","failed","Years",2010)</f>
        <v>16</v>
      </c>
    </row>
    <row r="7" spans="1:7" x14ac:dyDescent="0.25">
      <c r="A7" s="8" t="s">
        <v>8402</v>
      </c>
      <c r="B7" s="5">
        <v>1</v>
      </c>
      <c r="C7" s="5">
        <v>15</v>
      </c>
      <c r="D7" s="5"/>
      <c r="E7" s="5">
        <v>49</v>
      </c>
      <c r="F7" s="5">
        <v>65</v>
      </c>
      <c r="G7">
        <f>GETPIVOTDATA("state",$A$3,"state","canceled","Years",2011)+GETPIVOTDATA("state",$A$3,"state","failed","Years",2011)</f>
        <v>35</v>
      </c>
    </row>
    <row r="8" spans="1:7" x14ac:dyDescent="0.25">
      <c r="A8" s="8" t="s">
        <v>8403</v>
      </c>
      <c r="B8" s="5">
        <v>7</v>
      </c>
      <c r="C8" s="5">
        <v>28</v>
      </c>
      <c r="D8" s="5"/>
      <c r="E8" s="5">
        <v>136</v>
      </c>
      <c r="F8" s="5">
        <v>171</v>
      </c>
      <c r="G8">
        <f t="shared" ref="G8:G9" si="0">GETPIVOTDATA("state",$A$3,"state","canceled","Years",2011)+GETPIVOTDATA("state",$A$3,"state","failed","Years",2011)</f>
        <v>35</v>
      </c>
    </row>
    <row r="9" spans="1:7" x14ac:dyDescent="0.25">
      <c r="A9" s="8" t="s">
        <v>8404</v>
      </c>
      <c r="B9" s="5">
        <v>6</v>
      </c>
      <c r="C9" s="5">
        <v>60</v>
      </c>
      <c r="D9" s="5"/>
      <c r="E9" s="5">
        <v>216</v>
      </c>
      <c r="F9" s="5">
        <v>282</v>
      </c>
      <c r="G9">
        <f t="shared" si="0"/>
        <v>35</v>
      </c>
    </row>
    <row r="10" spans="1:7" x14ac:dyDescent="0.25">
      <c r="A10" s="8" t="s">
        <v>8405</v>
      </c>
      <c r="B10" s="5">
        <v>7</v>
      </c>
      <c r="C10" s="5">
        <v>67</v>
      </c>
      <c r="D10" s="5"/>
      <c r="E10" s="5">
        <v>200</v>
      </c>
      <c r="F10" s="5">
        <v>274</v>
      </c>
      <c r="G10">
        <f>GETPIVOTDATA("state",$A$3,"state","canceled","Years",2014)+GETPIVOTDATA("state",$A$3,"state","failed","Years",2014)</f>
        <v>502</v>
      </c>
    </row>
    <row r="11" spans="1:7" x14ac:dyDescent="0.25">
      <c r="A11" s="8" t="s">
        <v>8406</v>
      </c>
      <c r="B11" s="5">
        <v>80</v>
      </c>
      <c r="C11" s="5">
        <v>422</v>
      </c>
      <c r="D11" s="5"/>
      <c r="E11" s="5">
        <v>474</v>
      </c>
      <c r="F11" s="5">
        <v>976</v>
      </c>
      <c r="G11">
        <f>GETPIVOTDATA("state",$A$3,"state","canceled","Years",2015)+GETPIVOTDATA("state",$A$3,"state","failed","Years",2015)</f>
        <v>658</v>
      </c>
    </row>
    <row r="12" spans="1:7" x14ac:dyDescent="0.25">
      <c r="A12" s="8" t="s">
        <v>8407</v>
      </c>
      <c r="B12" s="5">
        <v>131</v>
      </c>
      <c r="C12" s="5">
        <v>527</v>
      </c>
      <c r="D12" s="5"/>
      <c r="E12" s="5">
        <v>567</v>
      </c>
      <c r="F12" s="5">
        <v>1225</v>
      </c>
      <c r="G12">
        <f>GETPIVOTDATA("state",$A$3,"state","canceled","Years",2016)+GETPIVOTDATA("state",$A$3,"state","failed","Years",2016)</f>
        <v>475</v>
      </c>
    </row>
    <row r="13" spans="1:7" x14ac:dyDescent="0.25">
      <c r="A13" s="8" t="s">
        <v>8408</v>
      </c>
      <c r="B13" s="5">
        <v>99</v>
      </c>
      <c r="C13" s="5">
        <v>376</v>
      </c>
      <c r="D13" s="5"/>
      <c r="E13" s="5">
        <v>475</v>
      </c>
      <c r="F13" s="5">
        <v>950</v>
      </c>
      <c r="G13">
        <f>GETPIVOTDATA("state",$A$3,"state","canceled","Years",2017)+GETPIVOTDATA("state",$A$3,"state","failed","Years",2017)</f>
        <v>48</v>
      </c>
    </row>
    <row r="14" spans="1:7" x14ac:dyDescent="0.25">
      <c r="A14" s="8" t="s">
        <v>8409</v>
      </c>
      <c r="B14" s="5">
        <v>17</v>
      </c>
      <c r="C14" s="5">
        <v>31</v>
      </c>
      <c r="D14" s="5">
        <v>50</v>
      </c>
      <c r="E14" s="5">
        <v>59</v>
      </c>
      <c r="F14" s="5">
        <v>157</v>
      </c>
    </row>
    <row r="15" spans="1:7" x14ac:dyDescent="0.25">
      <c r="A15" s="8" t="s">
        <v>8311</v>
      </c>
      <c r="B15" s="5">
        <v>349</v>
      </c>
      <c r="C15" s="5">
        <v>1530</v>
      </c>
      <c r="D15" s="5">
        <v>50</v>
      </c>
      <c r="E15" s="5">
        <v>2185</v>
      </c>
      <c r="F15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9E2D98-A607-413F-A59E-AA02DD40CEBD}">
  <dimension ref="A1:F18"/>
  <sheetViews>
    <sheetView workbookViewId="0">
      <selection activeCell="G22" sqref="G22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7" t="s">
        <v>8308</v>
      </c>
      <c r="B1" t="s">
        <v>8315</v>
      </c>
    </row>
    <row r="2" spans="1:6" x14ac:dyDescent="0.25">
      <c r="A2" s="7" t="s">
        <v>8380</v>
      </c>
      <c r="B2" t="s">
        <v>8315</v>
      </c>
    </row>
    <row r="4" spans="1:6" x14ac:dyDescent="0.25">
      <c r="A4" s="7" t="s">
        <v>8312</v>
      </c>
      <c r="B4" s="7" t="s">
        <v>8314</v>
      </c>
    </row>
    <row r="5" spans="1:6" x14ac:dyDescent="0.25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</row>
    <row r="6" spans="1:6" x14ac:dyDescent="0.25">
      <c r="A6" s="10" t="s">
        <v>8374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</row>
    <row r="7" spans="1:6" x14ac:dyDescent="0.25">
      <c r="A7" s="10" t="s">
        <v>8375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</row>
    <row r="8" spans="1:6" x14ac:dyDescent="0.25">
      <c r="A8" s="10" t="s">
        <v>8376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6" x14ac:dyDescent="0.25">
      <c r="A9" s="10" t="s">
        <v>8377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6" x14ac:dyDescent="0.25">
      <c r="A10" s="10" t="s">
        <v>8368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6" x14ac:dyDescent="0.25">
      <c r="A11" s="10" t="s">
        <v>8378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6" x14ac:dyDescent="0.25">
      <c r="A12" s="10" t="s">
        <v>8369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6" x14ac:dyDescent="0.25">
      <c r="A13" s="10" t="s">
        <v>8370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6" x14ac:dyDescent="0.25">
      <c r="A14" s="10" t="s">
        <v>8371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6" x14ac:dyDescent="0.25">
      <c r="A15" s="10" t="s">
        <v>8372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6" x14ac:dyDescent="0.25">
      <c r="A16" s="10" t="s">
        <v>8373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5">
      <c r="A17" s="10" t="s">
        <v>8379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5">
      <c r="A18" s="10" t="s">
        <v>8311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0DAD40-13F9-4949-9E24-B596CC2FCC34}">
  <dimension ref="A1:I13"/>
  <sheetViews>
    <sheetView topLeftCell="A13" workbookViewId="0">
      <selection activeCell="B13" sqref="B13"/>
    </sheetView>
  </sheetViews>
  <sheetFormatPr defaultRowHeight="15" x14ac:dyDescent="0.25"/>
  <cols>
    <col min="1" max="1" width="13.85546875" bestFit="1" customWidth="1"/>
    <col min="2" max="2" width="20.425781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9" x14ac:dyDescent="0.25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9" x14ac:dyDescent="0.25">
      <c r="A2" t="s">
        <v>8389</v>
      </c>
      <c r="B2">
        <f>COUNTIFS(Main_Data!$D$2:$D$4115,"&lt;1000", Main_Data!$F$2:$F$4115,"=successful")</f>
        <v>322</v>
      </c>
      <c r="C2">
        <f>COUNTIFS(Main_Data!$D$2:$D$4115,"&lt;1000", Main_Data!$F$2:$F$4115,"=failed")</f>
        <v>113</v>
      </c>
      <c r="D2">
        <f>COUNTIFS(Main_Data!$D$2:$D$4115,"&lt;1000", Main_Data!$F$2:$F$4115,"=canceled")</f>
        <v>18</v>
      </c>
      <c r="E2">
        <f>SUM(B2:D2)</f>
        <v>453</v>
      </c>
      <c r="F2" s="6">
        <f>B2/$E2</f>
        <v>0.71081677704194257</v>
      </c>
      <c r="G2" s="6">
        <f>C2/$E2</f>
        <v>0.24944812362030905</v>
      </c>
      <c r="H2" s="6">
        <f>D2/$E2</f>
        <v>3.9735099337748346E-2</v>
      </c>
      <c r="I2" s="6"/>
    </row>
    <row r="3" spans="1:9" x14ac:dyDescent="0.25">
      <c r="A3" t="s">
        <v>8390</v>
      </c>
      <c r="B3">
        <f>COUNTIFS(Main_Data!$D$2:$D$4115,"&gt;=1000", Main_Data!$D$2:$D$4115,"&lt;5000", Main_Data!$F$2:$F$4115,"=successful")</f>
        <v>932</v>
      </c>
      <c r="C3">
        <f>COUNTIFS(Main_Data!$D$2:$D$4115,"&gt;=1000", Main_Data!$D$2:$D$4115,"&lt;4999", Main_Data!$F$2:$F$4115,"=failed")</f>
        <v>420</v>
      </c>
      <c r="D3">
        <f>COUNTIFS(Main_Data!$D$2:$D$4115,"&gt;=1000", Main_Data!$D$2:$D$4115,"&lt;4999", Main_Data!$F$2:$F$4115,"=canceled")</f>
        <v>60</v>
      </c>
      <c r="E3">
        <f t="shared" ref="E3:E13" si="0">SUM(B3:D3)</f>
        <v>1412</v>
      </c>
      <c r="F3" s="6">
        <f t="shared" ref="F3:H13" si="1">B3/$E3</f>
        <v>0.66005665722379603</v>
      </c>
      <c r="G3" s="6">
        <f t="shared" si="1"/>
        <v>0.29745042492917845</v>
      </c>
      <c r="H3" s="6">
        <f t="shared" si="1"/>
        <v>4.2492917847025496E-2</v>
      </c>
      <c r="I3" s="6"/>
    </row>
    <row r="4" spans="1:9" x14ac:dyDescent="0.25">
      <c r="A4" t="s">
        <v>8391</v>
      </c>
      <c r="B4">
        <f>COUNTIFS(Main_Data!$D$2:$D$4115,"&gt;=4999", Main_Data!$D$2:$D$4115,"&lt;10000", Main_Data!$F$2:$F$4115,"=successful")</f>
        <v>382</v>
      </c>
      <c r="C4">
        <f>COUNTIFS(Main_Data!$D$2:$D$4115,"&gt;=4999", Main_Data!$D$2:$D$4115,"&lt;9999", Main_Data!$F$2:$F$4115,"=failed")</f>
        <v>282</v>
      </c>
      <c r="D4">
        <f>COUNTIFS(Main_Data!$D$2:$D$4115,"&gt;=4999", Main_Data!$D$2:$D$4115,"&lt;9999", Main_Data!$F$2:$F$4115,"=canceled")</f>
        <v>51</v>
      </c>
      <c r="E4">
        <f t="shared" si="0"/>
        <v>715</v>
      </c>
      <c r="F4" s="6">
        <f t="shared" si="1"/>
        <v>0.53426573426573432</v>
      </c>
      <c r="G4" s="6">
        <f t="shared" si="1"/>
        <v>0.39440559440559442</v>
      </c>
      <c r="H4" s="6">
        <f t="shared" si="1"/>
        <v>7.1328671328671323E-2</v>
      </c>
      <c r="I4" s="6"/>
    </row>
    <row r="5" spans="1:9" x14ac:dyDescent="0.25">
      <c r="A5" t="s">
        <v>8392</v>
      </c>
      <c r="B5">
        <f>COUNTIFS(Main_Data!$D$2:$D$4115,"&gt;=10000", Main_Data!$D$2:$D$4115,"&lt;15000", Main_Data!$F$2:$F$4115,"=successful")</f>
        <v>168</v>
      </c>
      <c r="C5">
        <f>COUNTIFS(Main_Data!$D$2:$D$4115,"&gt;=10000", Main_Data!$D$2:$D$4115,"&lt;14999", Main_Data!$F$2:$F$4115,"=failed")</f>
        <v>144</v>
      </c>
      <c r="D5">
        <f>COUNTIFS(Main_Data!$D$2:$D$4115,"&gt;=10000", Main_Data!$D$2:$D$4115,"&lt;14999", Main_Data!$F$2:$F$4115,"=canceled")</f>
        <v>40</v>
      </c>
      <c r="E5">
        <f t="shared" si="0"/>
        <v>352</v>
      </c>
      <c r="F5" s="6">
        <f t="shared" si="1"/>
        <v>0.47727272727272729</v>
      </c>
      <c r="G5" s="6">
        <f t="shared" si="1"/>
        <v>0.40909090909090912</v>
      </c>
      <c r="H5" s="6">
        <f t="shared" si="1"/>
        <v>0.11363636363636363</v>
      </c>
      <c r="I5" s="6"/>
    </row>
    <row r="6" spans="1:9" x14ac:dyDescent="0.25">
      <c r="A6" t="s">
        <v>8393</v>
      </c>
      <c r="B6">
        <f>COUNTIFS(Main_Data!$D$2:$D$4115,"&gt;=15000", Main_Data!$D$2:$D$4115,"&lt;20000", Main_Data!$F$2:$F$4115,"=successful")</f>
        <v>94</v>
      </c>
      <c r="C6">
        <f>COUNTIFS(Main_Data!$D$2:$D$4115,"&gt;=15000", Main_Data!$D$2:$D$4115,"&lt;19999", Main_Data!$F$2:$F$4115,"=failed")</f>
        <v>90</v>
      </c>
      <c r="D6">
        <f>COUNTIFS(Main_Data!$D$2:$D$4115,"&gt;=15000", Main_Data!$D$2:$D$4115,"&lt;19999", Main_Data!$F$2:$F$4115,"=canceled")</f>
        <v>17</v>
      </c>
      <c r="E6">
        <f t="shared" si="0"/>
        <v>201</v>
      </c>
      <c r="F6" s="6">
        <f t="shared" si="1"/>
        <v>0.46766169154228854</v>
      </c>
      <c r="G6" s="6">
        <f t="shared" si="1"/>
        <v>0.44776119402985076</v>
      </c>
      <c r="H6" s="6">
        <f t="shared" si="1"/>
        <v>8.45771144278607E-2</v>
      </c>
      <c r="I6" s="6"/>
    </row>
    <row r="7" spans="1:9" x14ac:dyDescent="0.25">
      <c r="A7" t="s">
        <v>8394</v>
      </c>
      <c r="B7">
        <f>COUNTIFS(Main_Data!$D$2:$D$4115,"&gt;=20000", Main_Data!$D$2:$D$4115,"&lt;25000", Main_Data!$F$2:$F$4115,"=successful")</f>
        <v>62</v>
      </c>
      <c r="C7">
        <f>COUNTIFS(Main_Data!$D$2:$D$4115,"&gt;=20000", Main_Data!$D$2:$D$4115,"&lt;24999", Main_Data!$F$2:$F$4115,"=failed")</f>
        <v>72</v>
      </c>
      <c r="D7">
        <f>COUNTIFS(Main_Data!$D$2:$D$4115,"&gt;=20000", Main_Data!$D$2:$D$4115,"&lt;24999", Main_Data!$F$2:$F$4115,"=canceled")</f>
        <v>14</v>
      </c>
      <c r="E7">
        <f t="shared" si="0"/>
        <v>148</v>
      </c>
      <c r="F7" s="6">
        <f t="shared" si="1"/>
        <v>0.41891891891891891</v>
      </c>
      <c r="G7" s="6">
        <f t="shared" si="1"/>
        <v>0.48648648648648651</v>
      </c>
      <c r="H7" s="6">
        <f t="shared" si="1"/>
        <v>9.45945945945946E-2</v>
      </c>
      <c r="I7" s="6"/>
    </row>
    <row r="8" spans="1:9" x14ac:dyDescent="0.25">
      <c r="A8" t="s">
        <v>8395</v>
      </c>
      <c r="B8">
        <f>COUNTIFS(Main_Data!$D$2:$D$4115,"&gt;=25000", Main_Data!$D$2:$D$4115,"&lt;30000", Main_Data!$F$2:$F$4115,"=successful")</f>
        <v>55</v>
      </c>
      <c r="C8">
        <f>COUNTIFS(Main_Data!$D$2:$D$4115,"&gt;=25000", Main_Data!$D$2:$D$4115,"&lt;29999", Main_Data!$F$2:$F$4115,"=failed")</f>
        <v>64</v>
      </c>
      <c r="D8">
        <f>COUNTIFS(Main_Data!$D$2:$D$4115,"&gt;=25000", Main_Data!$D$2:$D$4115,"&lt;29999", Main_Data!$F$2:$F$4115,"=canceled")</f>
        <v>18</v>
      </c>
      <c r="E8">
        <f t="shared" si="0"/>
        <v>137</v>
      </c>
      <c r="F8" s="6">
        <f t="shared" si="1"/>
        <v>0.40145985401459855</v>
      </c>
      <c r="G8" s="6">
        <f t="shared" si="1"/>
        <v>0.46715328467153283</v>
      </c>
      <c r="H8" s="6">
        <f t="shared" si="1"/>
        <v>0.13138686131386862</v>
      </c>
      <c r="I8" s="6"/>
    </row>
    <row r="9" spans="1:9" x14ac:dyDescent="0.25">
      <c r="A9" t="s">
        <v>8396</v>
      </c>
      <c r="B9">
        <f>COUNTIFS(Main_Data!$D$2:$D$4115,"&gt;=30000", Main_Data!$D$2:$D$4115,"&lt;35000", Main_Data!$F$2:$F$4115,"=successful")</f>
        <v>32</v>
      </c>
      <c r="C9">
        <f>COUNTIFS(Main_Data!$D$2:$D$4115,"&gt;=30000", Main_Data!$D$2:$D$4115,"&lt;34999", Main_Data!$F$2:$F$4115,"=failed")</f>
        <v>37</v>
      </c>
      <c r="D9">
        <f>COUNTIFS(Main_Data!$D$2:$D$4115,"&gt;=30000", Main_Data!$D$2:$D$4115,"&lt;34999", Main_Data!$F$2:$F$4115,"=canceled")</f>
        <v>13</v>
      </c>
      <c r="E9">
        <f t="shared" si="0"/>
        <v>82</v>
      </c>
      <c r="F9" s="6">
        <f t="shared" si="1"/>
        <v>0.3902439024390244</v>
      </c>
      <c r="G9" s="6">
        <f t="shared" si="1"/>
        <v>0.45121951219512196</v>
      </c>
      <c r="H9" s="6">
        <f t="shared" si="1"/>
        <v>0.15853658536585366</v>
      </c>
      <c r="I9" s="6"/>
    </row>
    <row r="10" spans="1:9" x14ac:dyDescent="0.25">
      <c r="A10" t="s">
        <v>8397</v>
      </c>
      <c r="B10">
        <f>COUNTIFS(Main_Data!$D$2:$D$4115,"&gt;=35000", Main_Data!$D$2:$D$4115,"&lt;40000", Main_Data!$F$2:$F$4115,"=successful")</f>
        <v>26</v>
      </c>
      <c r="C10">
        <f>COUNTIFS(Main_Data!$D$2:$D$4115,"&gt;=35000", Main_Data!$D$2:$D$4115,"&lt;39999", Main_Data!$F$2:$F$4115,"=failed")</f>
        <v>22</v>
      </c>
      <c r="D10">
        <f>COUNTIFS(Main_Data!$D$2:$D$4115,"&gt;=35000", Main_Data!$D$2:$D$4115,"&lt;39999", Main_Data!$F$2:$F$4115,"=canceled")</f>
        <v>7</v>
      </c>
      <c r="E10">
        <f t="shared" si="0"/>
        <v>55</v>
      </c>
      <c r="F10" s="6">
        <f t="shared" si="1"/>
        <v>0.47272727272727272</v>
      </c>
      <c r="G10" s="6">
        <f t="shared" si="1"/>
        <v>0.4</v>
      </c>
      <c r="H10" s="6">
        <f t="shared" si="1"/>
        <v>0.12727272727272726</v>
      </c>
      <c r="I10" s="6"/>
    </row>
    <row r="11" spans="1:9" x14ac:dyDescent="0.25">
      <c r="A11" t="s">
        <v>8398</v>
      </c>
      <c r="B11">
        <f>COUNTIFS(Main_Data!$D$2:$D$4115,"&gt;=40000", Main_Data!$D$2:$D$4115,"&lt;45000", Main_Data!$F$2:$F$4115,"=successful")</f>
        <v>21</v>
      </c>
      <c r="C11">
        <f>COUNTIFS(Main_Data!$D$2:$D$4115,"&gt;=40000", Main_Data!$D$2:$D$4115,"&lt;44999", Main_Data!$F$2:$F$4115,"=failed")</f>
        <v>16</v>
      </c>
      <c r="D11">
        <f>COUNTIFS(Main_Data!$D$2:$D$4115,"&gt;=40000", Main_Data!$D$2:$D$4115,"&lt;44999", Main_Data!$F$2:$F$4115,"=canceled")</f>
        <v>6</v>
      </c>
      <c r="E11">
        <f t="shared" si="0"/>
        <v>43</v>
      </c>
      <c r="F11" s="6">
        <f t="shared" si="1"/>
        <v>0.48837209302325579</v>
      </c>
      <c r="G11" s="6">
        <f t="shared" si="1"/>
        <v>0.37209302325581395</v>
      </c>
      <c r="H11" s="6">
        <f t="shared" si="1"/>
        <v>0.13953488372093023</v>
      </c>
      <c r="I11" s="6"/>
    </row>
    <row r="12" spans="1:9" x14ac:dyDescent="0.25">
      <c r="A12" t="s">
        <v>8399</v>
      </c>
      <c r="B12">
        <f>COUNTIFS(Main_Data!$D$2:$D$4115,"&gt;=45000", Main_Data!$D$2:$D$4115,"&lt;50000", Main_Data!$F$2:$F$4115,"=successful")</f>
        <v>6</v>
      </c>
      <c r="C12">
        <f>COUNTIFS(Main_Data!$D$2:$D$4115,"&gt;=45000", Main_Data!$D$2:$D$4115,"&lt;49999", Main_Data!$F$2:$F$4115,"=failed")</f>
        <v>11</v>
      </c>
      <c r="D12">
        <f>COUNTIFS(Main_Data!$D$2:$D$4115,"&gt;=45000", Main_Data!$D$2:$D$4115,"&lt;49999", Main_Data!$F$2:$F$4115,"=canceled")</f>
        <v>4</v>
      </c>
      <c r="E12">
        <f t="shared" si="0"/>
        <v>21</v>
      </c>
      <c r="F12" s="6">
        <f t="shared" si="1"/>
        <v>0.2857142857142857</v>
      </c>
      <c r="G12" s="6">
        <f t="shared" si="1"/>
        <v>0.52380952380952384</v>
      </c>
      <c r="H12" s="6">
        <f t="shared" si="1"/>
        <v>0.19047619047619047</v>
      </c>
      <c r="I12" s="6"/>
    </row>
    <row r="13" spans="1:9" x14ac:dyDescent="0.25">
      <c r="A13" t="s">
        <v>8400</v>
      </c>
      <c r="B13">
        <f>COUNTIFS(Main_Data!$D$2:$D$4115,"&gt;=50000", Main_Data!$F$2:$F$4115,"=successful")</f>
        <v>86</v>
      </c>
      <c r="C13">
        <f>COUNTIFS(Main_Data!$D$2:$D$4115,"&gt;=50000", Main_Data!$F$2:$F$4115,"=failed")</f>
        <v>258</v>
      </c>
      <c r="D13">
        <f>COUNTIFS(Main_Data!$D$2:$D$4115,"&gt;=50000", Main_Data!$F$2:$F$4115,"=canceled")</f>
        <v>100</v>
      </c>
      <c r="E13">
        <f t="shared" si="0"/>
        <v>444</v>
      </c>
      <c r="F13" s="6">
        <f t="shared" si="1"/>
        <v>0.19369369369369369</v>
      </c>
      <c r="G13" s="6">
        <f t="shared" si="1"/>
        <v>0.58108108108108103</v>
      </c>
      <c r="H13" s="6">
        <f t="shared" si="1"/>
        <v>0.22522522522522523</v>
      </c>
      <c r="I13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81EF-20B8-499A-8B8F-670FCCBCB562}">
  <dimension ref="A1:U2186"/>
  <sheetViews>
    <sheetView topLeftCell="R1" zoomScaleNormal="100" workbookViewId="0">
      <selection activeCell="R20" sqref="R20"/>
    </sheetView>
  </sheetViews>
  <sheetFormatPr defaultRowHeight="15" x14ac:dyDescent="0.25"/>
  <cols>
    <col min="4" max="4" width="11.140625" customWidth="1"/>
    <col min="5" max="5" width="13.7109375" bestFit="1" customWidth="1"/>
    <col min="6" max="15" width="12" customWidth="1"/>
    <col min="18" max="18" width="20.42578125" bestFit="1" customWidth="1"/>
    <col min="19" max="19" width="12.5703125" bestFit="1" customWidth="1"/>
  </cols>
  <sheetData>
    <row r="1" spans="1:21" ht="30" x14ac:dyDescent="0.25">
      <c r="A1" s="11" t="s">
        <v>8413</v>
      </c>
      <c r="B1" s="11" t="s">
        <v>8412</v>
      </c>
      <c r="C1" s="12" t="s">
        <v>8411</v>
      </c>
      <c r="D1" s="12" t="s">
        <v>8414</v>
      </c>
      <c r="E1" s="11" t="s">
        <v>8415</v>
      </c>
      <c r="F1" s="11" t="s">
        <v>8410</v>
      </c>
      <c r="G1" s="11"/>
      <c r="H1" s="11"/>
      <c r="I1" s="11"/>
      <c r="J1" s="11"/>
      <c r="K1" s="11"/>
      <c r="L1" s="11"/>
      <c r="M1" s="11"/>
      <c r="N1" s="11"/>
      <c r="O1" s="11"/>
      <c r="P1" s="11" t="s">
        <v>8412</v>
      </c>
      <c r="Q1" s="12" t="s">
        <v>8411</v>
      </c>
      <c r="R1" s="11" t="s">
        <v>8414</v>
      </c>
      <c r="S1" s="11" t="s">
        <v>8415</v>
      </c>
      <c r="T1" s="11" t="s">
        <v>8410</v>
      </c>
      <c r="U1" s="11"/>
    </row>
    <row r="2" spans="1:21" x14ac:dyDescent="0.25">
      <c r="A2">
        <v>1</v>
      </c>
      <c r="B2" t="s">
        <v>8219</v>
      </c>
      <c r="C2">
        <v>182</v>
      </c>
      <c r="D2" t="s">
        <v>8416</v>
      </c>
      <c r="E2" s="13">
        <f>AVERAGE(C2:C2186)</f>
        <v>194.42517162471395</v>
      </c>
      <c r="F2" t="s">
        <v>8427</v>
      </c>
      <c r="G2">
        <f>COUNTIFS($C$2:$C$2186,"&lt;50")</f>
        <v>924</v>
      </c>
      <c r="O2">
        <v>1</v>
      </c>
      <c r="P2" t="s">
        <v>8221</v>
      </c>
      <c r="Q2">
        <v>0</v>
      </c>
      <c r="R2" t="s">
        <v>8416</v>
      </c>
      <c r="S2" s="13">
        <f>AVERAGE(Q2:Q2186)</f>
        <v>17.709803921568628</v>
      </c>
      <c r="T2" t="s">
        <v>8427</v>
      </c>
      <c r="U2">
        <f>COUNTIFS($Q$2:$Q$2186,"&lt;50")</f>
        <v>1422</v>
      </c>
    </row>
    <row r="3" spans="1:21" x14ac:dyDescent="0.25">
      <c r="A3">
        <v>2</v>
      </c>
      <c r="B3" t="s">
        <v>8219</v>
      </c>
      <c r="C3">
        <v>79</v>
      </c>
      <c r="D3" t="s">
        <v>8417</v>
      </c>
      <c r="E3" s="13">
        <f>MEDIAN(C2:C2186)</f>
        <v>62</v>
      </c>
      <c r="F3" t="s">
        <v>8429</v>
      </c>
      <c r="G3">
        <f>COUNTIFS($C$2:$C$2186,"&gt;=50",$C$2:$C$2186,"&lt;100" )</f>
        <v>528</v>
      </c>
      <c r="O3">
        <v>2</v>
      </c>
      <c r="P3" t="s">
        <v>8221</v>
      </c>
      <c r="Q3">
        <v>1</v>
      </c>
      <c r="R3" t="s">
        <v>8417</v>
      </c>
      <c r="S3" s="13">
        <f>MEDIAN(Q2:Q2186)</f>
        <v>4</v>
      </c>
      <c r="T3" t="s">
        <v>8429</v>
      </c>
      <c r="U3">
        <f>COUNTIFS($Q$2:$Q$2186,"&gt;=50",$Q$2:$Q$2186,"&lt;100" )</f>
        <v>53</v>
      </c>
    </row>
    <row r="4" spans="1:21" x14ac:dyDescent="0.25">
      <c r="A4">
        <v>3</v>
      </c>
      <c r="B4" t="s">
        <v>8219</v>
      </c>
      <c r="C4">
        <v>35</v>
      </c>
      <c r="D4" t="s">
        <v>8418</v>
      </c>
      <c r="E4" s="13" cm="1">
        <f t="array" ref="E4">_xlfn.MODE.MULT(C2:C2186)</f>
        <v>27</v>
      </c>
      <c r="F4" t="s">
        <v>8430</v>
      </c>
      <c r="G4">
        <f>COUNTIFS($C$2:$C$2186,"&gt;=100",$C$2:$C$2186,"&lt;150")</f>
        <v>219</v>
      </c>
      <c r="O4">
        <v>3</v>
      </c>
      <c r="P4" t="s">
        <v>8221</v>
      </c>
      <c r="Q4">
        <v>10</v>
      </c>
      <c r="R4" t="s">
        <v>8418</v>
      </c>
      <c r="S4" s="13" cm="1">
        <f t="array" ref="S4">_xlfn.MODE.MULT(Q2:Q2186)</f>
        <v>0</v>
      </c>
      <c r="T4" t="s">
        <v>8430</v>
      </c>
      <c r="U4">
        <f>COUNTIFS($Q$2:$Q$2186,"&gt;=100",$Q$2:$Q$2186,"&lt;150" )</f>
        <v>26</v>
      </c>
    </row>
    <row r="5" spans="1:21" x14ac:dyDescent="0.25">
      <c r="A5">
        <v>4</v>
      </c>
      <c r="B5" t="s">
        <v>8219</v>
      </c>
      <c r="C5">
        <v>150</v>
      </c>
      <c r="D5" t="s">
        <v>8424</v>
      </c>
      <c r="E5" s="13">
        <f>MAX(C2:C2186)</f>
        <v>26457</v>
      </c>
      <c r="F5" t="s">
        <v>8431</v>
      </c>
      <c r="G5">
        <f>COUNTIFS($C$2:$C$2186,"&gt;=150",$C$2:$C$2186,"&lt;200")</f>
        <v>126</v>
      </c>
      <c r="O5">
        <v>4</v>
      </c>
      <c r="P5" t="s">
        <v>8221</v>
      </c>
      <c r="Q5">
        <v>0</v>
      </c>
      <c r="R5" t="s">
        <v>8424</v>
      </c>
      <c r="S5" s="13">
        <f>MAX(Q2:Q2186)</f>
        <v>1293</v>
      </c>
      <c r="T5" t="s">
        <v>8431</v>
      </c>
      <c r="U5">
        <f>COUNTIFS($Q$2:$Q$2186,"&gt;=150",$Q$2:$Q$2186,"&lt;200" )</f>
        <v>11</v>
      </c>
    </row>
    <row r="6" spans="1:21" x14ac:dyDescent="0.25">
      <c r="A6">
        <v>5</v>
      </c>
      <c r="B6" t="s">
        <v>8219</v>
      </c>
      <c r="C6">
        <v>284</v>
      </c>
      <c r="D6" t="s">
        <v>8425</v>
      </c>
      <c r="E6" s="13">
        <f>MIN(C2:C2186)</f>
        <v>1</v>
      </c>
      <c r="F6" t="s">
        <v>8432</v>
      </c>
      <c r="G6">
        <f>COUNTIFS($C$2:$C$2186,"&gt;=200",$C$2:$C$2186,"&lt;250")</f>
        <v>75</v>
      </c>
      <c r="O6">
        <v>5</v>
      </c>
      <c r="P6" t="s">
        <v>8221</v>
      </c>
      <c r="Q6">
        <v>7</v>
      </c>
      <c r="R6" t="s">
        <v>8425</v>
      </c>
      <c r="S6" s="13">
        <f>MIN(Q2:Q2186)</f>
        <v>0</v>
      </c>
      <c r="T6" t="s">
        <v>8432</v>
      </c>
      <c r="U6">
        <f>COUNTIFS($Q$2:$Q$2186,"&gt;=200",$Q$2:$Q$2186,"&lt;250" )</f>
        <v>5</v>
      </c>
    </row>
    <row r="7" spans="1:21" x14ac:dyDescent="0.25">
      <c r="A7">
        <v>6</v>
      </c>
      <c r="B7" t="s">
        <v>8219</v>
      </c>
      <c r="C7">
        <v>47</v>
      </c>
      <c r="D7" t="s">
        <v>8437</v>
      </c>
      <c r="E7" s="13">
        <f>_xlfn.VAR.S(C2:C2186)</f>
        <v>713167.37912800396</v>
      </c>
      <c r="F7" t="s">
        <v>8433</v>
      </c>
      <c r="G7">
        <f>COUNTIFS($C$2:$C$2186,"&gt;=250",$C$2:$C$2186,"&lt;300")</f>
        <v>58</v>
      </c>
      <c r="O7">
        <v>6</v>
      </c>
      <c r="P7" t="s">
        <v>8221</v>
      </c>
      <c r="Q7">
        <v>0</v>
      </c>
      <c r="R7" t="s">
        <v>8437</v>
      </c>
      <c r="S7" s="13">
        <f>_xlfn.VAR.S(Q2:Q2186)</f>
        <v>3775.6894394644714</v>
      </c>
      <c r="T7" t="s">
        <v>8433</v>
      </c>
      <c r="U7">
        <f>COUNTIFS($Q$2:$Q$2186,"&gt;=250",$Q$2:$Q$2186,"&lt;300" )</f>
        <v>2</v>
      </c>
    </row>
    <row r="8" spans="1:21" x14ac:dyDescent="0.25">
      <c r="A8">
        <v>7</v>
      </c>
      <c r="B8" t="s">
        <v>8219</v>
      </c>
      <c r="C8">
        <v>58</v>
      </c>
      <c r="D8" t="s">
        <v>8426</v>
      </c>
      <c r="E8" s="13">
        <f>_xlfn.STDEV.S(C2:C2186)</f>
        <v>844.49237955591047</v>
      </c>
      <c r="F8" t="s">
        <v>8434</v>
      </c>
      <c r="G8">
        <f>COUNTIFS($C$2:$C$2186,"&gt;=300",$C$2:$C$2186,"&lt;350")</f>
        <v>41</v>
      </c>
      <c r="O8">
        <v>7</v>
      </c>
      <c r="P8" t="s">
        <v>8221</v>
      </c>
      <c r="Q8">
        <v>1</v>
      </c>
      <c r="R8" t="s">
        <v>8426</v>
      </c>
      <c r="S8" s="13">
        <f>_xlfn.STDEV.S(Q2:Q2186)</f>
        <v>61.446638959868842</v>
      </c>
      <c r="T8" t="s">
        <v>8434</v>
      </c>
      <c r="U8">
        <f>COUNTIFS($Q$2:$Q$2186,"&gt;=300",$Q$2:$Q$2186,"&lt;350" )</f>
        <v>5</v>
      </c>
    </row>
    <row r="9" spans="1:21" x14ac:dyDescent="0.25">
      <c r="A9">
        <v>8</v>
      </c>
      <c r="B9" t="s">
        <v>8219</v>
      </c>
      <c r="C9">
        <v>57</v>
      </c>
      <c r="D9" t="s">
        <v>8419</v>
      </c>
      <c r="E9" s="13">
        <f>_xlfn.QUARTILE.EXC(C2:C2186,1)</f>
        <v>29</v>
      </c>
      <c r="F9" t="s">
        <v>8435</v>
      </c>
      <c r="G9">
        <f>COUNTIFS($C$2:$C$2186,"&gt;=350",$C$2:$C$2186,"&lt;400")</f>
        <v>30</v>
      </c>
      <c r="O9">
        <v>8</v>
      </c>
      <c r="P9" t="s">
        <v>8221</v>
      </c>
      <c r="Q9">
        <v>2</v>
      </c>
      <c r="R9" t="s">
        <v>8419</v>
      </c>
      <c r="S9" s="13">
        <f>_xlfn.QUARTILE.EXC(Q2:Q2186,1)</f>
        <v>1</v>
      </c>
      <c r="T9" t="s">
        <v>8435</v>
      </c>
      <c r="U9">
        <f>COUNTIFS($Q$2:$Q$2186,"&gt;=350",$Q$2:$Q$2186,"&lt;400" )</f>
        <v>1</v>
      </c>
    </row>
    <row r="10" spans="1:21" x14ac:dyDescent="0.25">
      <c r="A10">
        <v>9</v>
      </c>
      <c r="B10" t="s">
        <v>8219</v>
      </c>
      <c r="C10">
        <v>12</v>
      </c>
      <c r="D10" t="s">
        <v>8420</v>
      </c>
      <c r="E10" s="13">
        <f>_xlfn.QUARTILE.EXC(C2:C2186,3)</f>
        <v>141</v>
      </c>
      <c r="F10" t="s">
        <v>8428</v>
      </c>
      <c r="G10">
        <f>COUNTIFS($C$2:$C$2186,"&gt;=400")</f>
        <v>184</v>
      </c>
      <c r="O10">
        <v>9</v>
      </c>
      <c r="P10" t="s">
        <v>8221</v>
      </c>
      <c r="Q10">
        <v>3</v>
      </c>
      <c r="R10" t="s">
        <v>8420</v>
      </c>
      <c r="S10" s="13">
        <f>_xlfn.QUARTILE.EXC(Q2:Q2186,3)</f>
        <v>12</v>
      </c>
      <c r="T10" t="s">
        <v>8428</v>
      </c>
      <c r="U10">
        <f>COUNTIFS($Q$2:$Q$2186,"&gt;=400")</f>
        <v>5</v>
      </c>
    </row>
    <row r="11" spans="1:21" x14ac:dyDescent="0.25">
      <c r="A11">
        <v>10</v>
      </c>
      <c r="B11" t="s">
        <v>8219</v>
      </c>
      <c r="C11">
        <v>20</v>
      </c>
      <c r="D11" t="s">
        <v>8421</v>
      </c>
      <c r="E11" s="13">
        <f>E10-E9</f>
        <v>112</v>
      </c>
      <c r="F11" t="s">
        <v>8436</v>
      </c>
      <c r="G11">
        <f>SUM(G2:G10)</f>
        <v>2185</v>
      </c>
      <c r="O11">
        <v>10</v>
      </c>
      <c r="P11" t="s">
        <v>8221</v>
      </c>
      <c r="Q11">
        <v>10</v>
      </c>
      <c r="R11" t="s">
        <v>8421</v>
      </c>
      <c r="S11" s="13">
        <f>S10-S9</f>
        <v>11</v>
      </c>
      <c r="T11" t="s">
        <v>8436</v>
      </c>
      <c r="U11">
        <f>SUM(U2:U10)</f>
        <v>1530</v>
      </c>
    </row>
    <row r="12" spans="1:21" x14ac:dyDescent="0.25">
      <c r="A12">
        <v>11</v>
      </c>
      <c r="B12" t="s">
        <v>8219</v>
      </c>
      <c r="C12">
        <v>19</v>
      </c>
      <c r="D12" t="s">
        <v>8422</v>
      </c>
      <c r="E12" s="13">
        <f>E9-1.5*E$11</f>
        <v>-139</v>
      </c>
      <c r="O12">
        <v>11</v>
      </c>
      <c r="P12" t="s">
        <v>8221</v>
      </c>
      <c r="Q12">
        <v>10</v>
      </c>
      <c r="R12" t="s">
        <v>8422</v>
      </c>
      <c r="S12" s="13">
        <f>S9-1.5*S$11</f>
        <v>-15.5</v>
      </c>
    </row>
    <row r="13" spans="1:21" x14ac:dyDescent="0.25">
      <c r="A13">
        <v>12</v>
      </c>
      <c r="B13" t="s">
        <v>8219</v>
      </c>
      <c r="C13">
        <v>75</v>
      </c>
      <c r="D13" t="s">
        <v>8423</v>
      </c>
      <c r="E13" s="13">
        <f>E10+1.5*E11</f>
        <v>309</v>
      </c>
      <c r="O13">
        <v>12</v>
      </c>
      <c r="P13" t="s">
        <v>8221</v>
      </c>
      <c r="Q13">
        <v>1</v>
      </c>
      <c r="R13" t="s">
        <v>8423</v>
      </c>
      <c r="S13" s="13">
        <f>S10+1.5*S11</f>
        <v>28.5</v>
      </c>
    </row>
    <row r="14" spans="1:21" x14ac:dyDescent="0.25">
      <c r="A14">
        <v>13</v>
      </c>
      <c r="B14" t="s">
        <v>8219</v>
      </c>
      <c r="C14">
        <v>827</v>
      </c>
      <c r="O14">
        <v>13</v>
      </c>
      <c r="P14" t="s">
        <v>8221</v>
      </c>
      <c r="Q14">
        <v>0</v>
      </c>
    </row>
    <row r="15" spans="1:21" x14ac:dyDescent="0.25">
      <c r="A15">
        <v>14</v>
      </c>
      <c r="B15" t="s">
        <v>8219</v>
      </c>
      <c r="C15">
        <v>51</v>
      </c>
      <c r="O15">
        <v>14</v>
      </c>
      <c r="P15" t="s">
        <v>8221</v>
      </c>
      <c r="Q15">
        <v>0</v>
      </c>
    </row>
    <row r="16" spans="1:21" x14ac:dyDescent="0.25">
      <c r="A16">
        <v>15</v>
      </c>
      <c r="B16" t="s">
        <v>8219</v>
      </c>
      <c r="C16">
        <v>41</v>
      </c>
      <c r="O16">
        <v>15</v>
      </c>
      <c r="P16" t="s">
        <v>8221</v>
      </c>
      <c r="Q16">
        <v>0</v>
      </c>
    </row>
    <row r="17" spans="1:17" x14ac:dyDescent="0.25">
      <c r="A17">
        <v>16</v>
      </c>
      <c r="B17" t="s">
        <v>8219</v>
      </c>
      <c r="C17">
        <v>98</v>
      </c>
      <c r="O17">
        <v>16</v>
      </c>
      <c r="P17" t="s">
        <v>8221</v>
      </c>
      <c r="Q17">
        <v>26</v>
      </c>
    </row>
    <row r="18" spans="1:17" x14ac:dyDescent="0.25">
      <c r="A18">
        <v>17</v>
      </c>
      <c r="B18" t="s">
        <v>8219</v>
      </c>
      <c r="C18">
        <v>70</v>
      </c>
      <c r="O18">
        <v>17</v>
      </c>
      <c r="P18" t="s">
        <v>8221</v>
      </c>
      <c r="Q18">
        <v>0</v>
      </c>
    </row>
    <row r="19" spans="1:17" x14ac:dyDescent="0.25">
      <c r="A19">
        <v>18</v>
      </c>
      <c r="B19" t="s">
        <v>8219</v>
      </c>
      <c r="C19">
        <v>36</v>
      </c>
      <c r="O19">
        <v>18</v>
      </c>
      <c r="P19" t="s">
        <v>8221</v>
      </c>
      <c r="Q19">
        <v>7</v>
      </c>
    </row>
    <row r="20" spans="1:17" x14ac:dyDescent="0.25">
      <c r="A20">
        <v>19</v>
      </c>
      <c r="B20" t="s">
        <v>8219</v>
      </c>
      <c r="C20">
        <v>342</v>
      </c>
      <c r="O20">
        <v>19</v>
      </c>
      <c r="P20" t="s">
        <v>8221</v>
      </c>
      <c r="Q20">
        <v>0</v>
      </c>
    </row>
    <row r="21" spans="1:17" x14ac:dyDescent="0.25">
      <c r="A21">
        <v>20</v>
      </c>
      <c r="B21" t="s">
        <v>8219</v>
      </c>
      <c r="C21">
        <v>22</v>
      </c>
      <c r="O21">
        <v>20</v>
      </c>
      <c r="P21" t="s">
        <v>8221</v>
      </c>
      <c r="Q21">
        <v>2</v>
      </c>
    </row>
    <row r="22" spans="1:17" x14ac:dyDescent="0.25">
      <c r="A22">
        <v>21</v>
      </c>
      <c r="B22" t="s">
        <v>8219</v>
      </c>
      <c r="C22">
        <v>25</v>
      </c>
      <c r="O22">
        <v>21</v>
      </c>
      <c r="P22" t="s">
        <v>8221</v>
      </c>
      <c r="Q22">
        <v>13</v>
      </c>
    </row>
    <row r="23" spans="1:17" x14ac:dyDescent="0.25">
      <c r="A23">
        <v>22</v>
      </c>
      <c r="B23" t="s">
        <v>8219</v>
      </c>
      <c r="C23">
        <v>101</v>
      </c>
      <c r="O23">
        <v>22</v>
      </c>
      <c r="P23" t="s">
        <v>8221</v>
      </c>
      <c r="Q23">
        <v>4</v>
      </c>
    </row>
    <row r="24" spans="1:17" x14ac:dyDescent="0.25">
      <c r="A24">
        <v>23</v>
      </c>
      <c r="B24" t="s">
        <v>8219</v>
      </c>
      <c r="C24">
        <v>8</v>
      </c>
      <c r="O24">
        <v>23</v>
      </c>
      <c r="P24" t="s">
        <v>8221</v>
      </c>
      <c r="Q24">
        <v>0</v>
      </c>
    </row>
    <row r="25" spans="1:17" x14ac:dyDescent="0.25">
      <c r="A25">
        <v>24</v>
      </c>
      <c r="B25" t="s">
        <v>8219</v>
      </c>
      <c r="C25">
        <v>23</v>
      </c>
      <c r="O25">
        <v>24</v>
      </c>
      <c r="P25" t="s">
        <v>8221</v>
      </c>
      <c r="Q25">
        <v>12</v>
      </c>
    </row>
    <row r="26" spans="1:17" x14ac:dyDescent="0.25">
      <c r="A26">
        <v>25</v>
      </c>
      <c r="B26" t="s">
        <v>8219</v>
      </c>
      <c r="C26">
        <v>574</v>
      </c>
      <c r="O26">
        <v>25</v>
      </c>
      <c r="P26" t="s">
        <v>8221</v>
      </c>
      <c r="Q26">
        <v>2</v>
      </c>
    </row>
    <row r="27" spans="1:17" x14ac:dyDescent="0.25">
      <c r="A27">
        <v>26</v>
      </c>
      <c r="B27" t="s">
        <v>8219</v>
      </c>
      <c r="C27">
        <v>14</v>
      </c>
      <c r="O27">
        <v>26</v>
      </c>
      <c r="P27" t="s">
        <v>8221</v>
      </c>
      <c r="Q27">
        <v>10</v>
      </c>
    </row>
    <row r="28" spans="1:17" x14ac:dyDescent="0.25">
      <c r="A28">
        <v>27</v>
      </c>
      <c r="B28" t="s">
        <v>8219</v>
      </c>
      <c r="C28">
        <v>19</v>
      </c>
      <c r="O28">
        <v>27</v>
      </c>
      <c r="P28" t="s">
        <v>8221</v>
      </c>
      <c r="Q28">
        <v>0</v>
      </c>
    </row>
    <row r="29" spans="1:17" x14ac:dyDescent="0.25">
      <c r="A29">
        <v>28</v>
      </c>
      <c r="B29" t="s">
        <v>8219</v>
      </c>
      <c r="C29">
        <v>150</v>
      </c>
      <c r="O29">
        <v>28</v>
      </c>
      <c r="P29" t="s">
        <v>8221</v>
      </c>
      <c r="Q29">
        <v>5</v>
      </c>
    </row>
    <row r="30" spans="1:17" x14ac:dyDescent="0.25">
      <c r="A30">
        <v>29</v>
      </c>
      <c r="B30" t="s">
        <v>8219</v>
      </c>
      <c r="C30">
        <v>71</v>
      </c>
      <c r="O30">
        <v>29</v>
      </c>
      <c r="P30" t="s">
        <v>8221</v>
      </c>
      <c r="Q30">
        <v>0</v>
      </c>
    </row>
    <row r="31" spans="1:17" x14ac:dyDescent="0.25">
      <c r="A31">
        <v>30</v>
      </c>
      <c r="B31" t="s">
        <v>8219</v>
      </c>
      <c r="C31">
        <v>117</v>
      </c>
      <c r="O31">
        <v>30</v>
      </c>
      <c r="P31" t="s">
        <v>8221</v>
      </c>
      <c r="Q31">
        <v>5</v>
      </c>
    </row>
    <row r="32" spans="1:17" x14ac:dyDescent="0.25">
      <c r="A32">
        <v>31</v>
      </c>
      <c r="B32" t="s">
        <v>8219</v>
      </c>
      <c r="C32">
        <v>53</v>
      </c>
      <c r="O32">
        <v>31</v>
      </c>
      <c r="P32" t="s">
        <v>8221</v>
      </c>
      <c r="Q32">
        <v>1</v>
      </c>
    </row>
    <row r="33" spans="1:17" x14ac:dyDescent="0.25">
      <c r="A33">
        <v>32</v>
      </c>
      <c r="B33" t="s">
        <v>8219</v>
      </c>
      <c r="C33">
        <v>1</v>
      </c>
      <c r="O33">
        <v>32</v>
      </c>
      <c r="P33" t="s">
        <v>8221</v>
      </c>
      <c r="Q33">
        <v>3</v>
      </c>
    </row>
    <row r="34" spans="1:17" x14ac:dyDescent="0.25">
      <c r="A34">
        <v>33</v>
      </c>
      <c r="B34" t="s">
        <v>8219</v>
      </c>
      <c r="C34">
        <v>89</v>
      </c>
      <c r="O34">
        <v>33</v>
      </c>
      <c r="P34" t="s">
        <v>8221</v>
      </c>
      <c r="Q34">
        <v>3</v>
      </c>
    </row>
    <row r="35" spans="1:17" x14ac:dyDescent="0.25">
      <c r="A35">
        <v>34</v>
      </c>
      <c r="B35" t="s">
        <v>8219</v>
      </c>
      <c r="C35">
        <v>64</v>
      </c>
      <c r="O35">
        <v>34</v>
      </c>
      <c r="P35" t="s">
        <v>8221</v>
      </c>
      <c r="Q35">
        <v>0</v>
      </c>
    </row>
    <row r="36" spans="1:17" x14ac:dyDescent="0.25">
      <c r="A36">
        <v>35</v>
      </c>
      <c r="B36" t="s">
        <v>8219</v>
      </c>
      <c r="C36">
        <v>68</v>
      </c>
      <c r="O36">
        <v>35</v>
      </c>
      <c r="P36" t="s">
        <v>8221</v>
      </c>
      <c r="Q36">
        <v>3</v>
      </c>
    </row>
    <row r="37" spans="1:17" x14ac:dyDescent="0.25">
      <c r="A37">
        <v>36</v>
      </c>
      <c r="B37" t="s">
        <v>8219</v>
      </c>
      <c r="C37">
        <v>28</v>
      </c>
      <c r="O37">
        <v>36</v>
      </c>
      <c r="P37" t="s">
        <v>8221</v>
      </c>
      <c r="Q37">
        <v>0</v>
      </c>
    </row>
    <row r="38" spans="1:17" x14ac:dyDescent="0.25">
      <c r="A38">
        <v>37</v>
      </c>
      <c r="B38" t="s">
        <v>8219</v>
      </c>
      <c r="C38">
        <v>44</v>
      </c>
      <c r="O38">
        <v>37</v>
      </c>
      <c r="P38" t="s">
        <v>8221</v>
      </c>
      <c r="Q38">
        <v>19</v>
      </c>
    </row>
    <row r="39" spans="1:17" x14ac:dyDescent="0.25">
      <c r="A39">
        <v>38</v>
      </c>
      <c r="B39" t="s">
        <v>8219</v>
      </c>
      <c r="C39">
        <v>253</v>
      </c>
      <c r="O39">
        <v>38</v>
      </c>
      <c r="P39" t="s">
        <v>8221</v>
      </c>
      <c r="Q39">
        <v>8</v>
      </c>
    </row>
    <row r="40" spans="1:17" x14ac:dyDescent="0.25">
      <c r="A40">
        <v>39</v>
      </c>
      <c r="B40" t="s">
        <v>8219</v>
      </c>
      <c r="C40">
        <v>66</v>
      </c>
      <c r="O40">
        <v>39</v>
      </c>
      <c r="P40" t="s">
        <v>8221</v>
      </c>
      <c r="Q40">
        <v>6</v>
      </c>
    </row>
    <row r="41" spans="1:17" x14ac:dyDescent="0.25">
      <c r="A41">
        <v>40</v>
      </c>
      <c r="B41" t="s">
        <v>8219</v>
      </c>
      <c r="C41">
        <v>217</v>
      </c>
      <c r="O41">
        <v>40</v>
      </c>
      <c r="P41" t="s">
        <v>8221</v>
      </c>
      <c r="Q41">
        <v>0</v>
      </c>
    </row>
    <row r="42" spans="1:17" x14ac:dyDescent="0.25">
      <c r="A42">
        <v>41</v>
      </c>
      <c r="B42" t="s">
        <v>8219</v>
      </c>
      <c r="C42">
        <v>16</v>
      </c>
      <c r="O42">
        <v>41</v>
      </c>
      <c r="P42" t="s">
        <v>8221</v>
      </c>
      <c r="Q42">
        <v>18</v>
      </c>
    </row>
    <row r="43" spans="1:17" x14ac:dyDescent="0.25">
      <c r="A43">
        <v>42</v>
      </c>
      <c r="B43" t="s">
        <v>8219</v>
      </c>
      <c r="C43">
        <v>19</v>
      </c>
      <c r="O43">
        <v>42</v>
      </c>
      <c r="P43" t="s">
        <v>8221</v>
      </c>
      <c r="Q43">
        <v>7</v>
      </c>
    </row>
    <row r="44" spans="1:17" x14ac:dyDescent="0.25">
      <c r="A44">
        <v>43</v>
      </c>
      <c r="B44" t="s">
        <v>8219</v>
      </c>
      <c r="C44">
        <v>169</v>
      </c>
      <c r="O44">
        <v>43</v>
      </c>
      <c r="P44" t="s">
        <v>8221</v>
      </c>
      <c r="Q44">
        <v>0</v>
      </c>
    </row>
    <row r="45" spans="1:17" x14ac:dyDescent="0.25">
      <c r="A45">
        <v>44</v>
      </c>
      <c r="B45" t="s">
        <v>8219</v>
      </c>
      <c r="C45">
        <v>263</v>
      </c>
      <c r="O45">
        <v>44</v>
      </c>
      <c r="P45" t="s">
        <v>8221</v>
      </c>
      <c r="Q45">
        <v>8</v>
      </c>
    </row>
    <row r="46" spans="1:17" x14ac:dyDescent="0.25">
      <c r="A46">
        <v>45</v>
      </c>
      <c r="B46" t="s">
        <v>8219</v>
      </c>
      <c r="C46">
        <v>15</v>
      </c>
      <c r="O46">
        <v>45</v>
      </c>
      <c r="P46" t="s">
        <v>8221</v>
      </c>
      <c r="Q46">
        <v>1293</v>
      </c>
    </row>
    <row r="47" spans="1:17" x14ac:dyDescent="0.25">
      <c r="A47">
        <v>46</v>
      </c>
      <c r="B47" t="s">
        <v>8219</v>
      </c>
      <c r="C47">
        <v>61</v>
      </c>
      <c r="O47">
        <v>46</v>
      </c>
      <c r="P47" t="s">
        <v>8221</v>
      </c>
      <c r="Q47">
        <v>17</v>
      </c>
    </row>
    <row r="48" spans="1:17" x14ac:dyDescent="0.25">
      <c r="A48">
        <v>47</v>
      </c>
      <c r="B48" t="s">
        <v>8219</v>
      </c>
      <c r="C48">
        <v>45</v>
      </c>
      <c r="O48">
        <v>47</v>
      </c>
      <c r="P48" t="s">
        <v>8221</v>
      </c>
      <c r="Q48">
        <v>0</v>
      </c>
    </row>
    <row r="49" spans="1:17" x14ac:dyDescent="0.25">
      <c r="A49">
        <v>48</v>
      </c>
      <c r="B49" t="s">
        <v>8219</v>
      </c>
      <c r="C49">
        <v>70</v>
      </c>
      <c r="O49">
        <v>48</v>
      </c>
      <c r="P49" t="s">
        <v>8221</v>
      </c>
      <c r="Q49">
        <v>13</v>
      </c>
    </row>
    <row r="50" spans="1:17" x14ac:dyDescent="0.25">
      <c r="A50">
        <v>49</v>
      </c>
      <c r="B50" t="s">
        <v>8219</v>
      </c>
      <c r="C50">
        <v>38</v>
      </c>
      <c r="O50">
        <v>49</v>
      </c>
      <c r="P50" t="s">
        <v>8221</v>
      </c>
      <c r="Q50">
        <v>0</v>
      </c>
    </row>
    <row r="51" spans="1:17" x14ac:dyDescent="0.25">
      <c r="A51">
        <v>50</v>
      </c>
      <c r="B51" t="s">
        <v>8219</v>
      </c>
      <c r="C51">
        <v>87</v>
      </c>
      <c r="O51">
        <v>50</v>
      </c>
      <c r="P51" t="s">
        <v>8221</v>
      </c>
      <c r="Q51">
        <v>0</v>
      </c>
    </row>
    <row r="52" spans="1:17" x14ac:dyDescent="0.25">
      <c r="A52">
        <v>51</v>
      </c>
      <c r="B52" t="s">
        <v>8219</v>
      </c>
      <c r="C52">
        <v>22</v>
      </c>
      <c r="O52">
        <v>51</v>
      </c>
      <c r="P52" t="s">
        <v>8221</v>
      </c>
      <c r="Q52">
        <v>33</v>
      </c>
    </row>
    <row r="53" spans="1:17" x14ac:dyDescent="0.25">
      <c r="A53">
        <v>52</v>
      </c>
      <c r="B53" t="s">
        <v>8219</v>
      </c>
      <c r="C53">
        <v>119</v>
      </c>
      <c r="O53">
        <v>52</v>
      </c>
      <c r="P53" t="s">
        <v>8221</v>
      </c>
      <c r="Q53">
        <v>12</v>
      </c>
    </row>
    <row r="54" spans="1:17" x14ac:dyDescent="0.25">
      <c r="A54">
        <v>53</v>
      </c>
      <c r="B54" t="s">
        <v>8219</v>
      </c>
      <c r="C54">
        <v>52</v>
      </c>
      <c r="O54">
        <v>53</v>
      </c>
      <c r="P54" t="s">
        <v>8221</v>
      </c>
      <c r="Q54">
        <v>1</v>
      </c>
    </row>
    <row r="55" spans="1:17" x14ac:dyDescent="0.25">
      <c r="A55">
        <v>54</v>
      </c>
      <c r="B55" t="s">
        <v>8219</v>
      </c>
      <c r="C55">
        <v>117</v>
      </c>
      <c r="O55">
        <v>54</v>
      </c>
      <c r="P55" t="s">
        <v>8221</v>
      </c>
      <c r="Q55">
        <v>1</v>
      </c>
    </row>
    <row r="56" spans="1:17" x14ac:dyDescent="0.25">
      <c r="A56">
        <v>55</v>
      </c>
      <c r="B56" t="s">
        <v>8219</v>
      </c>
      <c r="C56">
        <v>52</v>
      </c>
      <c r="O56">
        <v>55</v>
      </c>
      <c r="P56" t="s">
        <v>8221</v>
      </c>
      <c r="Q56">
        <v>1</v>
      </c>
    </row>
    <row r="57" spans="1:17" x14ac:dyDescent="0.25">
      <c r="A57">
        <v>56</v>
      </c>
      <c r="B57" t="s">
        <v>8219</v>
      </c>
      <c r="C57">
        <v>86</v>
      </c>
      <c r="O57">
        <v>56</v>
      </c>
      <c r="P57" t="s">
        <v>8221</v>
      </c>
      <c r="Q57">
        <v>1</v>
      </c>
    </row>
    <row r="58" spans="1:17" x14ac:dyDescent="0.25">
      <c r="A58">
        <v>57</v>
      </c>
      <c r="B58" t="s">
        <v>8219</v>
      </c>
      <c r="C58">
        <v>174</v>
      </c>
      <c r="O58">
        <v>57</v>
      </c>
      <c r="P58" t="s">
        <v>8221</v>
      </c>
      <c r="Q58">
        <v>84</v>
      </c>
    </row>
    <row r="59" spans="1:17" x14ac:dyDescent="0.25">
      <c r="A59">
        <v>58</v>
      </c>
      <c r="B59" t="s">
        <v>8219</v>
      </c>
      <c r="C59">
        <v>69</v>
      </c>
      <c r="O59">
        <v>58</v>
      </c>
      <c r="P59" t="s">
        <v>8221</v>
      </c>
      <c r="Q59">
        <v>38</v>
      </c>
    </row>
    <row r="60" spans="1:17" x14ac:dyDescent="0.25">
      <c r="A60">
        <v>59</v>
      </c>
      <c r="B60" t="s">
        <v>8219</v>
      </c>
      <c r="C60">
        <v>75</v>
      </c>
      <c r="O60">
        <v>59</v>
      </c>
      <c r="P60" t="s">
        <v>8221</v>
      </c>
      <c r="Q60">
        <v>1</v>
      </c>
    </row>
    <row r="61" spans="1:17" x14ac:dyDescent="0.25">
      <c r="A61">
        <v>60</v>
      </c>
      <c r="B61" t="s">
        <v>8219</v>
      </c>
      <c r="C61">
        <v>33</v>
      </c>
      <c r="O61">
        <v>60</v>
      </c>
      <c r="P61" t="s">
        <v>8221</v>
      </c>
      <c r="Q61">
        <v>76</v>
      </c>
    </row>
    <row r="62" spans="1:17" x14ac:dyDescent="0.25">
      <c r="A62">
        <v>61</v>
      </c>
      <c r="B62" t="s">
        <v>8219</v>
      </c>
      <c r="C62">
        <v>108</v>
      </c>
      <c r="O62">
        <v>61</v>
      </c>
      <c r="P62" t="s">
        <v>8221</v>
      </c>
      <c r="Q62">
        <v>3</v>
      </c>
    </row>
    <row r="63" spans="1:17" x14ac:dyDescent="0.25">
      <c r="A63">
        <v>62</v>
      </c>
      <c r="B63" t="s">
        <v>8219</v>
      </c>
      <c r="C63">
        <v>23</v>
      </c>
      <c r="O63">
        <v>62</v>
      </c>
      <c r="P63" t="s">
        <v>8221</v>
      </c>
      <c r="Q63">
        <v>0</v>
      </c>
    </row>
    <row r="64" spans="1:17" x14ac:dyDescent="0.25">
      <c r="A64">
        <v>63</v>
      </c>
      <c r="B64" t="s">
        <v>8219</v>
      </c>
      <c r="C64">
        <v>48</v>
      </c>
      <c r="O64">
        <v>63</v>
      </c>
      <c r="P64" t="s">
        <v>8221</v>
      </c>
      <c r="Q64">
        <v>2</v>
      </c>
    </row>
    <row r="65" spans="1:17" x14ac:dyDescent="0.25">
      <c r="A65">
        <v>64</v>
      </c>
      <c r="B65" t="s">
        <v>8219</v>
      </c>
      <c r="C65">
        <v>64</v>
      </c>
      <c r="O65">
        <v>64</v>
      </c>
      <c r="P65" t="s">
        <v>8221</v>
      </c>
      <c r="Q65">
        <v>0</v>
      </c>
    </row>
    <row r="66" spans="1:17" x14ac:dyDescent="0.25">
      <c r="A66">
        <v>65</v>
      </c>
      <c r="B66" t="s">
        <v>8219</v>
      </c>
      <c r="C66">
        <v>24</v>
      </c>
      <c r="O66">
        <v>65</v>
      </c>
      <c r="P66" t="s">
        <v>8221</v>
      </c>
      <c r="Q66">
        <v>0</v>
      </c>
    </row>
    <row r="67" spans="1:17" x14ac:dyDescent="0.25">
      <c r="A67">
        <v>66</v>
      </c>
      <c r="B67" t="s">
        <v>8219</v>
      </c>
      <c r="C67">
        <v>57</v>
      </c>
      <c r="O67">
        <v>66</v>
      </c>
      <c r="P67" t="s">
        <v>8221</v>
      </c>
      <c r="Q67">
        <v>0</v>
      </c>
    </row>
    <row r="68" spans="1:17" x14ac:dyDescent="0.25">
      <c r="A68">
        <v>67</v>
      </c>
      <c r="B68" t="s">
        <v>8219</v>
      </c>
      <c r="C68">
        <v>26</v>
      </c>
      <c r="O68">
        <v>67</v>
      </c>
      <c r="P68" t="s">
        <v>8221</v>
      </c>
      <c r="Q68">
        <v>2</v>
      </c>
    </row>
    <row r="69" spans="1:17" x14ac:dyDescent="0.25">
      <c r="A69">
        <v>68</v>
      </c>
      <c r="B69" t="s">
        <v>8219</v>
      </c>
      <c r="C69">
        <v>20</v>
      </c>
      <c r="O69">
        <v>68</v>
      </c>
      <c r="P69" t="s">
        <v>8221</v>
      </c>
      <c r="Q69">
        <v>0</v>
      </c>
    </row>
    <row r="70" spans="1:17" x14ac:dyDescent="0.25">
      <c r="A70">
        <v>69</v>
      </c>
      <c r="B70" t="s">
        <v>8219</v>
      </c>
      <c r="C70">
        <v>36</v>
      </c>
      <c r="O70">
        <v>69</v>
      </c>
      <c r="P70" t="s">
        <v>8221</v>
      </c>
      <c r="Q70">
        <v>0</v>
      </c>
    </row>
    <row r="71" spans="1:17" x14ac:dyDescent="0.25">
      <c r="A71">
        <v>70</v>
      </c>
      <c r="B71" t="s">
        <v>8219</v>
      </c>
      <c r="C71">
        <v>178</v>
      </c>
      <c r="O71">
        <v>70</v>
      </c>
      <c r="P71" t="s">
        <v>8221</v>
      </c>
      <c r="Q71">
        <v>0</v>
      </c>
    </row>
    <row r="72" spans="1:17" x14ac:dyDescent="0.25">
      <c r="A72">
        <v>71</v>
      </c>
      <c r="B72" t="s">
        <v>8219</v>
      </c>
      <c r="C72">
        <v>17</v>
      </c>
      <c r="O72">
        <v>71</v>
      </c>
      <c r="P72" t="s">
        <v>8221</v>
      </c>
      <c r="Q72">
        <v>2</v>
      </c>
    </row>
    <row r="73" spans="1:17" x14ac:dyDescent="0.25">
      <c r="A73">
        <v>72</v>
      </c>
      <c r="B73" t="s">
        <v>8219</v>
      </c>
      <c r="C73">
        <v>32</v>
      </c>
      <c r="O73">
        <v>72</v>
      </c>
      <c r="P73" t="s">
        <v>8221</v>
      </c>
      <c r="Q73">
        <v>0</v>
      </c>
    </row>
    <row r="74" spans="1:17" x14ac:dyDescent="0.25">
      <c r="A74">
        <v>73</v>
      </c>
      <c r="B74" t="s">
        <v>8219</v>
      </c>
      <c r="C74">
        <v>41</v>
      </c>
      <c r="O74">
        <v>73</v>
      </c>
      <c r="P74" t="s">
        <v>8221</v>
      </c>
      <c r="Q74">
        <v>7</v>
      </c>
    </row>
    <row r="75" spans="1:17" x14ac:dyDescent="0.25">
      <c r="A75">
        <v>74</v>
      </c>
      <c r="B75" t="s">
        <v>8219</v>
      </c>
      <c r="C75">
        <v>18</v>
      </c>
      <c r="O75">
        <v>74</v>
      </c>
      <c r="P75" t="s">
        <v>8221</v>
      </c>
      <c r="Q75">
        <v>0</v>
      </c>
    </row>
    <row r="76" spans="1:17" x14ac:dyDescent="0.25">
      <c r="A76">
        <v>75</v>
      </c>
      <c r="B76" t="s">
        <v>8219</v>
      </c>
      <c r="C76">
        <v>29</v>
      </c>
      <c r="O76">
        <v>75</v>
      </c>
      <c r="P76" t="s">
        <v>8221</v>
      </c>
      <c r="Q76">
        <v>5</v>
      </c>
    </row>
    <row r="77" spans="1:17" x14ac:dyDescent="0.25">
      <c r="A77">
        <v>76</v>
      </c>
      <c r="B77" t="s">
        <v>8219</v>
      </c>
      <c r="C77">
        <v>47</v>
      </c>
      <c r="O77">
        <v>76</v>
      </c>
      <c r="P77" t="s">
        <v>8221</v>
      </c>
      <c r="Q77">
        <v>0</v>
      </c>
    </row>
    <row r="78" spans="1:17" x14ac:dyDescent="0.25">
      <c r="A78">
        <v>77</v>
      </c>
      <c r="B78" t="s">
        <v>8219</v>
      </c>
      <c r="C78">
        <v>15</v>
      </c>
      <c r="O78">
        <v>77</v>
      </c>
      <c r="P78" t="s">
        <v>8221</v>
      </c>
      <c r="Q78">
        <v>0</v>
      </c>
    </row>
    <row r="79" spans="1:17" x14ac:dyDescent="0.25">
      <c r="A79">
        <v>78</v>
      </c>
      <c r="B79" t="s">
        <v>8219</v>
      </c>
      <c r="C79">
        <v>26</v>
      </c>
      <c r="O79">
        <v>78</v>
      </c>
      <c r="P79" t="s">
        <v>8221</v>
      </c>
      <c r="Q79">
        <v>1</v>
      </c>
    </row>
    <row r="80" spans="1:17" x14ac:dyDescent="0.25">
      <c r="A80">
        <v>79</v>
      </c>
      <c r="B80" t="s">
        <v>8219</v>
      </c>
      <c r="C80">
        <v>35</v>
      </c>
      <c r="O80">
        <v>79</v>
      </c>
      <c r="P80" t="s">
        <v>8221</v>
      </c>
      <c r="Q80">
        <v>0</v>
      </c>
    </row>
    <row r="81" spans="1:17" x14ac:dyDescent="0.25">
      <c r="A81">
        <v>80</v>
      </c>
      <c r="B81" t="s">
        <v>8219</v>
      </c>
      <c r="C81">
        <v>41</v>
      </c>
      <c r="O81">
        <v>80</v>
      </c>
      <c r="P81" t="s">
        <v>8221</v>
      </c>
      <c r="Q81">
        <v>5</v>
      </c>
    </row>
    <row r="82" spans="1:17" x14ac:dyDescent="0.25">
      <c r="A82">
        <v>81</v>
      </c>
      <c r="B82" t="s">
        <v>8219</v>
      </c>
      <c r="C82">
        <v>47</v>
      </c>
      <c r="O82">
        <v>81</v>
      </c>
      <c r="P82" t="s">
        <v>8221</v>
      </c>
      <c r="Q82">
        <v>3</v>
      </c>
    </row>
    <row r="83" spans="1:17" x14ac:dyDescent="0.25">
      <c r="A83">
        <v>82</v>
      </c>
      <c r="B83" t="s">
        <v>8219</v>
      </c>
      <c r="C83">
        <v>28</v>
      </c>
      <c r="O83">
        <v>82</v>
      </c>
      <c r="P83" t="s">
        <v>8221</v>
      </c>
      <c r="Q83">
        <v>6</v>
      </c>
    </row>
    <row r="84" spans="1:17" x14ac:dyDescent="0.25">
      <c r="A84">
        <v>83</v>
      </c>
      <c r="B84" t="s">
        <v>8219</v>
      </c>
      <c r="C84">
        <v>100</v>
      </c>
      <c r="O84">
        <v>83</v>
      </c>
      <c r="P84" t="s">
        <v>8221</v>
      </c>
      <c r="Q84">
        <v>12</v>
      </c>
    </row>
    <row r="85" spans="1:17" x14ac:dyDescent="0.25">
      <c r="A85">
        <v>84</v>
      </c>
      <c r="B85" t="s">
        <v>8219</v>
      </c>
      <c r="C85">
        <v>13</v>
      </c>
      <c r="O85">
        <v>84</v>
      </c>
      <c r="P85" t="s">
        <v>8221</v>
      </c>
      <c r="Q85">
        <v>13</v>
      </c>
    </row>
    <row r="86" spans="1:17" x14ac:dyDescent="0.25">
      <c r="A86">
        <v>85</v>
      </c>
      <c r="B86" t="s">
        <v>8219</v>
      </c>
      <c r="C86">
        <v>7</v>
      </c>
      <c r="O86">
        <v>85</v>
      </c>
      <c r="P86" t="s">
        <v>8221</v>
      </c>
      <c r="Q86">
        <v>5</v>
      </c>
    </row>
    <row r="87" spans="1:17" x14ac:dyDescent="0.25">
      <c r="A87">
        <v>86</v>
      </c>
      <c r="B87" t="s">
        <v>8219</v>
      </c>
      <c r="C87">
        <v>21</v>
      </c>
      <c r="O87">
        <v>86</v>
      </c>
      <c r="P87" t="s">
        <v>8221</v>
      </c>
      <c r="Q87">
        <v>2</v>
      </c>
    </row>
    <row r="88" spans="1:17" x14ac:dyDescent="0.25">
      <c r="A88">
        <v>87</v>
      </c>
      <c r="B88" t="s">
        <v>8219</v>
      </c>
      <c r="C88">
        <v>17</v>
      </c>
      <c r="O88">
        <v>87</v>
      </c>
      <c r="P88" t="s">
        <v>8221</v>
      </c>
      <c r="Q88">
        <v>8</v>
      </c>
    </row>
    <row r="89" spans="1:17" x14ac:dyDescent="0.25">
      <c r="A89">
        <v>88</v>
      </c>
      <c r="B89" t="s">
        <v>8219</v>
      </c>
      <c r="C89">
        <v>25</v>
      </c>
      <c r="O89">
        <v>88</v>
      </c>
      <c r="P89" t="s">
        <v>8221</v>
      </c>
      <c r="Q89">
        <v>0</v>
      </c>
    </row>
    <row r="90" spans="1:17" x14ac:dyDescent="0.25">
      <c r="A90">
        <v>89</v>
      </c>
      <c r="B90" t="s">
        <v>8219</v>
      </c>
      <c r="C90">
        <v>60</v>
      </c>
      <c r="O90">
        <v>89</v>
      </c>
      <c r="P90" t="s">
        <v>8221</v>
      </c>
      <c r="Q90">
        <v>13</v>
      </c>
    </row>
    <row r="91" spans="1:17" x14ac:dyDescent="0.25">
      <c r="A91">
        <v>90</v>
      </c>
      <c r="B91" t="s">
        <v>8219</v>
      </c>
      <c r="C91">
        <v>56</v>
      </c>
      <c r="O91">
        <v>90</v>
      </c>
      <c r="P91" t="s">
        <v>8221</v>
      </c>
      <c r="Q91">
        <v>0</v>
      </c>
    </row>
    <row r="92" spans="1:17" x14ac:dyDescent="0.25">
      <c r="A92">
        <v>91</v>
      </c>
      <c r="B92" t="s">
        <v>8219</v>
      </c>
      <c r="C92">
        <v>16</v>
      </c>
      <c r="O92">
        <v>91</v>
      </c>
      <c r="P92" t="s">
        <v>8221</v>
      </c>
      <c r="Q92">
        <v>5</v>
      </c>
    </row>
    <row r="93" spans="1:17" x14ac:dyDescent="0.25">
      <c r="A93">
        <v>92</v>
      </c>
      <c r="B93" t="s">
        <v>8219</v>
      </c>
      <c r="C93">
        <v>46</v>
      </c>
      <c r="O93">
        <v>92</v>
      </c>
      <c r="P93" t="s">
        <v>8221</v>
      </c>
      <c r="Q93">
        <v>8</v>
      </c>
    </row>
    <row r="94" spans="1:17" x14ac:dyDescent="0.25">
      <c r="A94">
        <v>93</v>
      </c>
      <c r="B94" t="s">
        <v>8219</v>
      </c>
      <c r="C94">
        <v>43</v>
      </c>
      <c r="O94">
        <v>93</v>
      </c>
      <c r="P94" t="s">
        <v>8221</v>
      </c>
      <c r="Q94">
        <v>8</v>
      </c>
    </row>
    <row r="95" spans="1:17" x14ac:dyDescent="0.25">
      <c r="A95">
        <v>94</v>
      </c>
      <c r="B95" t="s">
        <v>8219</v>
      </c>
      <c r="C95">
        <v>15</v>
      </c>
      <c r="O95">
        <v>94</v>
      </c>
      <c r="P95" t="s">
        <v>8221</v>
      </c>
      <c r="Q95">
        <v>0</v>
      </c>
    </row>
    <row r="96" spans="1:17" x14ac:dyDescent="0.25">
      <c r="A96">
        <v>95</v>
      </c>
      <c r="B96" t="s">
        <v>8219</v>
      </c>
      <c r="C96">
        <v>12</v>
      </c>
      <c r="O96">
        <v>95</v>
      </c>
      <c r="P96" t="s">
        <v>8221</v>
      </c>
      <c r="Q96">
        <v>2</v>
      </c>
    </row>
    <row r="97" spans="1:17" x14ac:dyDescent="0.25">
      <c r="A97">
        <v>96</v>
      </c>
      <c r="B97" t="s">
        <v>8219</v>
      </c>
      <c r="C97">
        <v>21</v>
      </c>
      <c r="O97">
        <v>96</v>
      </c>
      <c r="P97" t="s">
        <v>8221</v>
      </c>
      <c r="Q97">
        <v>3</v>
      </c>
    </row>
    <row r="98" spans="1:17" x14ac:dyDescent="0.25">
      <c r="A98">
        <v>97</v>
      </c>
      <c r="B98" t="s">
        <v>8219</v>
      </c>
      <c r="C98">
        <v>34</v>
      </c>
      <c r="O98">
        <v>97</v>
      </c>
      <c r="P98" t="s">
        <v>8221</v>
      </c>
      <c r="Q98">
        <v>0</v>
      </c>
    </row>
    <row r="99" spans="1:17" x14ac:dyDescent="0.25">
      <c r="A99">
        <v>98</v>
      </c>
      <c r="B99" t="s">
        <v>8219</v>
      </c>
      <c r="C99">
        <v>8</v>
      </c>
      <c r="O99">
        <v>98</v>
      </c>
      <c r="P99" t="s">
        <v>8221</v>
      </c>
      <c r="Q99">
        <v>0</v>
      </c>
    </row>
    <row r="100" spans="1:17" x14ac:dyDescent="0.25">
      <c r="A100">
        <v>99</v>
      </c>
      <c r="B100" t="s">
        <v>8219</v>
      </c>
      <c r="C100">
        <v>60</v>
      </c>
      <c r="O100">
        <v>99</v>
      </c>
      <c r="P100" t="s">
        <v>8221</v>
      </c>
      <c r="Q100">
        <v>11</v>
      </c>
    </row>
    <row r="101" spans="1:17" x14ac:dyDescent="0.25">
      <c r="A101">
        <v>100</v>
      </c>
      <c r="B101" t="s">
        <v>8219</v>
      </c>
      <c r="C101">
        <v>39</v>
      </c>
      <c r="O101">
        <v>100</v>
      </c>
      <c r="P101" t="s">
        <v>8221</v>
      </c>
      <c r="Q101">
        <v>0</v>
      </c>
    </row>
    <row r="102" spans="1:17" x14ac:dyDescent="0.25">
      <c r="A102">
        <v>101</v>
      </c>
      <c r="B102" t="s">
        <v>8219</v>
      </c>
      <c r="C102">
        <v>26</v>
      </c>
      <c r="O102">
        <v>101</v>
      </c>
      <c r="P102" t="s">
        <v>8221</v>
      </c>
      <c r="Q102">
        <v>1</v>
      </c>
    </row>
    <row r="103" spans="1:17" x14ac:dyDescent="0.25">
      <c r="A103">
        <v>102</v>
      </c>
      <c r="B103" t="s">
        <v>8219</v>
      </c>
      <c r="C103">
        <v>35</v>
      </c>
      <c r="O103">
        <v>102</v>
      </c>
      <c r="P103" t="s">
        <v>8221</v>
      </c>
      <c r="Q103">
        <v>0</v>
      </c>
    </row>
    <row r="104" spans="1:17" x14ac:dyDescent="0.25">
      <c r="A104">
        <v>103</v>
      </c>
      <c r="B104" t="s">
        <v>8219</v>
      </c>
      <c r="C104">
        <v>65</v>
      </c>
      <c r="O104">
        <v>103</v>
      </c>
      <c r="P104" t="s">
        <v>8221</v>
      </c>
      <c r="Q104">
        <v>17</v>
      </c>
    </row>
    <row r="105" spans="1:17" x14ac:dyDescent="0.25">
      <c r="A105">
        <v>104</v>
      </c>
      <c r="B105" t="s">
        <v>8219</v>
      </c>
      <c r="C105">
        <v>49</v>
      </c>
      <c r="O105">
        <v>104</v>
      </c>
      <c r="P105" t="s">
        <v>8221</v>
      </c>
      <c r="Q105">
        <v>2</v>
      </c>
    </row>
    <row r="106" spans="1:17" x14ac:dyDescent="0.25">
      <c r="A106">
        <v>105</v>
      </c>
      <c r="B106" t="s">
        <v>8219</v>
      </c>
      <c r="C106">
        <v>10</v>
      </c>
      <c r="O106">
        <v>105</v>
      </c>
      <c r="P106" t="s">
        <v>8221</v>
      </c>
      <c r="Q106">
        <v>1</v>
      </c>
    </row>
    <row r="107" spans="1:17" x14ac:dyDescent="0.25">
      <c r="A107">
        <v>106</v>
      </c>
      <c r="B107" t="s">
        <v>8219</v>
      </c>
      <c r="C107">
        <v>60</v>
      </c>
      <c r="O107">
        <v>106</v>
      </c>
      <c r="P107" t="s">
        <v>8221</v>
      </c>
      <c r="Q107">
        <v>2</v>
      </c>
    </row>
    <row r="108" spans="1:17" x14ac:dyDescent="0.25">
      <c r="A108">
        <v>107</v>
      </c>
      <c r="B108" t="s">
        <v>8219</v>
      </c>
      <c r="C108">
        <v>27</v>
      </c>
      <c r="O108">
        <v>107</v>
      </c>
      <c r="P108" t="s">
        <v>8221</v>
      </c>
      <c r="Q108">
        <v>16</v>
      </c>
    </row>
    <row r="109" spans="1:17" x14ac:dyDescent="0.25">
      <c r="A109">
        <v>108</v>
      </c>
      <c r="B109" t="s">
        <v>8219</v>
      </c>
      <c r="C109">
        <v>69</v>
      </c>
      <c r="O109">
        <v>108</v>
      </c>
      <c r="P109" t="s">
        <v>8221</v>
      </c>
      <c r="Q109">
        <v>1</v>
      </c>
    </row>
    <row r="110" spans="1:17" x14ac:dyDescent="0.25">
      <c r="A110">
        <v>109</v>
      </c>
      <c r="B110" t="s">
        <v>8219</v>
      </c>
      <c r="C110">
        <v>47</v>
      </c>
      <c r="O110">
        <v>109</v>
      </c>
      <c r="P110" t="s">
        <v>8221</v>
      </c>
      <c r="Q110">
        <v>4</v>
      </c>
    </row>
    <row r="111" spans="1:17" x14ac:dyDescent="0.25">
      <c r="A111">
        <v>110</v>
      </c>
      <c r="B111" t="s">
        <v>8219</v>
      </c>
      <c r="C111">
        <v>47</v>
      </c>
      <c r="O111">
        <v>110</v>
      </c>
      <c r="P111" t="s">
        <v>8221</v>
      </c>
      <c r="Q111">
        <v>5</v>
      </c>
    </row>
    <row r="112" spans="1:17" x14ac:dyDescent="0.25">
      <c r="A112">
        <v>111</v>
      </c>
      <c r="B112" t="s">
        <v>8219</v>
      </c>
      <c r="C112">
        <v>26</v>
      </c>
      <c r="O112">
        <v>111</v>
      </c>
      <c r="P112" t="s">
        <v>8221</v>
      </c>
      <c r="Q112">
        <v>7</v>
      </c>
    </row>
    <row r="113" spans="1:17" x14ac:dyDescent="0.25">
      <c r="A113">
        <v>112</v>
      </c>
      <c r="B113" t="s">
        <v>8219</v>
      </c>
      <c r="C113">
        <v>53</v>
      </c>
      <c r="O113">
        <v>112</v>
      </c>
      <c r="P113" t="s">
        <v>8221</v>
      </c>
      <c r="Q113">
        <v>0</v>
      </c>
    </row>
    <row r="114" spans="1:17" x14ac:dyDescent="0.25">
      <c r="A114">
        <v>113</v>
      </c>
      <c r="B114" t="s">
        <v>8219</v>
      </c>
      <c r="C114">
        <v>81</v>
      </c>
      <c r="O114">
        <v>113</v>
      </c>
      <c r="P114" t="s">
        <v>8221</v>
      </c>
      <c r="Q114">
        <v>12</v>
      </c>
    </row>
    <row r="115" spans="1:17" x14ac:dyDescent="0.25">
      <c r="A115">
        <v>114</v>
      </c>
      <c r="B115" t="s">
        <v>8219</v>
      </c>
      <c r="C115">
        <v>78</v>
      </c>
      <c r="O115">
        <v>114</v>
      </c>
      <c r="P115" t="s">
        <v>8221</v>
      </c>
      <c r="Q115">
        <v>2</v>
      </c>
    </row>
    <row r="116" spans="1:17" x14ac:dyDescent="0.25">
      <c r="A116">
        <v>115</v>
      </c>
      <c r="B116" t="s">
        <v>8219</v>
      </c>
      <c r="C116">
        <v>35</v>
      </c>
      <c r="O116">
        <v>115</v>
      </c>
      <c r="P116" t="s">
        <v>8221</v>
      </c>
      <c r="Q116">
        <v>5</v>
      </c>
    </row>
    <row r="117" spans="1:17" x14ac:dyDescent="0.25">
      <c r="A117">
        <v>116</v>
      </c>
      <c r="B117" t="s">
        <v>8219</v>
      </c>
      <c r="C117">
        <v>22</v>
      </c>
      <c r="O117">
        <v>116</v>
      </c>
      <c r="P117" t="s">
        <v>8221</v>
      </c>
      <c r="Q117">
        <v>2</v>
      </c>
    </row>
    <row r="118" spans="1:17" x14ac:dyDescent="0.25">
      <c r="A118">
        <v>117</v>
      </c>
      <c r="B118" t="s">
        <v>8219</v>
      </c>
      <c r="C118">
        <v>57</v>
      </c>
      <c r="O118">
        <v>117</v>
      </c>
      <c r="P118" t="s">
        <v>8221</v>
      </c>
      <c r="Q118">
        <v>3</v>
      </c>
    </row>
    <row r="119" spans="1:17" x14ac:dyDescent="0.25">
      <c r="A119">
        <v>118</v>
      </c>
      <c r="B119" t="s">
        <v>8219</v>
      </c>
      <c r="C119">
        <v>27</v>
      </c>
      <c r="O119">
        <v>118</v>
      </c>
      <c r="P119" t="s">
        <v>8221</v>
      </c>
      <c r="Q119">
        <v>0</v>
      </c>
    </row>
    <row r="120" spans="1:17" x14ac:dyDescent="0.25">
      <c r="A120">
        <v>119</v>
      </c>
      <c r="B120" t="s">
        <v>8219</v>
      </c>
      <c r="C120">
        <v>39</v>
      </c>
      <c r="O120">
        <v>119</v>
      </c>
      <c r="P120" t="s">
        <v>8221</v>
      </c>
      <c r="Q120">
        <v>49</v>
      </c>
    </row>
    <row r="121" spans="1:17" x14ac:dyDescent="0.25">
      <c r="A121">
        <v>120</v>
      </c>
      <c r="B121" t="s">
        <v>8219</v>
      </c>
      <c r="C121">
        <v>37</v>
      </c>
      <c r="O121">
        <v>120</v>
      </c>
      <c r="P121" t="s">
        <v>8221</v>
      </c>
      <c r="Q121">
        <v>1</v>
      </c>
    </row>
    <row r="122" spans="1:17" x14ac:dyDescent="0.25">
      <c r="A122">
        <v>121</v>
      </c>
      <c r="B122" t="s">
        <v>8219</v>
      </c>
      <c r="C122">
        <v>137</v>
      </c>
      <c r="O122">
        <v>121</v>
      </c>
      <c r="P122" t="s">
        <v>8221</v>
      </c>
      <c r="Q122">
        <v>2</v>
      </c>
    </row>
    <row r="123" spans="1:17" x14ac:dyDescent="0.25">
      <c r="A123">
        <v>122</v>
      </c>
      <c r="B123" t="s">
        <v>8219</v>
      </c>
      <c r="C123">
        <v>376</v>
      </c>
      <c r="O123">
        <v>122</v>
      </c>
      <c r="P123" t="s">
        <v>8221</v>
      </c>
      <c r="Q123">
        <v>0</v>
      </c>
    </row>
    <row r="124" spans="1:17" x14ac:dyDescent="0.25">
      <c r="A124">
        <v>123</v>
      </c>
      <c r="B124" t="s">
        <v>8219</v>
      </c>
      <c r="C124">
        <v>202</v>
      </c>
      <c r="O124">
        <v>123</v>
      </c>
      <c r="P124" t="s">
        <v>8221</v>
      </c>
      <c r="Q124">
        <v>0</v>
      </c>
    </row>
    <row r="125" spans="1:17" x14ac:dyDescent="0.25">
      <c r="A125">
        <v>124</v>
      </c>
      <c r="B125" t="s">
        <v>8219</v>
      </c>
      <c r="C125">
        <v>328</v>
      </c>
      <c r="O125">
        <v>124</v>
      </c>
      <c r="P125" t="s">
        <v>8221</v>
      </c>
      <c r="Q125">
        <v>11</v>
      </c>
    </row>
    <row r="126" spans="1:17" x14ac:dyDescent="0.25">
      <c r="A126">
        <v>125</v>
      </c>
      <c r="B126" t="s">
        <v>8219</v>
      </c>
      <c r="C126">
        <v>84</v>
      </c>
      <c r="O126">
        <v>125</v>
      </c>
      <c r="P126" t="s">
        <v>8221</v>
      </c>
      <c r="Q126">
        <v>1</v>
      </c>
    </row>
    <row r="127" spans="1:17" x14ac:dyDescent="0.25">
      <c r="A127">
        <v>126</v>
      </c>
      <c r="B127" t="s">
        <v>8219</v>
      </c>
      <c r="C127">
        <v>96</v>
      </c>
      <c r="O127">
        <v>126</v>
      </c>
      <c r="P127" t="s">
        <v>8221</v>
      </c>
      <c r="Q127">
        <v>8</v>
      </c>
    </row>
    <row r="128" spans="1:17" x14ac:dyDescent="0.25">
      <c r="A128">
        <v>127</v>
      </c>
      <c r="B128" t="s">
        <v>8219</v>
      </c>
      <c r="C128">
        <v>223</v>
      </c>
      <c r="O128">
        <v>127</v>
      </c>
      <c r="P128" t="s">
        <v>8221</v>
      </c>
      <c r="Q128">
        <v>5</v>
      </c>
    </row>
    <row r="129" spans="1:17" x14ac:dyDescent="0.25">
      <c r="A129">
        <v>128</v>
      </c>
      <c r="B129" t="s">
        <v>8219</v>
      </c>
      <c r="C129">
        <v>62</v>
      </c>
      <c r="O129">
        <v>128</v>
      </c>
      <c r="P129" t="s">
        <v>8221</v>
      </c>
      <c r="Q129">
        <v>39</v>
      </c>
    </row>
    <row r="130" spans="1:17" x14ac:dyDescent="0.25">
      <c r="A130">
        <v>129</v>
      </c>
      <c r="B130" t="s">
        <v>8219</v>
      </c>
      <c r="C130">
        <v>146</v>
      </c>
      <c r="O130">
        <v>129</v>
      </c>
      <c r="P130" t="s">
        <v>8221</v>
      </c>
      <c r="Q130">
        <v>0</v>
      </c>
    </row>
    <row r="131" spans="1:17" x14ac:dyDescent="0.25">
      <c r="A131">
        <v>130</v>
      </c>
      <c r="B131" t="s">
        <v>8219</v>
      </c>
      <c r="C131">
        <v>235</v>
      </c>
      <c r="O131">
        <v>130</v>
      </c>
      <c r="P131" t="s">
        <v>8221</v>
      </c>
      <c r="Q131">
        <v>0</v>
      </c>
    </row>
    <row r="132" spans="1:17" x14ac:dyDescent="0.25">
      <c r="A132">
        <v>131</v>
      </c>
      <c r="B132" t="s">
        <v>8219</v>
      </c>
      <c r="C132">
        <v>437</v>
      </c>
      <c r="O132">
        <v>131</v>
      </c>
      <c r="P132" t="s">
        <v>8221</v>
      </c>
      <c r="Q132">
        <v>2</v>
      </c>
    </row>
    <row r="133" spans="1:17" x14ac:dyDescent="0.25">
      <c r="A133">
        <v>132</v>
      </c>
      <c r="B133" t="s">
        <v>8219</v>
      </c>
      <c r="C133">
        <v>77</v>
      </c>
      <c r="O133">
        <v>132</v>
      </c>
      <c r="P133" t="s">
        <v>8221</v>
      </c>
      <c r="Q133">
        <v>170</v>
      </c>
    </row>
    <row r="134" spans="1:17" x14ac:dyDescent="0.25">
      <c r="A134">
        <v>133</v>
      </c>
      <c r="B134" t="s">
        <v>8219</v>
      </c>
      <c r="C134">
        <v>108</v>
      </c>
      <c r="O134">
        <v>133</v>
      </c>
      <c r="P134" t="s">
        <v>8221</v>
      </c>
      <c r="Q134">
        <v>5</v>
      </c>
    </row>
    <row r="135" spans="1:17" x14ac:dyDescent="0.25">
      <c r="A135">
        <v>134</v>
      </c>
      <c r="B135" t="s">
        <v>8219</v>
      </c>
      <c r="C135">
        <v>7</v>
      </c>
      <c r="O135">
        <v>134</v>
      </c>
      <c r="P135" t="s">
        <v>8221</v>
      </c>
      <c r="Q135">
        <v>14</v>
      </c>
    </row>
    <row r="136" spans="1:17" x14ac:dyDescent="0.25">
      <c r="A136">
        <v>135</v>
      </c>
      <c r="B136" t="s">
        <v>8219</v>
      </c>
      <c r="C136">
        <v>314</v>
      </c>
      <c r="O136">
        <v>135</v>
      </c>
      <c r="P136" t="s">
        <v>8221</v>
      </c>
      <c r="Q136">
        <v>1</v>
      </c>
    </row>
    <row r="137" spans="1:17" x14ac:dyDescent="0.25">
      <c r="A137">
        <v>136</v>
      </c>
      <c r="B137" t="s">
        <v>8219</v>
      </c>
      <c r="C137">
        <v>188</v>
      </c>
      <c r="O137">
        <v>136</v>
      </c>
      <c r="P137" t="s">
        <v>8221</v>
      </c>
      <c r="Q137">
        <v>0</v>
      </c>
    </row>
    <row r="138" spans="1:17" x14ac:dyDescent="0.25">
      <c r="A138">
        <v>137</v>
      </c>
      <c r="B138" t="s">
        <v>8219</v>
      </c>
      <c r="C138">
        <v>275</v>
      </c>
      <c r="O138">
        <v>137</v>
      </c>
      <c r="P138" t="s">
        <v>8221</v>
      </c>
      <c r="Q138">
        <v>124</v>
      </c>
    </row>
    <row r="139" spans="1:17" x14ac:dyDescent="0.25">
      <c r="A139">
        <v>138</v>
      </c>
      <c r="B139" t="s">
        <v>8219</v>
      </c>
      <c r="C139">
        <v>560</v>
      </c>
      <c r="O139">
        <v>138</v>
      </c>
      <c r="P139" t="s">
        <v>8221</v>
      </c>
      <c r="Q139">
        <v>0</v>
      </c>
    </row>
    <row r="140" spans="1:17" x14ac:dyDescent="0.25">
      <c r="A140">
        <v>139</v>
      </c>
      <c r="B140" t="s">
        <v>8219</v>
      </c>
      <c r="C140">
        <v>688</v>
      </c>
      <c r="O140">
        <v>139</v>
      </c>
      <c r="P140" t="s">
        <v>8221</v>
      </c>
      <c r="Q140">
        <v>0</v>
      </c>
    </row>
    <row r="141" spans="1:17" x14ac:dyDescent="0.25">
      <c r="A141">
        <v>140</v>
      </c>
      <c r="B141" t="s">
        <v>8219</v>
      </c>
      <c r="C141">
        <v>942</v>
      </c>
      <c r="O141">
        <v>140</v>
      </c>
      <c r="P141" t="s">
        <v>8221</v>
      </c>
      <c r="Q141">
        <v>55</v>
      </c>
    </row>
    <row r="142" spans="1:17" x14ac:dyDescent="0.25">
      <c r="A142">
        <v>141</v>
      </c>
      <c r="B142" t="s">
        <v>8219</v>
      </c>
      <c r="C142">
        <v>88</v>
      </c>
      <c r="O142">
        <v>141</v>
      </c>
      <c r="P142" t="s">
        <v>8221</v>
      </c>
      <c r="Q142">
        <v>140</v>
      </c>
    </row>
    <row r="143" spans="1:17" x14ac:dyDescent="0.25">
      <c r="A143">
        <v>142</v>
      </c>
      <c r="B143" t="s">
        <v>8219</v>
      </c>
      <c r="C143">
        <v>220</v>
      </c>
      <c r="O143">
        <v>142</v>
      </c>
      <c r="P143" t="s">
        <v>8221</v>
      </c>
      <c r="Q143">
        <v>21</v>
      </c>
    </row>
    <row r="144" spans="1:17" x14ac:dyDescent="0.25">
      <c r="A144">
        <v>143</v>
      </c>
      <c r="B144" t="s">
        <v>8219</v>
      </c>
      <c r="C144">
        <v>145</v>
      </c>
      <c r="O144">
        <v>143</v>
      </c>
      <c r="P144" t="s">
        <v>8221</v>
      </c>
      <c r="Q144">
        <v>1</v>
      </c>
    </row>
    <row r="145" spans="1:17" x14ac:dyDescent="0.25">
      <c r="A145">
        <v>144</v>
      </c>
      <c r="B145" t="s">
        <v>8219</v>
      </c>
      <c r="C145">
        <v>963</v>
      </c>
      <c r="O145">
        <v>144</v>
      </c>
      <c r="P145" t="s">
        <v>8221</v>
      </c>
      <c r="Q145">
        <v>147</v>
      </c>
    </row>
    <row r="146" spans="1:17" x14ac:dyDescent="0.25">
      <c r="A146">
        <v>145</v>
      </c>
      <c r="B146" t="s">
        <v>8219</v>
      </c>
      <c r="C146">
        <v>91</v>
      </c>
      <c r="O146">
        <v>145</v>
      </c>
      <c r="P146" t="s">
        <v>8221</v>
      </c>
      <c r="Q146">
        <v>11</v>
      </c>
    </row>
    <row r="147" spans="1:17" x14ac:dyDescent="0.25">
      <c r="A147">
        <v>146</v>
      </c>
      <c r="B147" t="s">
        <v>8219</v>
      </c>
      <c r="C147">
        <v>58</v>
      </c>
      <c r="O147">
        <v>146</v>
      </c>
      <c r="P147" t="s">
        <v>8221</v>
      </c>
      <c r="Q147">
        <v>125</v>
      </c>
    </row>
    <row r="148" spans="1:17" x14ac:dyDescent="0.25">
      <c r="A148">
        <v>147</v>
      </c>
      <c r="B148" t="s">
        <v>8219</v>
      </c>
      <c r="C148">
        <v>36</v>
      </c>
      <c r="O148">
        <v>147</v>
      </c>
      <c r="P148" t="s">
        <v>8221</v>
      </c>
      <c r="Q148">
        <v>1</v>
      </c>
    </row>
    <row r="149" spans="1:17" x14ac:dyDescent="0.25">
      <c r="A149">
        <v>148</v>
      </c>
      <c r="B149" t="s">
        <v>8219</v>
      </c>
      <c r="C149">
        <v>165</v>
      </c>
      <c r="O149">
        <v>148</v>
      </c>
      <c r="P149" t="s">
        <v>8221</v>
      </c>
      <c r="Q149">
        <v>0</v>
      </c>
    </row>
    <row r="150" spans="1:17" x14ac:dyDescent="0.25">
      <c r="A150">
        <v>149</v>
      </c>
      <c r="B150" t="s">
        <v>8219</v>
      </c>
      <c r="C150">
        <v>111</v>
      </c>
      <c r="O150">
        <v>149</v>
      </c>
      <c r="P150" t="s">
        <v>8221</v>
      </c>
      <c r="Q150">
        <v>0</v>
      </c>
    </row>
    <row r="151" spans="1:17" x14ac:dyDescent="0.25">
      <c r="A151">
        <v>150</v>
      </c>
      <c r="B151" t="s">
        <v>8219</v>
      </c>
      <c r="C151">
        <v>1596</v>
      </c>
      <c r="O151">
        <v>150</v>
      </c>
      <c r="P151" t="s">
        <v>8221</v>
      </c>
      <c r="Q151">
        <v>3</v>
      </c>
    </row>
    <row r="152" spans="1:17" x14ac:dyDescent="0.25">
      <c r="A152">
        <v>151</v>
      </c>
      <c r="B152" t="s">
        <v>8219</v>
      </c>
      <c r="C152">
        <v>61</v>
      </c>
      <c r="O152">
        <v>151</v>
      </c>
      <c r="P152" t="s">
        <v>8221</v>
      </c>
      <c r="Q152">
        <v>0</v>
      </c>
    </row>
    <row r="153" spans="1:17" x14ac:dyDescent="0.25">
      <c r="A153">
        <v>152</v>
      </c>
      <c r="B153" t="s">
        <v>8219</v>
      </c>
      <c r="C153">
        <v>287</v>
      </c>
      <c r="O153">
        <v>152</v>
      </c>
      <c r="P153" t="s">
        <v>8221</v>
      </c>
      <c r="Q153">
        <v>0</v>
      </c>
    </row>
    <row r="154" spans="1:17" x14ac:dyDescent="0.25">
      <c r="A154">
        <v>153</v>
      </c>
      <c r="B154" t="s">
        <v>8219</v>
      </c>
      <c r="C154">
        <v>65</v>
      </c>
      <c r="O154">
        <v>153</v>
      </c>
      <c r="P154" t="s">
        <v>8221</v>
      </c>
      <c r="Q154">
        <v>0</v>
      </c>
    </row>
    <row r="155" spans="1:17" x14ac:dyDescent="0.25">
      <c r="A155">
        <v>154</v>
      </c>
      <c r="B155" t="s">
        <v>8219</v>
      </c>
      <c r="C155">
        <v>118</v>
      </c>
      <c r="O155">
        <v>154</v>
      </c>
      <c r="P155" t="s">
        <v>8221</v>
      </c>
      <c r="Q155">
        <v>0</v>
      </c>
    </row>
    <row r="156" spans="1:17" x14ac:dyDescent="0.25">
      <c r="A156">
        <v>155</v>
      </c>
      <c r="B156" t="s">
        <v>8219</v>
      </c>
      <c r="C156">
        <v>113</v>
      </c>
      <c r="O156">
        <v>155</v>
      </c>
      <c r="P156" t="s">
        <v>8221</v>
      </c>
      <c r="Q156">
        <v>3</v>
      </c>
    </row>
    <row r="157" spans="1:17" x14ac:dyDescent="0.25">
      <c r="A157">
        <v>156</v>
      </c>
      <c r="B157" t="s">
        <v>8219</v>
      </c>
      <c r="C157">
        <v>332</v>
      </c>
      <c r="O157">
        <v>156</v>
      </c>
      <c r="P157" t="s">
        <v>8221</v>
      </c>
      <c r="Q157">
        <v>0</v>
      </c>
    </row>
    <row r="158" spans="1:17" x14ac:dyDescent="0.25">
      <c r="A158">
        <v>157</v>
      </c>
      <c r="B158" t="s">
        <v>8219</v>
      </c>
      <c r="C158">
        <v>62</v>
      </c>
      <c r="O158">
        <v>157</v>
      </c>
      <c r="P158" t="s">
        <v>8221</v>
      </c>
      <c r="Q158">
        <v>1</v>
      </c>
    </row>
    <row r="159" spans="1:17" x14ac:dyDescent="0.25">
      <c r="A159">
        <v>158</v>
      </c>
      <c r="B159" t="s">
        <v>8219</v>
      </c>
      <c r="C159">
        <v>951</v>
      </c>
      <c r="O159">
        <v>158</v>
      </c>
      <c r="P159" t="s">
        <v>8221</v>
      </c>
      <c r="Q159">
        <v>3</v>
      </c>
    </row>
    <row r="160" spans="1:17" x14ac:dyDescent="0.25">
      <c r="A160">
        <v>159</v>
      </c>
      <c r="B160" t="s">
        <v>8219</v>
      </c>
      <c r="C160">
        <v>415</v>
      </c>
      <c r="O160">
        <v>159</v>
      </c>
      <c r="P160" t="s">
        <v>8221</v>
      </c>
      <c r="Q160">
        <v>22</v>
      </c>
    </row>
    <row r="161" spans="1:17" x14ac:dyDescent="0.25">
      <c r="A161">
        <v>160</v>
      </c>
      <c r="B161" t="s">
        <v>8219</v>
      </c>
      <c r="C161">
        <v>305</v>
      </c>
      <c r="O161">
        <v>160</v>
      </c>
      <c r="P161" t="s">
        <v>8221</v>
      </c>
      <c r="Q161">
        <v>26</v>
      </c>
    </row>
    <row r="162" spans="1:17" x14ac:dyDescent="0.25">
      <c r="A162">
        <v>161</v>
      </c>
      <c r="B162" t="s">
        <v>8219</v>
      </c>
      <c r="C162">
        <v>2139</v>
      </c>
      <c r="O162">
        <v>161</v>
      </c>
      <c r="P162" t="s">
        <v>8221</v>
      </c>
      <c r="Q162">
        <v>4</v>
      </c>
    </row>
    <row r="163" spans="1:17" x14ac:dyDescent="0.25">
      <c r="A163">
        <v>162</v>
      </c>
      <c r="B163" t="s">
        <v>8219</v>
      </c>
      <c r="C163">
        <v>79</v>
      </c>
      <c r="O163">
        <v>162</v>
      </c>
      <c r="P163" t="s">
        <v>8221</v>
      </c>
      <c r="Q163">
        <v>0</v>
      </c>
    </row>
    <row r="164" spans="1:17" x14ac:dyDescent="0.25">
      <c r="A164">
        <v>163</v>
      </c>
      <c r="B164" t="s">
        <v>8219</v>
      </c>
      <c r="C164">
        <v>179</v>
      </c>
      <c r="O164">
        <v>163</v>
      </c>
      <c r="P164" t="s">
        <v>8221</v>
      </c>
      <c r="Q164">
        <v>4</v>
      </c>
    </row>
    <row r="165" spans="1:17" x14ac:dyDescent="0.25">
      <c r="A165">
        <v>164</v>
      </c>
      <c r="B165" t="s">
        <v>8219</v>
      </c>
      <c r="C165">
        <v>202</v>
      </c>
      <c r="O165">
        <v>164</v>
      </c>
      <c r="P165" t="s">
        <v>8221</v>
      </c>
      <c r="Q165">
        <v>9</v>
      </c>
    </row>
    <row r="166" spans="1:17" x14ac:dyDescent="0.25">
      <c r="A166">
        <v>165</v>
      </c>
      <c r="B166" t="s">
        <v>8219</v>
      </c>
      <c r="C166">
        <v>760</v>
      </c>
      <c r="O166">
        <v>165</v>
      </c>
      <c r="P166" t="s">
        <v>8221</v>
      </c>
      <c r="Q166">
        <v>5</v>
      </c>
    </row>
    <row r="167" spans="1:17" x14ac:dyDescent="0.25">
      <c r="A167">
        <v>166</v>
      </c>
      <c r="B167" t="s">
        <v>8219</v>
      </c>
      <c r="C167">
        <v>563</v>
      </c>
      <c r="O167">
        <v>166</v>
      </c>
      <c r="P167" t="s">
        <v>8221</v>
      </c>
      <c r="Q167">
        <v>14</v>
      </c>
    </row>
    <row r="168" spans="1:17" x14ac:dyDescent="0.25">
      <c r="A168">
        <v>167</v>
      </c>
      <c r="B168" t="s">
        <v>8219</v>
      </c>
      <c r="C168">
        <v>135</v>
      </c>
      <c r="O168">
        <v>167</v>
      </c>
      <c r="P168" t="s">
        <v>8221</v>
      </c>
      <c r="Q168">
        <v>1</v>
      </c>
    </row>
    <row r="169" spans="1:17" x14ac:dyDescent="0.25">
      <c r="A169">
        <v>168</v>
      </c>
      <c r="B169" t="s">
        <v>8219</v>
      </c>
      <c r="C169">
        <v>290</v>
      </c>
      <c r="O169">
        <v>168</v>
      </c>
      <c r="P169" t="s">
        <v>8221</v>
      </c>
      <c r="Q169">
        <v>10</v>
      </c>
    </row>
    <row r="170" spans="1:17" x14ac:dyDescent="0.25">
      <c r="A170">
        <v>169</v>
      </c>
      <c r="B170" t="s">
        <v>8219</v>
      </c>
      <c r="C170">
        <v>447</v>
      </c>
      <c r="O170">
        <v>169</v>
      </c>
      <c r="P170" t="s">
        <v>8221</v>
      </c>
      <c r="Q170">
        <v>3</v>
      </c>
    </row>
    <row r="171" spans="1:17" x14ac:dyDescent="0.25">
      <c r="A171">
        <v>170</v>
      </c>
      <c r="B171" t="s">
        <v>8219</v>
      </c>
      <c r="C171">
        <v>232</v>
      </c>
      <c r="O171">
        <v>170</v>
      </c>
      <c r="P171" t="s">
        <v>8221</v>
      </c>
      <c r="Q171">
        <v>1</v>
      </c>
    </row>
    <row r="172" spans="1:17" x14ac:dyDescent="0.25">
      <c r="A172">
        <v>171</v>
      </c>
      <c r="B172" t="s">
        <v>8219</v>
      </c>
      <c r="C172">
        <v>168</v>
      </c>
      <c r="O172">
        <v>171</v>
      </c>
      <c r="P172" t="s">
        <v>8221</v>
      </c>
      <c r="Q172">
        <v>0</v>
      </c>
    </row>
    <row r="173" spans="1:17" x14ac:dyDescent="0.25">
      <c r="A173">
        <v>172</v>
      </c>
      <c r="B173" t="s">
        <v>8219</v>
      </c>
      <c r="C173">
        <v>128</v>
      </c>
      <c r="O173">
        <v>172</v>
      </c>
      <c r="P173" t="s">
        <v>8221</v>
      </c>
      <c r="Q173">
        <v>5</v>
      </c>
    </row>
    <row r="174" spans="1:17" x14ac:dyDescent="0.25">
      <c r="A174">
        <v>173</v>
      </c>
      <c r="B174" t="s">
        <v>8219</v>
      </c>
      <c r="C174">
        <v>493</v>
      </c>
      <c r="O174">
        <v>173</v>
      </c>
      <c r="P174" t="s">
        <v>8221</v>
      </c>
      <c r="Q174">
        <v>2</v>
      </c>
    </row>
    <row r="175" spans="1:17" x14ac:dyDescent="0.25">
      <c r="A175">
        <v>174</v>
      </c>
      <c r="B175" t="s">
        <v>8219</v>
      </c>
      <c r="C175">
        <v>131</v>
      </c>
      <c r="O175">
        <v>174</v>
      </c>
      <c r="P175" t="s">
        <v>8221</v>
      </c>
      <c r="Q175">
        <v>68</v>
      </c>
    </row>
    <row r="176" spans="1:17" x14ac:dyDescent="0.25">
      <c r="A176">
        <v>175</v>
      </c>
      <c r="B176" t="s">
        <v>8219</v>
      </c>
      <c r="C176">
        <v>50</v>
      </c>
      <c r="O176">
        <v>175</v>
      </c>
      <c r="P176" t="s">
        <v>8221</v>
      </c>
      <c r="Q176">
        <v>3</v>
      </c>
    </row>
    <row r="177" spans="1:17" x14ac:dyDescent="0.25">
      <c r="A177">
        <v>176</v>
      </c>
      <c r="B177" t="s">
        <v>8219</v>
      </c>
      <c r="C177">
        <v>665</v>
      </c>
      <c r="O177">
        <v>176</v>
      </c>
      <c r="P177" t="s">
        <v>8221</v>
      </c>
      <c r="Q177">
        <v>34</v>
      </c>
    </row>
    <row r="178" spans="1:17" x14ac:dyDescent="0.25">
      <c r="A178">
        <v>177</v>
      </c>
      <c r="B178" t="s">
        <v>8219</v>
      </c>
      <c r="C178">
        <v>129</v>
      </c>
      <c r="O178">
        <v>177</v>
      </c>
      <c r="P178" t="s">
        <v>8221</v>
      </c>
      <c r="Q178">
        <v>0</v>
      </c>
    </row>
    <row r="179" spans="1:17" x14ac:dyDescent="0.25">
      <c r="A179">
        <v>178</v>
      </c>
      <c r="B179" t="s">
        <v>8219</v>
      </c>
      <c r="C179">
        <v>142</v>
      </c>
      <c r="O179">
        <v>178</v>
      </c>
      <c r="P179" t="s">
        <v>8221</v>
      </c>
      <c r="Q179">
        <v>3</v>
      </c>
    </row>
    <row r="180" spans="1:17" x14ac:dyDescent="0.25">
      <c r="A180">
        <v>179</v>
      </c>
      <c r="B180" t="s">
        <v>8219</v>
      </c>
      <c r="C180">
        <v>2436</v>
      </c>
      <c r="O180">
        <v>179</v>
      </c>
      <c r="P180" t="s">
        <v>8221</v>
      </c>
      <c r="Q180">
        <v>0</v>
      </c>
    </row>
    <row r="181" spans="1:17" x14ac:dyDescent="0.25">
      <c r="A181">
        <v>180</v>
      </c>
      <c r="B181" t="s">
        <v>8219</v>
      </c>
      <c r="C181">
        <v>244</v>
      </c>
      <c r="O181">
        <v>180</v>
      </c>
      <c r="P181" t="s">
        <v>8221</v>
      </c>
      <c r="Q181">
        <v>70</v>
      </c>
    </row>
    <row r="182" spans="1:17" x14ac:dyDescent="0.25">
      <c r="A182">
        <v>181</v>
      </c>
      <c r="B182" t="s">
        <v>8219</v>
      </c>
      <c r="C182">
        <v>298</v>
      </c>
      <c r="O182">
        <v>181</v>
      </c>
      <c r="P182" t="s">
        <v>8221</v>
      </c>
      <c r="Q182">
        <v>1</v>
      </c>
    </row>
    <row r="183" spans="1:17" x14ac:dyDescent="0.25">
      <c r="A183">
        <v>182</v>
      </c>
      <c r="B183" t="s">
        <v>8219</v>
      </c>
      <c r="C183">
        <v>251</v>
      </c>
      <c r="O183">
        <v>182</v>
      </c>
      <c r="P183" t="s">
        <v>8221</v>
      </c>
      <c r="Q183">
        <v>1</v>
      </c>
    </row>
    <row r="184" spans="1:17" x14ac:dyDescent="0.25">
      <c r="A184">
        <v>183</v>
      </c>
      <c r="B184" t="s">
        <v>8219</v>
      </c>
      <c r="C184">
        <v>108</v>
      </c>
      <c r="O184">
        <v>183</v>
      </c>
      <c r="P184" t="s">
        <v>8221</v>
      </c>
      <c r="Q184">
        <v>1</v>
      </c>
    </row>
    <row r="185" spans="1:17" x14ac:dyDescent="0.25">
      <c r="A185">
        <v>184</v>
      </c>
      <c r="B185" t="s">
        <v>8219</v>
      </c>
      <c r="C185">
        <v>82</v>
      </c>
      <c r="O185">
        <v>184</v>
      </c>
      <c r="P185" t="s">
        <v>8221</v>
      </c>
      <c r="Q185">
        <v>2</v>
      </c>
    </row>
    <row r="186" spans="1:17" x14ac:dyDescent="0.25">
      <c r="A186">
        <v>185</v>
      </c>
      <c r="B186" t="s">
        <v>8219</v>
      </c>
      <c r="C186">
        <v>74</v>
      </c>
      <c r="O186">
        <v>185</v>
      </c>
      <c r="P186" t="s">
        <v>8221</v>
      </c>
      <c r="Q186">
        <v>2</v>
      </c>
    </row>
    <row r="187" spans="1:17" x14ac:dyDescent="0.25">
      <c r="A187">
        <v>186</v>
      </c>
      <c r="B187" t="s">
        <v>8219</v>
      </c>
      <c r="C187">
        <v>189</v>
      </c>
      <c r="O187">
        <v>186</v>
      </c>
      <c r="P187" t="s">
        <v>8221</v>
      </c>
      <c r="Q187">
        <v>34</v>
      </c>
    </row>
    <row r="188" spans="1:17" x14ac:dyDescent="0.25">
      <c r="A188">
        <v>187</v>
      </c>
      <c r="B188" t="s">
        <v>8219</v>
      </c>
      <c r="C188">
        <v>80</v>
      </c>
      <c r="O188">
        <v>187</v>
      </c>
      <c r="P188" t="s">
        <v>8221</v>
      </c>
      <c r="Q188">
        <v>2</v>
      </c>
    </row>
    <row r="189" spans="1:17" x14ac:dyDescent="0.25">
      <c r="A189">
        <v>188</v>
      </c>
      <c r="B189" t="s">
        <v>8219</v>
      </c>
      <c r="C189">
        <v>576</v>
      </c>
      <c r="O189">
        <v>188</v>
      </c>
      <c r="P189" t="s">
        <v>8221</v>
      </c>
      <c r="Q189">
        <v>0</v>
      </c>
    </row>
    <row r="190" spans="1:17" x14ac:dyDescent="0.25">
      <c r="A190">
        <v>189</v>
      </c>
      <c r="B190" t="s">
        <v>8219</v>
      </c>
      <c r="C190">
        <v>202</v>
      </c>
      <c r="O190">
        <v>189</v>
      </c>
      <c r="P190" t="s">
        <v>8221</v>
      </c>
      <c r="Q190">
        <v>1</v>
      </c>
    </row>
    <row r="191" spans="1:17" x14ac:dyDescent="0.25">
      <c r="A191">
        <v>190</v>
      </c>
      <c r="B191" t="s">
        <v>8219</v>
      </c>
      <c r="C191">
        <v>238</v>
      </c>
      <c r="O191">
        <v>190</v>
      </c>
      <c r="P191" t="s">
        <v>8221</v>
      </c>
      <c r="Q191">
        <v>8</v>
      </c>
    </row>
    <row r="192" spans="1:17" x14ac:dyDescent="0.25">
      <c r="A192">
        <v>191</v>
      </c>
      <c r="B192" t="s">
        <v>8219</v>
      </c>
      <c r="C192">
        <v>36</v>
      </c>
      <c r="O192">
        <v>191</v>
      </c>
      <c r="P192" t="s">
        <v>8221</v>
      </c>
      <c r="Q192">
        <v>4</v>
      </c>
    </row>
    <row r="193" spans="1:17" x14ac:dyDescent="0.25">
      <c r="A193">
        <v>192</v>
      </c>
      <c r="B193" t="s">
        <v>8219</v>
      </c>
      <c r="C193">
        <v>150</v>
      </c>
      <c r="O193">
        <v>192</v>
      </c>
      <c r="P193" t="s">
        <v>8221</v>
      </c>
      <c r="Q193">
        <v>28</v>
      </c>
    </row>
    <row r="194" spans="1:17" x14ac:dyDescent="0.25">
      <c r="A194">
        <v>193</v>
      </c>
      <c r="B194" t="s">
        <v>8219</v>
      </c>
      <c r="C194">
        <v>146</v>
      </c>
      <c r="O194">
        <v>193</v>
      </c>
      <c r="P194" t="s">
        <v>8221</v>
      </c>
      <c r="Q194">
        <v>0</v>
      </c>
    </row>
    <row r="195" spans="1:17" x14ac:dyDescent="0.25">
      <c r="A195">
        <v>194</v>
      </c>
      <c r="B195" t="s">
        <v>8219</v>
      </c>
      <c r="C195">
        <v>222</v>
      </c>
      <c r="O195">
        <v>194</v>
      </c>
      <c r="P195" t="s">
        <v>8221</v>
      </c>
      <c r="Q195">
        <v>6</v>
      </c>
    </row>
    <row r="196" spans="1:17" x14ac:dyDescent="0.25">
      <c r="A196">
        <v>195</v>
      </c>
      <c r="B196" t="s">
        <v>8219</v>
      </c>
      <c r="C196">
        <v>120</v>
      </c>
      <c r="O196">
        <v>195</v>
      </c>
      <c r="P196" t="s">
        <v>8221</v>
      </c>
      <c r="Q196">
        <v>22</v>
      </c>
    </row>
    <row r="197" spans="1:17" x14ac:dyDescent="0.25">
      <c r="A197">
        <v>196</v>
      </c>
      <c r="B197" t="s">
        <v>8219</v>
      </c>
      <c r="C197">
        <v>126</v>
      </c>
      <c r="O197">
        <v>196</v>
      </c>
      <c r="P197" t="s">
        <v>8221</v>
      </c>
      <c r="Q197">
        <v>0</v>
      </c>
    </row>
    <row r="198" spans="1:17" x14ac:dyDescent="0.25">
      <c r="A198">
        <v>197</v>
      </c>
      <c r="B198" t="s">
        <v>8219</v>
      </c>
      <c r="C198">
        <v>158</v>
      </c>
      <c r="O198">
        <v>197</v>
      </c>
      <c r="P198" t="s">
        <v>8221</v>
      </c>
      <c r="Q198">
        <v>1</v>
      </c>
    </row>
    <row r="199" spans="1:17" x14ac:dyDescent="0.25">
      <c r="A199">
        <v>198</v>
      </c>
      <c r="B199" t="s">
        <v>8219</v>
      </c>
      <c r="C199">
        <v>316</v>
      </c>
      <c r="O199">
        <v>198</v>
      </c>
      <c r="P199" t="s">
        <v>8221</v>
      </c>
      <c r="Q199">
        <v>20</v>
      </c>
    </row>
    <row r="200" spans="1:17" x14ac:dyDescent="0.25">
      <c r="A200">
        <v>199</v>
      </c>
      <c r="B200" t="s">
        <v>8219</v>
      </c>
      <c r="C200">
        <v>284</v>
      </c>
      <c r="O200">
        <v>199</v>
      </c>
      <c r="P200" t="s">
        <v>8221</v>
      </c>
      <c r="Q200">
        <v>0</v>
      </c>
    </row>
    <row r="201" spans="1:17" x14ac:dyDescent="0.25">
      <c r="A201">
        <v>200</v>
      </c>
      <c r="B201" t="s">
        <v>8219</v>
      </c>
      <c r="C201">
        <v>51</v>
      </c>
      <c r="O201">
        <v>200</v>
      </c>
      <c r="P201" t="s">
        <v>8221</v>
      </c>
      <c r="Q201">
        <v>1</v>
      </c>
    </row>
    <row r="202" spans="1:17" x14ac:dyDescent="0.25">
      <c r="A202">
        <v>201</v>
      </c>
      <c r="B202" t="s">
        <v>8219</v>
      </c>
      <c r="C202">
        <v>158</v>
      </c>
      <c r="O202">
        <v>201</v>
      </c>
      <c r="P202" t="s">
        <v>8221</v>
      </c>
      <c r="Q202">
        <v>3</v>
      </c>
    </row>
    <row r="203" spans="1:17" x14ac:dyDescent="0.25">
      <c r="A203">
        <v>202</v>
      </c>
      <c r="B203" t="s">
        <v>8219</v>
      </c>
      <c r="C203">
        <v>337</v>
      </c>
      <c r="O203">
        <v>202</v>
      </c>
      <c r="P203" t="s">
        <v>8221</v>
      </c>
      <c r="Q203">
        <v>2</v>
      </c>
    </row>
    <row r="204" spans="1:17" x14ac:dyDescent="0.25">
      <c r="A204">
        <v>203</v>
      </c>
      <c r="B204" t="s">
        <v>8219</v>
      </c>
      <c r="C204">
        <v>186</v>
      </c>
      <c r="O204">
        <v>203</v>
      </c>
      <c r="P204" t="s">
        <v>8221</v>
      </c>
      <c r="Q204">
        <v>0</v>
      </c>
    </row>
    <row r="205" spans="1:17" x14ac:dyDescent="0.25">
      <c r="A205">
        <v>204</v>
      </c>
      <c r="B205" t="s">
        <v>8219</v>
      </c>
      <c r="C205">
        <v>58</v>
      </c>
      <c r="O205">
        <v>204</v>
      </c>
      <c r="P205" t="s">
        <v>8221</v>
      </c>
      <c r="Q205">
        <v>2</v>
      </c>
    </row>
    <row r="206" spans="1:17" x14ac:dyDescent="0.25">
      <c r="A206">
        <v>205</v>
      </c>
      <c r="B206" t="s">
        <v>8219</v>
      </c>
      <c r="C206">
        <v>82</v>
      </c>
      <c r="O206">
        <v>205</v>
      </c>
      <c r="P206" t="s">
        <v>8221</v>
      </c>
      <c r="Q206">
        <v>1</v>
      </c>
    </row>
    <row r="207" spans="1:17" x14ac:dyDescent="0.25">
      <c r="A207">
        <v>206</v>
      </c>
      <c r="B207" t="s">
        <v>8219</v>
      </c>
      <c r="C207">
        <v>736</v>
      </c>
      <c r="O207">
        <v>206</v>
      </c>
      <c r="P207" t="s">
        <v>8221</v>
      </c>
      <c r="Q207">
        <v>0</v>
      </c>
    </row>
    <row r="208" spans="1:17" x14ac:dyDescent="0.25">
      <c r="A208">
        <v>207</v>
      </c>
      <c r="B208" t="s">
        <v>8219</v>
      </c>
      <c r="C208">
        <v>1151</v>
      </c>
      <c r="O208">
        <v>207</v>
      </c>
      <c r="P208" t="s">
        <v>8221</v>
      </c>
      <c r="Q208">
        <v>1</v>
      </c>
    </row>
    <row r="209" spans="1:17" x14ac:dyDescent="0.25">
      <c r="A209">
        <v>208</v>
      </c>
      <c r="B209" t="s">
        <v>8219</v>
      </c>
      <c r="C209">
        <v>34</v>
      </c>
      <c r="O209">
        <v>208</v>
      </c>
      <c r="P209" t="s">
        <v>8221</v>
      </c>
      <c r="Q209">
        <v>0</v>
      </c>
    </row>
    <row r="210" spans="1:17" x14ac:dyDescent="0.25">
      <c r="A210">
        <v>209</v>
      </c>
      <c r="B210" t="s">
        <v>8219</v>
      </c>
      <c r="C210">
        <v>498</v>
      </c>
      <c r="O210">
        <v>209</v>
      </c>
      <c r="P210" t="s">
        <v>8221</v>
      </c>
      <c r="Q210">
        <v>5</v>
      </c>
    </row>
    <row r="211" spans="1:17" x14ac:dyDescent="0.25">
      <c r="A211">
        <v>210</v>
      </c>
      <c r="B211" t="s">
        <v>8219</v>
      </c>
      <c r="C211">
        <v>167</v>
      </c>
      <c r="O211">
        <v>210</v>
      </c>
      <c r="P211" t="s">
        <v>8221</v>
      </c>
      <c r="Q211">
        <v>1</v>
      </c>
    </row>
    <row r="212" spans="1:17" x14ac:dyDescent="0.25">
      <c r="A212">
        <v>211</v>
      </c>
      <c r="B212" t="s">
        <v>8219</v>
      </c>
      <c r="C212">
        <v>340</v>
      </c>
      <c r="O212">
        <v>211</v>
      </c>
      <c r="P212" t="s">
        <v>8221</v>
      </c>
      <c r="Q212">
        <v>1</v>
      </c>
    </row>
    <row r="213" spans="1:17" x14ac:dyDescent="0.25">
      <c r="A213">
        <v>212</v>
      </c>
      <c r="B213" t="s">
        <v>8219</v>
      </c>
      <c r="C213">
        <v>438</v>
      </c>
      <c r="O213">
        <v>212</v>
      </c>
      <c r="P213" t="s">
        <v>8221</v>
      </c>
      <c r="Q213">
        <v>2</v>
      </c>
    </row>
    <row r="214" spans="1:17" x14ac:dyDescent="0.25">
      <c r="A214">
        <v>213</v>
      </c>
      <c r="B214" t="s">
        <v>8219</v>
      </c>
      <c r="C214">
        <v>555</v>
      </c>
      <c r="O214">
        <v>213</v>
      </c>
      <c r="P214" t="s">
        <v>8221</v>
      </c>
      <c r="Q214">
        <v>0</v>
      </c>
    </row>
    <row r="215" spans="1:17" x14ac:dyDescent="0.25">
      <c r="A215">
        <v>214</v>
      </c>
      <c r="B215" t="s">
        <v>8219</v>
      </c>
      <c r="C215">
        <v>266</v>
      </c>
      <c r="O215">
        <v>214</v>
      </c>
      <c r="P215" t="s">
        <v>8221</v>
      </c>
      <c r="Q215">
        <v>9</v>
      </c>
    </row>
    <row r="216" spans="1:17" x14ac:dyDescent="0.25">
      <c r="A216">
        <v>215</v>
      </c>
      <c r="B216" t="s">
        <v>8219</v>
      </c>
      <c r="C216">
        <v>69</v>
      </c>
      <c r="O216">
        <v>215</v>
      </c>
      <c r="P216" t="s">
        <v>8221</v>
      </c>
      <c r="Q216">
        <v>4</v>
      </c>
    </row>
    <row r="217" spans="1:17" x14ac:dyDescent="0.25">
      <c r="A217">
        <v>216</v>
      </c>
      <c r="B217" t="s">
        <v>8219</v>
      </c>
      <c r="C217">
        <v>80</v>
      </c>
      <c r="O217">
        <v>216</v>
      </c>
      <c r="P217" t="s">
        <v>8221</v>
      </c>
      <c r="Q217">
        <v>4</v>
      </c>
    </row>
    <row r="218" spans="1:17" x14ac:dyDescent="0.25">
      <c r="A218">
        <v>217</v>
      </c>
      <c r="B218" t="s">
        <v>8219</v>
      </c>
      <c r="C218">
        <v>493</v>
      </c>
      <c r="O218">
        <v>217</v>
      </c>
      <c r="P218" t="s">
        <v>8221</v>
      </c>
      <c r="Q218">
        <v>1</v>
      </c>
    </row>
    <row r="219" spans="1:17" x14ac:dyDescent="0.25">
      <c r="A219">
        <v>218</v>
      </c>
      <c r="B219" t="s">
        <v>8219</v>
      </c>
      <c r="C219">
        <v>31</v>
      </c>
      <c r="O219">
        <v>218</v>
      </c>
      <c r="P219" t="s">
        <v>8221</v>
      </c>
      <c r="Q219">
        <v>1</v>
      </c>
    </row>
    <row r="220" spans="1:17" x14ac:dyDescent="0.25">
      <c r="A220">
        <v>219</v>
      </c>
      <c r="B220" t="s">
        <v>8219</v>
      </c>
      <c r="C220">
        <v>236</v>
      </c>
      <c r="O220">
        <v>219</v>
      </c>
      <c r="P220" t="s">
        <v>8221</v>
      </c>
      <c r="Q220">
        <v>7</v>
      </c>
    </row>
    <row r="221" spans="1:17" x14ac:dyDescent="0.25">
      <c r="A221">
        <v>220</v>
      </c>
      <c r="B221" t="s">
        <v>8219</v>
      </c>
      <c r="C221">
        <v>89</v>
      </c>
      <c r="O221">
        <v>220</v>
      </c>
      <c r="P221" t="s">
        <v>8221</v>
      </c>
      <c r="Q221">
        <v>5</v>
      </c>
    </row>
    <row r="222" spans="1:17" x14ac:dyDescent="0.25">
      <c r="A222">
        <v>221</v>
      </c>
      <c r="B222" t="s">
        <v>8219</v>
      </c>
      <c r="C222">
        <v>299</v>
      </c>
      <c r="O222">
        <v>221</v>
      </c>
      <c r="P222" t="s">
        <v>8221</v>
      </c>
      <c r="Q222">
        <v>1</v>
      </c>
    </row>
    <row r="223" spans="1:17" x14ac:dyDescent="0.25">
      <c r="A223">
        <v>222</v>
      </c>
      <c r="B223" t="s">
        <v>8219</v>
      </c>
      <c r="C223">
        <v>55</v>
      </c>
      <c r="O223">
        <v>222</v>
      </c>
      <c r="P223" t="s">
        <v>8221</v>
      </c>
      <c r="Q223">
        <v>0</v>
      </c>
    </row>
    <row r="224" spans="1:17" x14ac:dyDescent="0.25">
      <c r="A224">
        <v>223</v>
      </c>
      <c r="B224" t="s">
        <v>8219</v>
      </c>
      <c r="C224">
        <v>325</v>
      </c>
      <c r="O224">
        <v>223</v>
      </c>
      <c r="P224" t="s">
        <v>8221</v>
      </c>
      <c r="Q224">
        <v>0</v>
      </c>
    </row>
    <row r="225" spans="1:17" x14ac:dyDescent="0.25">
      <c r="A225">
        <v>224</v>
      </c>
      <c r="B225" t="s">
        <v>8219</v>
      </c>
      <c r="C225">
        <v>524</v>
      </c>
      <c r="O225">
        <v>224</v>
      </c>
      <c r="P225" t="s">
        <v>8221</v>
      </c>
      <c r="Q225">
        <v>1</v>
      </c>
    </row>
    <row r="226" spans="1:17" x14ac:dyDescent="0.25">
      <c r="A226">
        <v>225</v>
      </c>
      <c r="B226" t="s">
        <v>8219</v>
      </c>
      <c r="C226">
        <v>285</v>
      </c>
      <c r="O226">
        <v>225</v>
      </c>
      <c r="P226" t="s">
        <v>8221</v>
      </c>
      <c r="Q226">
        <v>2</v>
      </c>
    </row>
    <row r="227" spans="1:17" x14ac:dyDescent="0.25">
      <c r="A227">
        <v>226</v>
      </c>
      <c r="B227" t="s">
        <v>8219</v>
      </c>
      <c r="C227">
        <v>179</v>
      </c>
      <c r="O227">
        <v>226</v>
      </c>
      <c r="P227" t="s">
        <v>8221</v>
      </c>
      <c r="Q227">
        <v>0</v>
      </c>
    </row>
    <row r="228" spans="1:17" x14ac:dyDescent="0.25">
      <c r="A228">
        <v>227</v>
      </c>
      <c r="B228" t="s">
        <v>8219</v>
      </c>
      <c r="C228">
        <v>188</v>
      </c>
      <c r="O228">
        <v>227</v>
      </c>
      <c r="P228" t="s">
        <v>8221</v>
      </c>
      <c r="Q228">
        <v>4</v>
      </c>
    </row>
    <row r="229" spans="1:17" x14ac:dyDescent="0.25">
      <c r="A229">
        <v>228</v>
      </c>
      <c r="B229" t="s">
        <v>8219</v>
      </c>
      <c r="C229">
        <v>379</v>
      </c>
      <c r="O229">
        <v>228</v>
      </c>
      <c r="P229" t="s">
        <v>8221</v>
      </c>
      <c r="Q229">
        <v>7</v>
      </c>
    </row>
    <row r="230" spans="1:17" x14ac:dyDescent="0.25">
      <c r="A230">
        <v>229</v>
      </c>
      <c r="B230" t="s">
        <v>8219</v>
      </c>
      <c r="C230">
        <v>119</v>
      </c>
      <c r="O230">
        <v>229</v>
      </c>
      <c r="P230" t="s">
        <v>8221</v>
      </c>
      <c r="Q230">
        <v>2</v>
      </c>
    </row>
    <row r="231" spans="1:17" x14ac:dyDescent="0.25">
      <c r="A231">
        <v>230</v>
      </c>
      <c r="B231" t="s">
        <v>8219</v>
      </c>
      <c r="C231">
        <v>167</v>
      </c>
      <c r="O231">
        <v>230</v>
      </c>
      <c r="P231" t="s">
        <v>8221</v>
      </c>
      <c r="Q231">
        <v>1</v>
      </c>
    </row>
    <row r="232" spans="1:17" x14ac:dyDescent="0.25">
      <c r="A232">
        <v>231</v>
      </c>
      <c r="B232" t="s">
        <v>8219</v>
      </c>
      <c r="C232">
        <v>221</v>
      </c>
      <c r="O232">
        <v>231</v>
      </c>
      <c r="P232" t="s">
        <v>8221</v>
      </c>
      <c r="Q232">
        <v>9</v>
      </c>
    </row>
    <row r="233" spans="1:17" x14ac:dyDescent="0.25">
      <c r="A233">
        <v>232</v>
      </c>
      <c r="B233" t="s">
        <v>8219</v>
      </c>
      <c r="C233">
        <v>964</v>
      </c>
      <c r="O233">
        <v>232</v>
      </c>
      <c r="P233" t="s">
        <v>8221</v>
      </c>
      <c r="Q233">
        <v>2</v>
      </c>
    </row>
    <row r="234" spans="1:17" x14ac:dyDescent="0.25">
      <c r="A234">
        <v>233</v>
      </c>
      <c r="B234" t="s">
        <v>8219</v>
      </c>
      <c r="C234">
        <v>286</v>
      </c>
      <c r="O234">
        <v>233</v>
      </c>
      <c r="P234" t="s">
        <v>8221</v>
      </c>
      <c r="Q234">
        <v>1</v>
      </c>
    </row>
    <row r="235" spans="1:17" x14ac:dyDescent="0.25">
      <c r="A235">
        <v>234</v>
      </c>
      <c r="B235" t="s">
        <v>8219</v>
      </c>
      <c r="C235">
        <v>613</v>
      </c>
      <c r="O235">
        <v>234</v>
      </c>
      <c r="P235" t="s">
        <v>8221</v>
      </c>
      <c r="Q235">
        <v>7</v>
      </c>
    </row>
    <row r="236" spans="1:17" x14ac:dyDescent="0.25">
      <c r="A236">
        <v>235</v>
      </c>
      <c r="B236" t="s">
        <v>8219</v>
      </c>
      <c r="C236">
        <v>29</v>
      </c>
      <c r="O236">
        <v>235</v>
      </c>
      <c r="P236" t="s">
        <v>8221</v>
      </c>
      <c r="Q236">
        <v>2</v>
      </c>
    </row>
    <row r="237" spans="1:17" x14ac:dyDescent="0.25">
      <c r="A237">
        <v>236</v>
      </c>
      <c r="B237" t="s">
        <v>8219</v>
      </c>
      <c r="C237">
        <v>165</v>
      </c>
      <c r="O237">
        <v>236</v>
      </c>
      <c r="P237" t="s">
        <v>8221</v>
      </c>
      <c r="Q237">
        <v>8</v>
      </c>
    </row>
    <row r="238" spans="1:17" x14ac:dyDescent="0.25">
      <c r="A238">
        <v>237</v>
      </c>
      <c r="B238" t="s">
        <v>8219</v>
      </c>
      <c r="C238">
        <v>97</v>
      </c>
      <c r="O238">
        <v>237</v>
      </c>
      <c r="P238" t="s">
        <v>8221</v>
      </c>
      <c r="Q238">
        <v>2</v>
      </c>
    </row>
    <row r="239" spans="1:17" x14ac:dyDescent="0.25">
      <c r="A239">
        <v>238</v>
      </c>
      <c r="B239" t="s">
        <v>8219</v>
      </c>
      <c r="C239">
        <v>303</v>
      </c>
      <c r="O239">
        <v>238</v>
      </c>
      <c r="P239" t="s">
        <v>8221</v>
      </c>
      <c r="Q239">
        <v>2</v>
      </c>
    </row>
    <row r="240" spans="1:17" x14ac:dyDescent="0.25">
      <c r="A240">
        <v>239</v>
      </c>
      <c r="B240" t="s">
        <v>8219</v>
      </c>
      <c r="C240">
        <v>267</v>
      </c>
      <c r="O240">
        <v>239</v>
      </c>
      <c r="P240" t="s">
        <v>8221</v>
      </c>
      <c r="Q240">
        <v>7</v>
      </c>
    </row>
    <row r="241" spans="1:17" x14ac:dyDescent="0.25">
      <c r="A241">
        <v>240</v>
      </c>
      <c r="B241" t="s">
        <v>8219</v>
      </c>
      <c r="C241">
        <v>302</v>
      </c>
      <c r="O241">
        <v>240</v>
      </c>
      <c r="P241" t="s">
        <v>8221</v>
      </c>
      <c r="Q241">
        <v>2</v>
      </c>
    </row>
    <row r="242" spans="1:17" x14ac:dyDescent="0.25">
      <c r="A242">
        <v>241</v>
      </c>
      <c r="B242" t="s">
        <v>8219</v>
      </c>
      <c r="C242">
        <v>87</v>
      </c>
      <c r="O242">
        <v>241</v>
      </c>
      <c r="P242" t="s">
        <v>8221</v>
      </c>
      <c r="Q242">
        <v>18</v>
      </c>
    </row>
    <row r="243" spans="1:17" x14ac:dyDescent="0.25">
      <c r="A243">
        <v>242</v>
      </c>
      <c r="B243" t="s">
        <v>8219</v>
      </c>
      <c r="C243">
        <v>354</v>
      </c>
      <c r="O243">
        <v>242</v>
      </c>
      <c r="P243" t="s">
        <v>8221</v>
      </c>
      <c r="Q243">
        <v>9</v>
      </c>
    </row>
    <row r="244" spans="1:17" x14ac:dyDescent="0.25">
      <c r="A244">
        <v>243</v>
      </c>
      <c r="B244" t="s">
        <v>8219</v>
      </c>
      <c r="C244">
        <v>86</v>
      </c>
      <c r="O244">
        <v>243</v>
      </c>
      <c r="P244" t="s">
        <v>8221</v>
      </c>
      <c r="Q244">
        <v>4</v>
      </c>
    </row>
    <row r="245" spans="1:17" x14ac:dyDescent="0.25">
      <c r="A245">
        <v>244</v>
      </c>
      <c r="B245" t="s">
        <v>8219</v>
      </c>
      <c r="C245">
        <v>26</v>
      </c>
      <c r="O245">
        <v>244</v>
      </c>
      <c r="P245" t="s">
        <v>8221</v>
      </c>
      <c r="Q245">
        <v>7</v>
      </c>
    </row>
    <row r="246" spans="1:17" x14ac:dyDescent="0.25">
      <c r="A246">
        <v>245</v>
      </c>
      <c r="B246" t="s">
        <v>8219</v>
      </c>
      <c r="C246">
        <v>113</v>
      </c>
      <c r="O246">
        <v>245</v>
      </c>
      <c r="P246" t="s">
        <v>8221</v>
      </c>
      <c r="Q246">
        <v>29</v>
      </c>
    </row>
    <row r="247" spans="1:17" x14ac:dyDescent="0.25">
      <c r="A247">
        <v>246</v>
      </c>
      <c r="B247" t="s">
        <v>8219</v>
      </c>
      <c r="C247">
        <v>65</v>
      </c>
      <c r="O247">
        <v>246</v>
      </c>
      <c r="P247" t="s">
        <v>8221</v>
      </c>
      <c r="Q247">
        <v>12</v>
      </c>
    </row>
    <row r="248" spans="1:17" x14ac:dyDescent="0.25">
      <c r="A248">
        <v>247</v>
      </c>
      <c r="B248" t="s">
        <v>8219</v>
      </c>
      <c r="C248">
        <v>134</v>
      </c>
      <c r="O248">
        <v>247</v>
      </c>
      <c r="P248" t="s">
        <v>8221</v>
      </c>
      <c r="Q248">
        <v>4</v>
      </c>
    </row>
    <row r="249" spans="1:17" x14ac:dyDescent="0.25">
      <c r="A249">
        <v>248</v>
      </c>
      <c r="B249" t="s">
        <v>8219</v>
      </c>
      <c r="C249">
        <v>119</v>
      </c>
      <c r="O249">
        <v>248</v>
      </c>
      <c r="P249" t="s">
        <v>8221</v>
      </c>
      <c r="Q249">
        <v>28</v>
      </c>
    </row>
    <row r="250" spans="1:17" x14ac:dyDescent="0.25">
      <c r="A250">
        <v>249</v>
      </c>
      <c r="B250" t="s">
        <v>8219</v>
      </c>
      <c r="C250">
        <v>159</v>
      </c>
      <c r="O250">
        <v>249</v>
      </c>
      <c r="P250" t="s">
        <v>8221</v>
      </c>
      <c r="Q250">
        <v>25</v>
      </c>
    </row>
    <row r="251" spans="1:17" x14ac:dyDescent="0.25">
      <c r="A251">
        <v>250</v>
      </c>
      <c r="B251" t="s">
        <v>8219</v>
      </c>
      <c r="C251">
        <v>167</v>
      </c>
      <c r="O251">
        <v>250</v>
      </c>
      <c r="P251" t="s">
        <v>8221</v>
      </c>
      <c r="Q251">
        <v>28</v>
      </c>
    </row>
    <row r="252" spans="1:17" x14ac:dyDescent="0.25">
      <c r="A252">
        <v>251</v>
      </c>
      <c r="B252" t="s">
        <v>8219</v>
      </c>
      <c r="C252">
        <v>43</v>
      </c>
      <c r="O252">
        <v>251</v>
      </c>
      <c r="P252" t="s">
        <v>8221</v>
      </c>
      <c r="Q252">
        <v>310</v>
      </c>
    </row>
    <row r="253" spans="1:17" x14ac:dyDescent="0.25">
      <c r="A253">
        <v>252</v>
      </c>
      <c r="B253" t="s">
        <v>8219</v>
      </c>
      <c r="C253">
        <v>1062</v>
      </c>
      <c r="O253">
        <v>252</v>
      </c>
      <c r="P253" t="s">
        <v>8221</v>
      </c>
      <c r="Q253">
        <v>15</v>
      </c>
    </row>
    <row r="254" spans="1:17" x14ac:dyDescent="0.25">
      <c r="A254">
        <v>253</v>
      </c>
      <c r="B254" t="s">
        <v>8219</v>
      </c>
      <c r="C254">
        <v>9</v>
      </c>
      <c r="O254">
        <v>253</v>
      </c>
      <c r="P254" t="s">
        <v>8221</v>
      </c>
      <c r="Q254">
        <v>215</v>
      </c>
    </row>
    <row r="255" spans="1:17" x14ac:dyDescent="0.25">
      <c r="A255">
        <v>254</v>
      </c>
      <c r="B255" t="s">
        <v>8219</v>
      </c>
      <c r="C255">
        <v>89</v>
      </c>
      <c r="O255">
        <v>254</v>
      </c>
      <c r="P255" t="s">
        <v>8221</v>
      </c>
      <c r="Q255">
        <v>3</v>
      </c>
    </row>
    <row r="256" spans="1:17" x14ac:dyDescent="0.25">
      <c r="A256">
        <v>255</v>
      </c>
      <c r="B256" t="s">
        <v>8219</v>
      </c>
      <c r="C256">
        <v>174</v>
      </c>
      <c r="O256">
        <v>255</v>
      </c>
      <c r="P256" t="s">
        <v>8221</v>
      </c>
      <c r="Q256">
        <v>2</v>
      </c>
    </row>
    <row r="257" spans="1:17" x14ac:dyDescent="0.25">
      <c r="A257">
        <v>256</v>
      </c>
      <c r="B257" t="s">
        <v>8219</v>
      </c>
      <c r="C257">
        <v>14</v>
      </c>
      <c r="O257">
        <v>256</v>
      </c>
      <c r="P257" t="s">
        <v>8221</v>
      </c>
      <c r="Q257">
        <v>26</v>
      </c>
    </row>
    <row r="258" spans="1:17" x14ac:dyDescent="0.25">
      <c r="A258">
        <v>257</v>
      </c>
      <c r="B258" t="s">
        <v>8219</v>
      </c>
      <c r="C258">
        <v>48</v>
      </c>
      <c r="O258">
        <v>257</v>
      </c>
      <c r="P258" t="s">
        <v>8221</v>
      </c>
      <c r="Q258">
        <v>24</v>
      </c>
    </row>
    <row r="259" spans="1:17" x14ac:dyDescent="0.25">
      <c r="A259">
        <v>258</v>
      </c>
      <c r="B259" t="s">
        <v>8219</v>
      </c>
      <c r="C259">
        <v>133</v>
      </c>
      <c r="O259">
        <v>258</v>
      </c>
      <c r="P259" t="s">
        <v>8221</v>
      </c>
      <c r="Q259">
        <v>96</v>
      </c>
    </row>
    <row r="260" spans="1:17" x14ac:dyDescent="0.25">
      <c r="A260">
        <v>259</v>
      </c>
      <c r="B260" t="s">
        <v>8219</v>
      </c>
      <c r="C260">
        <v>83</v>
      </c>
      <c r="O260">
        <v>259</v>
      </c>
      <c r="P260" t="s">
        <v>8221</v>
      </c>
      <c r="Q260">
        <v>17</v>
      </c>
    </row>
    <row r="261" spans="1:17" x14ac:dyDescent="0.25">
      <c r="A261">
        <v>260</v>
      </c>
      <c r="B261" t="s">
        <v>8219</v>
      </c>
      <c r="C261">
        <v>149</v>
      </c>
      <c r="O261">
        <v>260</v>
      </c>
      <c r="P261" t="s">
        <v>8221</v>
      </c>
      <c r="Q261">
        <v>94</v>
      </c>
    </row>
    <row r="262" spans="1:17" x14ac:dyDescent="0.25">
      <c r="A262">
        <v>261</v>
      </c>
      <c r="B262" t="s">
        <v>8219</v>
      </c>
      <c r="C262">
        <v>49</v>
      </c>
      <c r="O262">
        <v>261</v>
      </c>
      <c r="P262" t="s">
        <v>8221</v>
      </c>
      <c r="Q262">
        <v>129</v>
      </c>
    </row>
    <row r="263" spans="1:17" x14ac:dyDescent="0.25">
      <c r="A263">
        <v>262</v>
      </c>
      <c r="B263" t="s">
        <v>8219</v>
      </c>
      <c r="C263">
        <v>251</v>
      </c>
      <c r="O263">
        <v>262</v>
      </c>
      <c r="P263" t="s">
        <v>8221</v>
      </c>
      <c r="Q263">
        <v>1</v>
      </c>
    </row>
    <row r="264" spans="1:17" x14ac:dyDescent="0.25">
      <c r="A264">
        <v>263</v>
      </c>
      <c r="B264" t="s">
        <v>8219</v>
      </c>
      <c r="C264">
        <v>22</v>
      </c>
      <c r="O264">
        <v>263</v>
      </c>
      <c r="P264" t="s">
        <v>8221</v>
      </c>
      <c r="Q264">
        <v>4</v>
      </c>
    </row>
    <row r="265" spans="1:17" x14ac:dyDescent="0.25">
      <c r="A265">
        <v>264</v>
      </c>
      <c r="B265" t="s">
        <v>8219</v>
      </c>
      <c r="C265">
        <v>48</v>
      </c>
      <c r="O265">
        <v>264</v>
      </c>
      <c r="P265" t="s">
        <v>8221</v>
      </c>
      <c r="Q265">
        <v>3</v>
      </c>
    </row>
    <row r="266" spans="1:17" x14ac:dyDescent="0.25">
      <c r="A266">
        <v>265</v>
      </c>
      <c r="B266" t="s">
        <v>8219</v>
      </c>
      <c r="C266">
        <v>383</v>
      </c>
      <c r="O266">
        <v>265</v>
      </c>
      <c r="P266" t="s">
        <v>8221</v>
      </c>
      <c r="Q266">
        <v>135</v>
      </c>
    </row>
    <row r="267" spans="1:17" x14ac:dyDescent="0.25">
      <c r="A267">
        <v>266</v>
      </c>
      <c r="B267" t="s">
        <v>8219</v>
      </c>
      <c r="C267">
        <v>237</v>
      </c>
      <c r="O267">
        <v>266</v>
      </c>
      <c r="P267" t="s">
        <v>8221</v>
      </c>
      <c r="Q267">
        <v>10</v>
      </c>
    </row>
    <row r="268" spans="1:17" x14ac:dyDescent="0.25">
      <c r="A268">
        <v>267</v>
      </c>
      <c r="B268" t="s">
        <v>8219</v>
      </c>
      <c r="C268">
        <v>13</v>
      </c>
      <c r="O268">
        <v>267</v>
      </c>
      <c r="P268" t="s">
        <v>8221</v>
      </c>
      <c r="Q268">
        <v>0</v>
      </c>
    </row>
    <row r="269" spans="1:17" x14ac:dyDescent="0.25">
      <c r="A269">
        <v>268</v>
      </c>
      <c r="B269" t="s">
        <v>8219</v>
      </c>
      <c r="C269">
        <v>562</v>
      </c>
      <c r="O269">
        <v>268</v>
      </c>
      <c r="P269" t="s">
        <v>8221</v>
      </c>
      <c r="Q269">
        <v>6</v>
      </c>
    </row>
    <row r="270" spans="1:17" x14ac:dyDescent="0.25">
      <c r="A270">
        <v>269</v>
      </c>
      <c r="B270" t="s">
        <v>8219</v>
      </c>
      <c r="C270">
        <v>71</v>
      </c>
      <c r="O270">
        <v>269</v>
      </c>
      <c r="P270" t="s">
        <v>8221</v>
      </c>
      <c r="Q270">
        <v>36</v>
      </c>
    </row>
    <row r="271" spans="1:17" x14ac:dyDescent="0.25">
      <c r="A271">
        <v>270</v>
      </c>
      <c r="B271" t="s">
        <v>8219</v>
      </c>
      <c r="C271">
        <v>1510</v>
      </c>
      <c r="O271">
        <v>270</v>
      </c>
      <c r="P271" t="s">
        <v>8221</v>
      </c>
      <c r="Q271">
        <v>336</v>
      </c>
    </row>
    <row r="272" spans="1:17" x14ac:dyDescent="0.25">
      <c r="A272">
        <v>271</v>
      </c>
      <c r="B272" t="s">
        <v>8219</v>
      </c>
      <c r="C272">
        <v>14</v>
      </c>
      <c r="O272">
        <v>271</v>
      </c>
      <c r="P272" t="s">
        <v>8221</v>
      </c>
      <c r="Q272">
        <v>34</v>
      </c>
    </row>
    <row r="273" spans="1:17" x14ac:dyDescent="0.25">
      <c r="A273">
        <v>272</v>
      </c>
      <c r="B273" t="s">
        <v>8219</v>
      </c>
      <c r="C273">
        <v>193</v>
      </c>
      <c r="O273">
        <v>272</v>
      </c>
      <c r="P273" t="s">
        <v>8221</v>
      </c>
      <c r="Q273">
        <v>10</v>
      </c>
    </row>
    <row r="274" spans="1:17" x14ac:dyDescent="0.25">
      <c r="A274">
        <v>273</v>
      </c>
      <c r="B274" t="s">
        <v>8219</v>
      </c>
      <c r="C274">
        <v>206</v>
      </c>
      <c r="O274">
        <v>273</v>
      </c>
      <c r="P274" t="s">
        <v>8221</v>
      </c>
      <c r="Q274">
        <v>201</v>
      </c>
    </row>
    <row r="275" spans="1:17" x14ac:dyDescent="0.25">
      <c r="A275">
        <v>274</v>
      </c>
      <c r="B275" t="s">
        <v>8219</v>
      </c>
      <c r="C275">
        <v>351</v>
      </c>
      <c r="O275">
        <v>274</v>
      </c>
      <c r="P275" t="s">
        <v>8221</v>
      </c>
      <c r="Q275">
        <v>296</v>
      </c>
    </row>
    <row r="276" spans="1:17" x14ac:dyDescent="0.25">
      <c r="A276">
        <v>275</v>
      </c>
      <c r="B276" t="s">
        <v>8219</v>
      </c>
      <c r="C276">
        <v>50</v>
      </c>
      <c r="O276">
        <v>275</v>
      </c>
      <c r="P276" t="s">
        <v>8221</v>
      </c>
      <c r="Q276">
        <v>7</v>
      </c>
    </row>
    <row r="277" spans="1:17" x14ac:dyDescent="0.25">
      <c r="A277">
        <v>276</v>
      </c>
      <c r="B277" t="s">
        <v>8219</v>
      </c>
      <c r="C277">
        <v>184</v>
      </c>
      <c r="O277">
        <v>276</v>
      </c>
      <c r="P277" t="s">
        <v>8221</v>
      </c>
      <c r="Q277">
        <v>7</v>
      </c>
    </row>
    <row r="278" spans="1:17" x14ac:dyDescent="0.25">
      <c r="A278">
        <v>277</v>
      </c>
      <c r="B278" t="s">
        <v>8219</v>
      </c>
      <c r="C278">
        <v>196</v>
      </c>
      <c r="O278">
        <v>277</v>
      </c>
      <c r="P278" t="s">
        <v>8221</v>
      </c>
      <c r="Q278">
        <v>1</v>
      </c>
    </row>
    <row r="279" spans="1:17" x14ac:dyDescent="0.25">
      <c r="A279">
        <v>278</v>
      </c>
      <c r="B279" t="s">
        <v>8219</v>
      </c>
      <c r="C279">
        <v>229</v>
      </c>
      <c r="O279">
        <v>278</v>
      </c>
      <c r="P279" t="s">
        <v>8221</v>
      </c>
      <c r="Q279">
        <v>114</v>
      </c>
    </row>
    <row r="280" spans="1:17" x14ac:dyDescent="0.25">
      <c r="A280">
        <v>279</v>
      </c>
      <c r="B280" t="s">
        <v>8219</v>
      </c>
      <c r="C280">
        <v>67</v>
      </c>
      <c r="O280">
        <v>279</v>
      </c>
      <c r="P280" t="s">
        <v>8221</v>
      </c>
      <c r="Q280">
        <v>29</v>
      </c>
    </row>
    <row r="281" spans="1:17" x14ac:dyDescent="0.25">
      <c r="A281">
        <v>280</v>
      </c>
      <c r="B281" t="s">
        <v>8219</v>
      </c>
      <c r="C281">
        <v>95</v>
      </c>
      <c r="O281">
        <v>280</v>
      </c>
      <c r="P281" t="s">
        <v>8221</v>
      </c>
      <c r="Q281">
        <v>890</v>
      </c>
    </row>
    <row r="282" spans="1:17" x14ac:dyDescent="0.25">
      <c r="A282">
        <v>281</v>
      </c>
      <c r="B282" t="s">
        <v>8219</v>
      </c>
      <c r="C282">
        <v>62</v>
      </c>
      <c r="O282">
        <v>281</v>
      </c>
      <c r="P282" t="s">
        <v>8221</v>
      </c>
      <c r="Q282">
        <v>31</v>
      </c>
    </row>
    <row r="283" spans="1:17" x14ac:dyDescent="0.25">
      <c r="A283">
        <v>282</v>
      </c>
      <c r="B283" t="s">
        <v>8219</v>
      </c>
      <c r="C283">
        <v>73</v>
      </c>
      <c r="O283">
        <v>282</v>
      </c>
      <c r="P283" t="s">
        <v>8221</v>
      </c>
      <c r="Q283">
        <v>21</v>
      </c>
    </row>
    <row r="284" spans="1:17" x14ac:dyDescent="0.25">
      <c r="A284">
        <v>283</v>
      </c>
      <c r="B284" t="s">
        <v>8219</v>
      </c>
      <c r="C284">
        <v>43</v>
      </c>
      <c r="O284">
        <v>283</v>
      </c>
      <c r="P284" t="s">
        <v>8221</v>
      </c>
      <c r="Q284">
        <v>37</v>
      </c>
    </row>
    <row r="285" spans="1:17" x14ac:dyDescent="0.25">
      <c r="A285">
        <v>284</v>
      </c>
      <c r="B285" t="s">
        <v>8219</v>
      </c>
      <c r="C285">
        <v>70</v>
      </c>
      <c r="O285">
        <v>284</v>
      </c>
      <c r="P285" t="s">
        <v>8221</v>
      </c>
      <c r="Q285">
        <v>7</v>
      </c>
    </row>
    <row r="286" spans="1:17" x14ac:dyDescent="0.25">
      <c r="A286">
        <v>285</v>
      </c>
      <c r="B286" t="s">
        <v>8219</v>
      </c>
      <c r="C286">
        <v>271</v>
      </c>
      <c r="O286">
        <v>285</v>
      </c>
      <c r="P286" t="s">
        <v>8221</v>
      </c>
      <c r="Q286">
        <v>4</v>
      </c>
    </row>
    <row r="287" spans="1:17" x14ac:dyDescent="0.25">
      <c r="A287">
        <v>286</v>
      </c>
      <c r="B287" t="s">
        <v>8219</v>
      </c>
      <c r="C287">
        <v>55</v>
      </c>
      <c r="O287">
        <v>286</v>
      </c>
      <c r="P287" t="s">
        <v>8221</v>
      </c>
      <c r="Q287">
        <v>5</v>
      </c>
    </row>
    <row r="288" spans="1:17" x14ac:dyDescent="0.25">
      <c r="A288">
        <v>287</v>
      </c>
      <c r="B288" t="s">
        <v>8219</v>
      </c>
      <c r="C288">
        <v>35</v>
      </c>
      <c r="O288">
        <v>287</v>
      </c>
      <c r="P288" t="s">
        <v>8221</v>
      </c>
      <c r="Q288">
        <v>0</v>
      </c>
    </row>
    <row r="289" spans="1:17" x14ac:dyDescent="0.25">
      <c r="A289">
        <v>288</v>
      </c>
      <c r="B289" t="s">
        <v>8219</v>
      </c>
      <c r="C289">
        <v>22</v>
      </c>
      <c r="O289">
        <v>288</v>
      </c>
      <c r="P289" t="s">
        <v>8221</v>
      </c>
      <c r="Q289">
        <v>456</v>
      </c>
    </row>
    <row r="290" spans="1:17" x14ac:dyDescent="0.25">
      <c r="A290">
        <v>289</v>
      </c>
      <c r="B290" t="s">
        <v>8219</v>
      </c>
      <c r="C290">
        <v>38</v>
      </c>
      <c r="O290">
        <v>289</v>
      </c>
      <c r="P290" t="s">
        <v>8221</v>
      </c>
      <c r="Q290">
        <v>369</v>
      </c>
    </row>
    <row r="291" spans="1:17" x14ac:dyDescent="0.25">
      <c r="A291">
        <v>290</v>
      </c>
      <c r="B291" t="s">
        <v>8219</v>
      </c>
      <c r="C291">
        <v>15</v>
      </c>
      <c r="O291">
        <v>290</v>
      </c>
      <c r="P291" t="s">
        <v>8221</v>
      </c>
      <c r="Q291">
        <v>2</v>
      </c>
    </row>
    <row r="292" spans="1:17" x14ac:dyDescent="0.25">
      <c r="A292">
        <v>291</v>
      </c>
      <c r="B292" t="s">
        <v>8219</v>
      </c>
      <c r="C292">
        <v>7</v>
      </c>
      <c r="O292">
        <v>291</v>
      </c>
      <c r="P292" t="s">
        <v>8221</v>
      </c>
      <c r="Q292">
        <v>0</v>
      </c>
    </row>
    <row r="293" spans="1:17" x14ac:dyDescent="0.25">
      <c r="A293">
        <v>292</v>
      </c>
      <c r="B293" t="s">
        <v>8219</v>
      </c>
      <c r="C293">
        <v>241</v>
      </c>
      <c r="O293">
        <v>292</v>
      </c>
      <c r="P293" t="s">
        <v>8221</v>
      </c>
      <c r="Q293">
        <v>338</v>
      </c>
    </row>
    <row r="294" spans="1:17" x14ac:dyDescent="0.25">
      <c r="A294">
        <v>293</v>
      </c>
      <c r="B294" t="s">
        <v>8219</v>
      </c>
      <c r="C294">
        <v>55</v>
      </c>
      <c r="O294">
        <v>293</v>
      </c>
      <c r="P294" t="s">
        <v>8221</v>
      </c>
      <c r="Q294">
        <v>4</v>
      </c>
    </row>
    <row r="295" spans="1:17" x14ac:dyDescent="0.25">
      <c r="A295">
        <v>294</v>
      </c>
      <c r="B295" t="s">
        <v>8219</v>
      </c>
      <c r="C295">
        <v>171</v>
      </c>
      <c r="O295">
        <v>294</v>
      </c>
      <c r="P295" t="s">
        <v>8221</v>
      </c>
      <c r="Q295">
        <v>1</v>
      </c>
    </row>
    <row r="296" spans="1:17" x14ac:dyDescent="0.25">
      <c r="A296">
        <v>295</v>
      </c>
      <c r="B296" t="s">
        <v>8219</v>
      </c>
      <c r="C296">
        <v>208</v>
      </c>
      <c r="O296">
        <v>295</v>
      </c>
      <c r="P296" t="s">
        <v>8221</v>
      </c>
      <c r="Q296">
        <v>28</v>
      </c>
    </row>
    <row r="297" spans="1:17" x14ac:dyDescent="0.25">
      <c r="A297">
        <v>296</v>
      </c>
      <c r="B297" t="s">
        <v>8219</v>
      </c>
      <c r="C297">
        <v>21</v>
      </c>
      <c r="O297">
        <v>296</v>
      </c>
      <c r="P297" t="s">
        <v>8221</v>
      </c>
      <c r="Q297">
        <v>12</v>
      </c>
    </row>
    <row r="298" spans="1:17" x14ac:dyDescent="0.25">
      <c r="A298">
        <v>297</v>
      </c>
      <c r="B298" t="s">
        <v>8219</v>
      </c>
      <c r="C298">
        <v>25</v>
      </c>
      <c r="O298">
        <v>297</v>
      </c>
      <c r="P298" t="s">
        <v>8221</v>
      </c>
      <c r="Q298">
        <v>16</v>
      </c>
    </row>
    <row r="299" spans="1:17" x14ac:dyDescent="0.25">
      <c r="A299">
        <v>298</v>
      </c>
      <c r="B299" t="s">
        <v>8219</v>
      </c>
      <c r="C299">
        <v>52</v>
      </c>
      <c r="O299">
        <v>298</v>
      </c>
      <c r="P299" t="s">
        <v>8221</v>
      </c>
      <c r="Q299">
        <v>4</v>
      </c>
    </row>
    <row r="300" spans="1:17" x14ac:dyDescent="0.25">
      <c r="A300">
        <v>299</v>
      </c>
      <c r="B300" t="s">
        <v>8219</v>
      </c>
      <c r="C300">
        <v>104</v>
      </c>
      <c r="O300">
        <v>299</v>
      </c>
      <c r="P300" t="s">
        <v>8221</v>
      </c>
      <c r="Q300">
        <v>4</v>
      </c>
    </row>
    <row r="301" spans="1:17" x14ac:dyDescent="0.25">
      <c r="A301">
        <v>300</v>
      </c>
      <c r="B301" t="s">
        <v>8219</v>
      </c>
      <c r="C301">
        <v>73</v>
      </c>
      <c r="O301">
        <v>300</v>
      </c>
      <c r="P301" t="s">
        <v>8221</v>
      </c>
      <c r="Q301">
        <v>10</v>
      </c>
    </row>
    <row r="302" spans="1:17" x14ac:dyDescent="0.25">
      <c r="A302">
        <v>301</v>
      </c>
      <c r="B302" t="s">
        <v>8219</v>
      </c>
      <c r="C302">
        <v>34</v>
      </c>
      <c r="O302">
        <v>301</v>
      </c>
      <c r="P302" t="s">
        <v>8221</v>
      </c>
      <c r="Q302">
        <v>0</v>
      </c>
    </row>
    <row r="303" spans="1:17" x14ac:dyDescent="0.25">
      <c r="A303">
        <v>302</v>
      </c>
      <c r="B303" t="s">
        <v>8219</v>
      </c>
      <c r="C303">
        <v>56</v>
      </c>
      <c r="O303">
        <v>302</v>
      </c>
      <c r="P303" t="s">
        <v>8221</v>
      </c>
      <c r="Q303">
        <v>6</v>
      </c>
    </row>
    <row r="304" spans="1:17" x14ac:dyDescent="0.25">
      <c r="A304">
        <v>303</v>
      </c>
      <c r="B304" t="s">
        <v>8219</v>
      </c>
      <c r="C304">
        <v>31</v>
      </c>
      <c r="O304">
        <v>303</v>
      </c>
      <c r="P304" t="s">
        <v>8221</v>
      </c>
      <c r="Q304">
        <v>0</v>
      </c>
    </row>
    <row r="305" spans="1:17" x14ac:dyDescent="0.25">
      <c r="A305">
        <v>304</v>
      </c>
      <c r="B305" t="s">
        <v>8219</v>
      </c>
      <c r="C305">
        <v>84</v>
      </c>
      <c r="O305">
        <v>304</v>
      </c>
      <c r="P305" t="s">
        <v>8221</v>
      </c>
      <c r="Q305">
        <v>1</v>
      </c>
    </row>
    <row r="306" spans="1:17" x14ac:dyDescent="0.25">
      <c r="A306">
        <v>305</v>
      </c>
      <c r="B306" t="s">
        <v>8219</v>
      </c>
      <c r="C306">
        <v>130</v>
      </c>
      <c r="O306">
        <v>305</v>
      </c>
      <c r="P306" t="s">
        <v>8221</v>
      </c>
      <c r="Q306">
        <v>0</v>
      </c>
    </row>
    <row r="307" spans="1:17" x14ac:dyDescent="0.25">
      <c r="A307">
        <v>306</v>
      </c>
      <c r="B307" t="s">
        <v>8219</v>
      </c>
      <c r="C307">
        <v>12</v>
      </c>
      <c r="O307">
        <v>306</v>
      </c>
      <c r="P307" t="s">
        <v>8221</v>
      </c>
      <c r="Q307">
        <v>44</v>
      </c>
    </row>
    <row r="308" spans="1:17" x14ac:dyDescent="0.25">
      <c r="A308">
        <v>307</v>
      </c>
      <c r="B308" t="s">
        <v>8219</v>
      </c>
      <c r="C308">
        <v>23</v>
      </c>
      <c r="O308">
        <v>307</v>
      </c>
      <c r="P308" t="s">
        <v>8221</v>
      </c>
      <c r="Q308">
        <v>0</v>
      </c>
    </row>
    <row r="309" spans="1:17" x14ac:dyDescent="0.25">
      <c r="A309">
        <v>308</v>
      </c>
      <c r="B309" t="s">
        <v>8219</v>
      </c>
      <c r="C309">
        <v>158</v>
      </c>
      <c r="O309">
        <v>308</v>
      </c>
      <c r="P309" t="s">
        <v>8221</v>
      </c>
      <c r="Q309">
        <v>3</v>
      </c>
    </row>
    <row r="310" spans="1:17" x14ac:dyDescent="0.25">
      <c r="A310">
        <v>309</v>
      </c>
      <c r="B310" t="s">
        <v>8219</v>
      </c>
      <c r="C310">
        <v>30</v>
      </c>
      <c r="O310">
        <v>309</v>
      </c>
      <c r="P310" t="s">
        <v>8221</v>
      </c>
      <c r="Q310">
        <v>0</v>
      </c>
    </row>
    <row r="311" spans="1:17" x14ac:dyDescent="0.25">
      <c r="A311">
        <v>310</v>
      </c>
      <c r="B311" t="s">
        <v>8219</v>
      </c>
      <c r="C311">
        <v>18</v>
      </c>
      <c r="O311">
        <v>310</v>
      </c>
      <c r="P311" t="s">
        <v>8221</v>
      </c>
      <c r="Q311">
        <v>52</v>
      </c>
    </row>
    <row r="312" spans="1:17" x14ac:dyDescent="0.25">
      <c r="A312">
        <v>311</v>
      </c>
      <c r="B312" t="s">
        <v>8219</v>
      </c>
      <c r="C312">
        <v>29</v>
      </c>
      <c r="O312">
        <v>311</v>
      </c>
      <c r="P312" t="s">
        <v>8221</v>
      </c>
      <c r="Q312">
        <v>0</v>
      </c>
    </row>
    <row r="313" spans="1:17" x14ac:dyDescent="0.25">
      <c r="A313">
        <v>312</v>
      </c>
      <c r="B313" t="s">
        <v>8219</v>
      </c>
      <c r="C313">
        <v>31</v>
      </c>
      <c r="O313">
        <v>312</v>
      </c>
      <c r="P313" t="s">
        <v>8221</v>
      </c>
      <c r="Q313">
        <v>1</v>
      </c>
    </row>
    <row r="314" spans="1:17" x14ac:dyDescent="0.25">
      <c r="A314">
        <v>313</v>
      </c>
      <c r="B314" t="s">
        <v>8219</v>
      </c>
      <c r="C314">
        <v>173</v>
      </c>
      <c r="O314">
        <v>313</v>
      </c>
      <c r="P314" t="s">
        <v>8221</v>
      </c>
      <c r="Q314">
        <v>1</v>
      </c>
    </row>
    <row r="315" spans="1:17" x14ac:dyDescent="0.25">
      <c r="A315">
        <v>314</v>
      </c>
      <c r="B315" t="s">
        <v>8219</v>
      </c>
      <c r="C315">
        <v>17</v>
      </c>
      <c r="O315">
        <v>314</v>
      </c>
      <c r="P315" t="s">
        <v>8221</v>
      </c>
      <c r="Q315">
        <v>2</v>
      </c>
    </row>
    <row r="316" spans="1:17" x14ac:dyDescent="0.25">
      <c r="A316">
        <v>315</v>
      </c>
      <c r="B316" t="s">
        <v>8219</v>
      </c>
      <c r="C316">
        <v>48</v>
      </c>
      <c r="O316">
        <v>315</v>
      </c>
      <c r="P316" t="s">
        <v>8221</v>
      </c>
      <c r="Q316">
        <v>9</v>
      </c>
    </row>
    <row r="317" spans="1:17" x14ac:dyDescent="0.25">
      <c r="A317">
        <v>316</v>
      </c>
      <c r="B317" t="s">
        <v>8219</v>
      </c>
      <c r="C317">
        <v>59</v>
      </c>
      <c r="O317">
        <v>316</v>
      </c>
      <c r="P317" t="s">
        <v>8221</v>
      </c>
      <c r="Q317">
        <v>5</v>
      </c>
    </row>
    <row r="318" spans="1:17" x14ac:dyDescent="0.25">
      <c r="A318">
        <v>317</v>
      </c>
      <c r="B318" t="s">
        <v>8219</v>
      </c>
      <c r="C318">
        <v>39</v>
      </c>
      <c r="O318">
        <v>317</v>
      </c>
      <c r="P318" t="s">
        <v>8221</v>
      </c>
      <c r="Q318">
        <v>57</v>
      </c>
    </row>
    <row r="319" spans="1:17" x14ac:dyDescent="0.25">
      <c r="A319">
        <v>318</v>
      </c>
      <c r="B319" t="s">
        <v>8219</v>
      </c>
      <c r="C319">
        <v>59</v>
      </c>
      <c r="O319">
        <v>318</v>
      </c>
      <c r="P319" t="s">
        <v>8221</v>
      </c>
      <c r="Q319">
        <v>3</v>
      </c>
    </row>
    <row r="320" spans="1:17" x14ac:dyDescent="0.25">
      <c r="A320">
        <v>319</v>
      </c>
      <c r="B320" t="s">
        <v>8219</v>
      </c>
      <c r="C320">
        <v>60</v>
      </c>
      <c r="O320">
        <v>319</v>
      </c>
      <c r="P320" t="s">
        <v>8221</v>
      </c>
      <c r="Q320">
        <v>1</v>
      </c>
    </row>
    <row r="321" spans="1:17" x14ac:dyDescent="0.25">
      <c r="A321">
        <v>320</v>
      </c>
      <c r="B321" t="s">
        <v>8219</v>
      </c>
      <c r="C321">
        <v>20</v>
      </c>
      <c r="O321">
        <v>320</v>
      </c>
      <c r="P321" t="s">
        <v>8221</v>
      </c>
      <c r="Q321">
        <v>6</v>
      </c>
    </row>
    <row r="322" spans="1:17" x14ac:dyDescent="0.25">
      <c r="A322">
        <v>321</v>
      </c>
      <c r="B322" t="s">
        <v>8219</v>
      </c>
      <c r="C322">
        <v>2</v>
      </c>
      <c r="O322">
        <v>321</v>
      </c>
      <c r="P322" t="s">
        <v>8221</v>
      </c>
      <c r="Q322">
        <v>48</v>
      </c>
    </row>
    <row r="323" spans="1:17" x14ac:dyDescent="0.25">
      <c r="A323">
        <v>322</v>
      </c>
      <c r="B323" t="s">
        <v>8219</v>
      </c>
      <c r="C323">
        <v>315</v>
      </c>
      <c r="O323">
        <v>322</v>
      </c>
      <c r="P323" t="s">
        <v>8221</v>
      </c>
      <c r="Q323">
        <v>2</v>
      </c>
    </row>
    <row r="324" spans="1:17" x14ac:dyDescent="0.25">
      <c r="A324">
        <v>323</v>
      </c>
      <c r="B324" t="s">
        <v>8219</v>
      </c>
      <c r="C324">
        <v>2174</v>
      </c>
      <c r="O324">
        <v>323</v>
      </c>
      <c r="P324" t="s">
        <v>8221</v>
      </c>
      <c r="Q324">
        <v>4</v>
      </c>
    </row>
    <row r="325" spans="1:17" x14ac:dyDescent="0.25">
      <c r="A325">
        <v>324</v>
      </c>
      <c r="B325" t="s">
        <v>8219</v>
      </c>
      <c r="C325">
        <v>152</v>
      </c>
      <c r="O325">
        <v>324</v>
      </c>
      <c r="P325" t="s">
        <v>8221</v>
      </c>
      <c r="Q325">
        <v>5</v>
      </c>
    </row>
    <row r="326" spans="1:17" x14ac:dyDescent="0.25">
      <c r="A326">
        <v>325</v>
      </c>
      <c r="B326" t="s">
        <v>8219</v>
      </c>
      <c r="C326">
        <v>1021</v>
      </c>
      <c r="O326">
        <v>325</v>
      </c>
      <c r="P326" t="s">
        <v>8221</v>
      </c>
      <c r="Q326">
        <v>79</v>
      </c>
    </row>
    <row r="327" spans="1:17" x14ac:dyDescent="0.25">
      <c r="A327">
        <v>326</v>
      </c>
      <c r="B327" t="s">
        <v>8219</v>
      </c>
      <c r="C327">
        <v>237</v>
      </c>
      <c r="O327">
        <v>326</v>
      </c>
      <c r="P327" t="s">
        <v>8221</v>
      </c>
      <c r="Q327">
        <v>2</v>
      </c>
    </row>
    <row r="328" spans="1:17" x14ac:dyDescent="0.25">
      <c r="A328">
        <v>327</v>
      </c>
      <c r="B328" t="s">
        <v>8219</v>
      </c>
      <c r="C328">
        <v>27</v>
      </c>
      <c r="O328">
        <v>327</v>
      </c>
      <c r="P328" t="s">
        <v>8221</v>
      </c>
      <c r="Q328">
        <v>11</v>
      </c>
    </row>
    <row r="329" spans="1:17" x14ac:dyDescent="0.25">
      <c r="A329">
        <v>328</v>
      </c>
      <c r="B329" t="s">
        <v>8219</v>
      </c>
      <c r="C329">
        <v>17</v>
      </c>
      <c r="O329">
        <v>328</v>
      </c>
      <c r="P329" t="s">
        <v>8221</v>
      </c>
      <c r="Q329">
        <v>11</v>
      </c>
    </row>
    <row r="330" spans="1:17" x14ac:dyDescent="0.25">
      <c r="A330">
        <v>329</v>
      </c>
      <c r="B330" t="s">
        <v>8219</v>
      </c>
      <c r="C330">
        <v>27</v>
      </c>
      <c r="O330">
        <v>329</v>
      </c>
      <c r="P330" t="s">
        <v>8221</v>
      </c>
      <c r="Q330">
        <v>1</v>
      </c>
    </row>
    <row r="331" spans="1:17" x14ac:dyDescent="0.25">
      <c r="A331">
        <v>330</v>
      </c>
      <c r="B331" t="s">
        <v>8219</v>
      </c>
      <c r="C331">
        <v>82</v>
      </c>
      <c r="O331">
        <v>330</v>
      </c>
      <c r="P331" t="s">
        <v>8221</v>
      </c>
      <c r="Q331">
        <v>3</v>
      </c>
    </row>
    <row r="332" spans="1:17" x14ac:dyDescent="0.25">
      <c r="A332">
        <v>331</v>
      </c>
      <c r="B332" t="s">
        <v>8219</v>
      </c>
      <c r="C332">
        <v>48</v>
      </c>
      <c r="O332">
        <v>331</v>
      </c>
      <c r="P332" t="s">
        <v>8221</v>
      </c>
      <c r="Q332">
        <v>5</v>
      </c>
    </row>
    <row r="333" spans="1:17" x14ac:dyDescent="0.25">
      <c r="A333">
        <v>332</v>
      </c>
      <c r="B333" t="s">
        <v>8219</v>
      </c>
      <c r="C333">
        <v>105</v>
      </c>
      <c r="O333">
        <v>332</v>
      </c>
      <c r="P333" t="s">
        <v>8221</v>
      </c>
      <c r="Q333">
        <v>12</v>
      </c>
    </row>
    <row r="334" spans="1:17" x14ac:dyDescent="0.25">
      <c r="A334">
        <v>333</v>
      </c>
      <c r="B334" t="s">
        <v>8219</v>
      </c>
      <c r="C334">
        <v>28</v>
      </c>
      <c r="O334">
        <v>333</v>
      </c>
      <c r="P334" t="s">
        <v>8221</v>
      </c>
      <c r="Q334">
        <v>2</v>
      </c>
    </row>
    <row r="335" spans="1:17" x14ac:dyDescent="0.25">
      <c r="A335">
        <v>334</v>
      </c>
      <c r="B335" t="s">
        <v>8219</v>
      </c>
      <c r="C335">
        <v>1107</v>
      </c>
      <c r="O335">
        <v>334</v>
      </c>
      <c r="P335" t="s">
        <v>8221</v>
      </c>
      <c r="Q335">
        <v>5</v>
      </c>
    </row>
    <row r="336" spans="1:17" x14ac:dyDescent="0.25">
      <c r="A336">
        <v>335</v>
      </c>
      <c r="B336" t="s">
        <v>8219</v>
      </c>
      <c r="C336">
        <v>1013</v>
      </c>
      <c r="O336">
        <v>335</v>
      </c>
      <c r="P336" t="s">
        <v>8221</v>
      </c>
      <c r="Q336">
        <v>21</v>
      </c>
    </row>
    <row r="337" spans="1:17" x14ac:dyDescent="0.25">
      <c r="A337">
        <v>336</v>
      </c>
      <c r="B337" t="s">
        <v>8219</v>
      </c>
      <c r="C337">
        <v>274</v>
      </c>
      <c r="O337">
        <v>336</v>
      </c>
      <c r="P337" t="s">
        <v>8221</v>
      </c>
      <c r="Q337">
        <v>0</v>
      </c>
    </row>
    <row r="338" spans="1:17" x14ac:dyDescent="0.25">
      <c r="A338">
        <v>337</v>
      </c>
      <c r="B338" t="s">
        <v>8219</v>
      </c>
      <c r="C338">
        <v>87</v>
      </c>
      <c r="O338">
        <v>337</v>
      </c>
      <c r="P338" t="s">
        <v>8221</v>
      </c>
      <c r="Q338">
        <v>45</v>
      </c>
    </row>
    <row r="339" spans="1:17" x14ac:dyDescent="0.25">
      <c r="A339">
        <v>338</v>
      </c>
      <c r="B339" t="s">
        <v>8219</v>
      </c>
      <c r="C339">
        <v>99</v>
      </c>
      <c r="O339">
        <v>338</v>
      </c>
      <c r="P339" t="s">
        <v>8221</v>
      </c>
      <c r="Q339">
        <v>29</v>
      </c>
    </row>
    <row r="340" spans="1:17" x14ac:dyDescent="0.25">
      <c r="A340">
        <v>339</v>
      </c>
      <c r="B340" t="s">
        <v>8219</v>
      </c>
      <c r="C340">
        <v>276</v>
      </c>
      <c r="O340">
        <v>339</v>
      </c>
      <c r="P340" t="s">
        <v>8221</v>
      </c>
      <c r="Q340">
        <v>2</v>
      </c>
    </row>
    <row r="341" spans="1:17" x14ac:dyDescent="0.25">
      <c r="A341">
        <v>340</v>
      </c>
      <c r="B341" t="s">
        <v>8219</v>
      </c>
      <c r="C341">
        <v>21</v>
      </c>
      <c r="O341">
        <v>340</v>
      </c>
      <c r="P341" t="s">
        <v>8221</v>
      </c>
      <c r="Q341">
        <v>30</v>
      </c>
    </row>
    <row r="342" spans="1:17" x14ac:dyDescent="0.25">
      <c r="A342">
        <v>341</v>
      </c>
      <c r="B342" t="s">
        <v>8219</v>
      </c>
      <c r="C342">
        <v>41</v>
      </c>
      <c r="O342">
        <v>341</v>
      </c>
      <c r="P342" t="s">
        <v>8221</v>
      </c>
      <c r="Q342">
        <v>8</v>
      </c>
    </row>
    <row r="343" spans="1:17" x14ac:dyDescent="0.25">
      <c r="A343">
        <v>342</v>
      </c>
      <c r="B343" t="s">
        <v>8219</v>
      </c>
      <c r="C343">
        <v>119</v>
      </c>
      <c r="O343">
        <v>342</v>
      </c>
      <c r="P343" t="s">
        <v>8221</v>
      </c>
      <c r="Q343">
        <v>1</v>
      </c>
    </row>
    <row r="344" spans="1:17" x14ac:dyDescent="0.25">
      <c r="A344">
        <v>343</v>
      </c>
      <c r="B344" t="s">
        <v>8219</v>
      </c>
      <c r="C344">
        <v>153</v>
      </c>
      <c r="O344">
        <v>343</v>
      </c>
      <c r="P344" t="s">
        <v>8221</v>
      </c>
      <c r="Q344">
        <v>14</v>
      </c>
    </row>
    <row r="345" spans="1:17" x14ac:dyDescent="0.25">
      <c r="A345">
        <v>344</v>
      </c>
      <c r="B345" t="s">
        <v>8219</v>
      </c>
      <c r="C345">
        <v>100</v>
      </c>
      <c r="O345">
        <v>344</v>
      </c>
      <c r="P345" t="s">
        <v>8221</v>
      </c>
      <c r="Q345">
        <v>24</v>
      </c>
    </row>
    <row r="346" spans="1:17" x14ac:dyDescent="0.25">
      <c r="A346">
        <v>345</v>
      </c>
      <c r="B346" t="s">
        <v>8219</v>
      </c>
      <c r="C346">
        <v>143</v>
      </c>
      <c r="O346">
        <v>345</v>
      </c>
      <c r="P346" t="s">
        <v>8221</v>
      </c>
      <c r="Q346">
        <v>2</v>
      </c>
    </row>
    <row r="347" spans="1:17" x14ac:dyDescent="0.25">
      <c r="A347">
        <v>346</v>
      </c>
      <c r="B347" t="s">
        <v>8219</v>
      </c>
      <c r="C347">
        <v>140</v>
      </c>
      <c r="O347">
        <v>346</v>
      </c>
      <c r="P347" t="s">
        <v>8221</v>
      </c>
      <c r="Q347">
        <v>21</v>
      </c>
    </row>
    <row r="348" spans="1:17" x14ac:dyDescent="0.25">
      <c r="A348">
        <v>347</v>
      </c>
      <c r="B348" t="s">
        <v>8219</v>
      </c>
      <c r="C348">
        <v>35</v>
      </c>
      <c r="O348">
        <v>347</v>
      </c>
      <c r="P348" t="s">
        <v>8221</v>
      </c>
      <c r="Q348">
        <v>7</v>
      </c>
    </row>
    <row r="349" spans="1:17" x14ac:dyDescent="0.25">
      <c r="A349">
        <v>348</v>
      </c>
      <c r="B349" t="s">
        <v>8219</v>
      </c>
      <c r="C349">
        <v>149</v>
      </c>
      <c r="O349">
        <v>348</v>
      </c>
      <c r="P349" t="s">
        <v>8221</v>
      </c>
      <c r="Q349">
        <v>0</v>
      </c>
    </row>
    <row r="350" spans="1:17" x14ac:dyDescent="0.25">
      <c r="A350">
        <v>349</v>
      </c>
      <c r="B350" t="s">
        <v>8219</v>
      </c>
      <c r="C350">
        <v>130</v>
      </c>
      <c r="O350">
        <v>349</v>
      </c>
      <c r="P350" t="s">
        <v>8221</v>
      </c>
      <c r="Q350">
        <v>4</v>
      </c>
    </row>
    <row r="351" spans="1:17" x14ac:dyDescent="0.25">
      <c r="A351">
        <v>350</v>
      </c>
      <c r="B351" t="s">
        <v>8219</v>
      </c>
      <c r="C351">
        <v>120</v>
      </c>
      <c r="O351">
        <v>350</v>
      </c>
      <c r="P351" t="s">
        <v>8221</v>
      </c>
      <c r="Q351">
        <v>32</v>
      </c>
    </row>
    <row r="352" spans="1:17" x14ac:dyDescent="0.25">
      <c r="A352">
        <v>351</v>
      </c>
      <c r="B352" t="s">
        <v>8219</v>
      </c>
      <c r="C352">
        <v>265</v>
      </c>
      <c r="O352">
        <v>351</v>
      </c>
      <c r="P352" t="s">
        <v>8221</v>
      </c>
      <c r="Q352">
        <v>4</v>
      </c>
    </row>
    <row r="353" spans="1:17" x14ac:dyDescent="0.25">
      <c r="A353">
        <v>352</v>
      </c>
      <c r="B353" t="s">
        <v>8219</v>
      </c>
      <c r="C353">
        <v>71</v>
      </c>
      <c r="O353">
        <v>352</v>
      </c>
      <c r="P353" t="s">
        <v>8221</v>
      </c>
      <c r="Q353">
        <v>9</v>
      </c>
    </row>
    <row r="354" spans="1:17" x14ac:dyDescent="0.25">
      <c r="A354">
        <v>353</v>
      </c>
      <c r="B354" t="s">
        <v>8219</v>
      </c>
      <c r="C354">
        <v>13</v>
      </c>
      <c r="O354">
        <v>353</v>
      </c>
      <c r="P354" t="s">
        <v>8221</v>
      </c>
      <c r="Q354">
        <v>17</v>
      </c>
    </row>
    <row r="355" spans="1:17" x14ac:dyDescent="0.25">
      <c r="A355">
        <v>354</v>
      </c>
      <c r="B355" t="s">
        <v>8219</v>
      </c>
      <c r="C355">
        <v>169</v>
      </c>
      <c r="O355">
        <v>354</v>
      </c>
      <c r="P355" t="s">
        <v>8221</v>
      </c>
      <c r="Q355">
        <v>5</v>
      </c>
    </row>
    <row r="356" spans="1:17" x14ac:dyDescent="0.25">
      <c r="A356">
        <v>355</v>
      </c>
      <c r="B356" t="s">
        <v>8219</v>
      </c>
      <c r="C356">
        <v>57</v>
      </c>
      <c r="O356">
        <v>355</v>
      </c>
      <c r="P356" t="s">
        <v>8221</v>
      </c>
      <c r="Q356">
        <v>53</v>
      </c>
    </row>
    <row r="357" spans="1:17" x14ac:dyDescent="0.25">
      <c r="A357">
        <v>356</v>
      </c>
      <c r="B357" t="s">
        <v>8219</v>
      </c>
      <c r="C357">
        <v>229</v>
      </c>
      <c r="O357">
        <v>356</v>
      </c>
      <c r="P357" t="s">
        <v>8221</v>
      </c>
      <c r="Q357">
        <v>7</v>
      </c>
    </row>
    <row r="358" spans="1:17" x14ac:dyDescent="0.25">
      <c r="A358">
        <v>357</v>
      </c>
      <c r="B358" t="s">
        <v>8219</v>
      </c>
      <c r="C358">
        <v>108</v>
      </c>
      <c r="O358">
        <v>357</v>
      </c>
      <c r="P358" t="s">
        <v>8221</v>
      </c>
      <c r="Q358">
        <v>72</v>
      </c>
    </row>
    <row r="359" spans="1:17" x14ac:dyDescent="0.25">
      <c r="A359">
        <v>358</v>
      </c>
      <c r="B359" t="s">
        <v>8219</v>
      </c>
      <c r="C359">
        <v>108</v>
      </c>
      <c r="O359">
        <v>358</v>
      </c>
      <c r="P359" t="s">
        <v>8221</v>
      </c>
      <c r="Q359">
        <v>0</v>
      </c>
    </row>
    <row r="360" spans="1:17" x14ac:dyDescent="0.25">
      <c r="A360">
        <v>359</v>
      </c>
      <c r="B360" t="s">
        <v>8219</v>
      </c>
      <c r="C360">
        <v>41</v>
      </c>
      <c r="O360">
        <v>359</v>
      </c>
      <c r="P360" t="s">
        <v>8221</v>
      </c>
      <c r="Q360">
        <v>2</v>
      </c>
    </row>
    <row r="361" spans="1:17" x14ac:dyDescent="0.25">
      <c r="A361">
        <v>360</v>
      </c>
      <c r="B361" t="s">
        <v>8219</v>
      </c>
      <c r="C361">
        <v>139</v>
      </c>
      <c r="O361">
        <v>360</v>
      </c>
      <c r="P361" t="s">
        <v>8221</v>
      </c>
      <c r="Q361">
        <v>8</v>
      </c>
    </row>
    <row r="362" spans="1:17" x14ac:dyDescent="0.25">
      <c r="A362">
        <v>361</v>
      </c>
      <c r="B362" t="s">
        <v>8219</v>
      </c>
      <c r="C362">
        <v>19</v>
      </c>
      <c r="O362">
        <v>361</v>
      </c>
      <c r="P362" t="s">
        <v>8221</v>
      </c>
      <c r="Q362">
        <v>2</v>
      </c>
    </row>
    <row r="363" spans="1:17" x14ac:dyDescent="0.25">
      <c r="A363">
        <v>362</v>
      </c>
      <c r="B363" t="s">
        <v>8219</v>
      </c>
      <c r="C363">
        <v>94</v>
      </c>
      <c r="O363">
        <v>362</v>
      </c>
      <c r="P363" t="s">
        <v>8221</v>
      </c>
      <c r="Q363">
        <v>0</v>
      </c>
    </row>
    <row r="364" spans="1:17" x14ac:dyDescent="0.25">
      <c r="A364">
        <v>363</v>
      </c>
      <c r="B364" t="s">
        <v>8219</v>
      </c>
      <c r="C364">
        <v>23</v>
      </c>
      <c r="O364">
        <v>363</v>
      </c>
      <c r="P364" t="s">
        <v>8221</v>
      </c>
      <c r="Q364">
        <v>3</v>
      </c>
    </row>
    <row r="365" spans="1:17" x14ac:dyDescent="0.25">
      <c r="A365">
        <v>364</v>
      </c>
      <c r="B365" t="s">
        <v>8219</v>
      </c>
      <c r="C365">
        <v>15</v>
      </c>
      <c r="O365">
        <v>364</v>
      </c>
      <c r="P365" t="s">
        <v>8221</v>
      </c>
      <c r="Q365">
        <v>4</v>
      </c>
    </row>
    <row r="366" spans="1:17" x14ac:dyDescent="0.25">
      <c r="A366">
        <v>365</v>
      </c>
      <c r="B366" t="s">
        <v>8219</v>
      </c>
      <c r="C366">
        <v>62</v>
      </c>
      <c r="O366">
        <v>365</v>
      </c>
      <c r="P366" t="s">
        <v>8221</v>
      </c>
      <c r="Q366">
        <v>3</v>
      </c>
    </row>
    <row r="367" spans="1:17" x14ac:dyDescent="0.25">
      <c r="A367">
        <v>366</v>
      </c>
      <c r="B367" t="s">
        <v>8219</v>
      </c>
      <c r="C367">
        <v>74</v>
      </c>
      <c r="O367">
        <v>366</v>
      </c>
      <c r="P367" t="s">
        <v>8221</v>
      </c>
      <c r="Q367">
        <v>6</v>
      </c>
    </row>
    <row r="368" spans="1:17" x14ac:dyDescent="0.25">
      <c r="A368">
        <v>367</v>
      </c>
      <c r="B368" t="s">
        <v>8219</v>
      </c>
      <c r="C368">
        <v>97</v>
      </c>
      <c r="O368">
        <v>367</v>
      </c>
      <c r="P368" t="s">
        <v>8221</v>
      </c>
      <c r="Q368">
        <v>0</v>
      </c>
    </row>
    <row r="369" spans="1:17" x14ac:dyDescent="0.25">
      <c r="A369">
        <v>368</v>
      </c>
      <c r="B369" t="s">
        <v>8219</v>
      </c>
      <c r="C369">
        <v>55</v>
      </c>
      <c r="O369">
        <v>368</v>
      </c>
      <c r="P369" t="s">
        <v>8221</v>
      </c>
      <c r="Q369">
        <v>0</v>
      </c>
    </row>
    <row r="370" spans="1:17" x14ac:dyDescent="0.25">
      <c r="A370">
        <v>369</v>
      </c>
      <c r="B370" t="s">
        <v>8219</v>
      </c>
      <c r="C370">
        <v>44</v>
      </c>
      <c r="O370">
        <v>369</v>
      </c>
      <c r="P370" t="s">
        <v>8221</v>
      </c>
      <c r="Q370">
        <v>0</v>
      </c>
    </row>
    <row r="371" spans="1:17" x14ac:dyDescent="0.25">
      <c r="A371">
        <v>370</v>
      </c>
      <c r="B371" t="s">
        <v>8219</v>
      </c>
      <c r="C371">
        <v>110</v>
      </c>
      <c r="O371">
        <v>370</v>
      </c>
      <c r="P371" t="s">
        <v>8221</v>
      </c>
      <c r="Q371">
        <v>8</v>
      </c>
    </row>
    <row r="372" spans="1:17" x14ac:dyDescent="0.25">
      <c r="A372">
        <v>371</v>
      </c>
      <c r="B372" t="s">
        <v>8219</v>
      </c>
      <c r="C372">
        <v>59</v>
      </c>
      <c r="O372">
        <v>371</v>
      </c>
      <c r="P372" t="s">
        <v>8221</v>
      </c>
      <c r="Q372">
        <v>5</v>
      </c>
    </row>
    <row r="373" spans="1:17" x14ac:dyDescent="0.25">
      <c r="A373">
        <v>372</v>
      </c>
      <c r="B373" t="s">
        <v>8219</v>
      </c>
      <c r="C373">
        <v>62</v>
      </c>
      <c r="O373">
        <v>372</v>
      </c>
      <c r="P373" t="s">
        <v>8221</v>
      </c>
      <c r="Q373">
        <v>0</v>
      </c>
    </row>
    <row r="374" spans="1:17" x14ac:dyDescent="0.25">
      <c r="A374">
        <v>373</v>
      </c>
      <c r="B374" t="s">
        <v>8219</v>
      </c>
      <c r="C374">
        <v>105</v>
      </c>
      <c r="O374">
        <v>373</v>
      </c>
      <c r="P374" t="s">
        <v>8221</v>
      </c>
      <c r="Q374">
        <v>2</v>
      </c>
    </row>
    <row r="375" spans="1:17" x14ac:dyDescent="0.25">
      <c r="A375">
        <v>374</v>
      </c>
      <c r="B375" t="s">
        <v>8219</v>
      </c>
      <c r="C375">
        <v>26</v>
      </c>
      <c r="O375">
        <v>374</v>
      </c>
      <c r="P375" t="s">
        <v>8221</v>
      </c>
      <c r="Q375">
        <v>24</v>
      </c>
    </row>
    <row r="376" spans="1:17" x14ac:dyDescent="0.25">
      <c r="A376">
        <v>375</v>
      </c>
      <c r="B376" t="s">
        <v>8219</v>
      </c>
      <c r="C376">
        <v>49</v>
      </c>
      <c r="O376">
        <v>375</v>
      </c>
      <c r="P376" t="s">
        <v>8221</v>
      </c>
      <c r="Q376">
        <v>0</v>
      </c>
    </row>
    <row r="377" spans="1:17" x14ac:dyDescent="0.25">
      <c r="A377">
        <v>376</v>
      </c>
      <c r="B377" t="s">
        <v>8219</v>
      </c>
      <c r="C377">
        <v>68</v>
      </c>
      <c r="O377">
        <v>376</v>
      </c>
      <c r="P377" t="s">
        <v>8221</v>
      </c>
      <c r="Q377">
        <v>9</v>
      </c>
    </row>
    <row r="378" spans="1:17" x14ac:dyDescent="0.25">
      <c r="A378">
        <v>377</v>
      </c>
      <c r="B378" t="s">
        <v>8219</v>
      </c>
      <c r="C378">
        <v>22</v>
      </c>
      <c r="O378">
        <v>377</v>
      </c>
      <c r="P378" t="s">
        <v>8221</v>
      </c>
      <c r="Q378">
        <v>0</v>
      </c>
    </row>
    <row r="379" spans="1:17" x14ac:dyDescent="0.25">
      <c r="A379">
        <v>378</v>
      </c>
      <c r="B379" t="s">
        <v>8219</v>
      </c>
      <c r="C379">
        <v>18</v>
      </c>
      <c r="O379">
        <v>378</v>
      </c>
      <c r="P379" t="s">
        <v>8221</v>
      </c>
      <c r="Q379">
        <v>1</v>
      </c>
    </row>
    <row r="380" spans="1:17" x14ac:dyDescent="0.25">
      <c r="A380">
        <v>379</v>
      </c>
      <c r="B380" t="s">
        <v>8219</v>
      </c>
      <c r="C380">
        <v>19</v>
      </c>
      <c r="O380">
        <v>379</v>
      </c>
      <c r="P380" t="s">
        <v>8221</v>
      </c>
      <c r="Q380">
        <v>10</v>
      </c>
    </row>
    <row r="381" spans="1:17" x14ac:dyDescent="0.25">
      <c r="A381">
        <v>380</v>
      </c>
      <c r="B381" t="s">
        <v>8219</v>
      </c>
      <c r="C381">
        <v>99</v>
      </c>
      <c r="O381">
        <v>380</v>
      </c>
      <c r="P381" t="s">
        <v>8221</v>
      </c>
      <c r="Q381">
        <v>1</v>
      </c>
    </row>
    <row r="382" spans="1:17" x14ac:dyDescent="0.25">
      <c r="A382">
        <v>381</v>
      </c>
      <c r="B382" t="s">
        <v>8219</v>
      </c>
      <c r="C382">
        <v>27</v>
      </c>
      <c r="O382">
        <v>381</v>
      </c>
      <c r="P382" t="s">
        <v>8221</v>
      </c>
      <c r="Q382">
        <v>0</v>
      </c>
    </row>
    <row r="383" spans="1:17" x14ac:dyDescent="0.25">
      <c r="A383">
        <v>382</v>
      </c>
      <c r="B383" t="s">
        <v>8219</v>
      </c>
      <c r="C383">
        <v>25</v>
      </c>
      <c r="O383">
        <v>382</v>
      </c>
      <c r="P383" t="s">
        <v>8221</v>
      </c>
      <c r="Q383">
        <v>20</v>
      </c>
    </row>
    <row r="384" spans="1:17" x14ac:dyDescent="0.25">
      <c r="A384">
        <v>383</v>
      </c>
      <c r="B384" t="s">
        <v>8219</v>
      </c>
      <c r="C384">
        <v>14</v>
      </c>
      <c r="O384">
        <v>383</v>
      </c>
      <c r="P384" t="s">
        <v>8221</v>
      </c>
      <c r="Q384">
        <v>30</v>
      </c>
    </row>
    <row r="385" spans="1:17" x14ac:dyDescent="0.25">
      <c r="A385">
        <v>384</v>
      </c>
      <c r="B385" t="s">
        <v>8219</v>
      </c>
      <c r="C385">
        <v>35</v>
      </c>
      <c r="O385">
        <v>384</v>
      </c>
      <c r="P385" t="s">
        <v>8221</v>
      </c>
      <c r="Q385">
        <v>6</v>
      </c>
    </row>
    <row r="386" spans="1:17" x14ac:dyDescent="0.25">
      <c r="A386">
        <v>385</v>
      </c>
      <c r="B386" t="s">
        <v>8219</v>
      </c>
      <c r="C386">
        <v>10</v>
      </c>
      <c r="O386">
        <v>385</v>
      </c>
      <c r="P386" t="s">
        <v>8221</v>
      </c>
      <c r="Q386">
        <v>15</v>
      </c>
    </row>
    <row r="387" spans="1:17" x14ac:dyDescent="0.25">
      <c r="A387">
        <v>386</v>
      </c>
      <c r="B387" t="s">
        <v>8219</v>
      </c>
      <c r="C387">
        <v>29</v>
      </c>
      <c r="O387">
        <v>386</v>
      </c>
      <c r="P387" t="s">
        <v>8221</v>
      </c>
      <c r="Q387">
        <v>5</v>
      </c>
    </row>
    <row r="388" spans="1:17" x14ac:dyDescent="0.25">
      <c r="A388">
        <v>387</v>
      </c>
      <c r="B388" t="s">
        <v>8219</v>
      </c>
      <c r="C388">
        <v>44</v>
      </c>
      <c r="O388">
        <v>387</v>
      </c>
      <c r="P388" t="s">
        <v>8221</v>
      </c>
      <c r="Q388">
        <v>0</v>
      </c>
    </row>
    <row r="389" spans="1:17" x14ac:dyDescent="0.25">
      <c r="A389">
        <v>388</v>
      </c>
      <c r="B389" t="s">
        <v>8219</v>
      </c>
      <c r="C389">
        <v>17</v>
      </c>
      <c r="O389">
        <v>388</v>
      </c>
      <c r="P389" t="s">
        <v>8221</v>
      </c>
      <c r="Q389">
        <v>0</v>
      </c>
    </row>
    <row r="390" spans="1:17" x14ac:dyDescent="0.25">
      <c r="A390">
        <v>389</v>
      </c>
      <c r="B390" t="s">
        <v>8219</v>
      </c>
      <c r="C390">
        <v>34</v>
      </c>
      <c r="O390">
        <v>389</v>
      </c>
      <c r="P390" t="s">
        <v>8221</v>
      </c>
      <c r="Q390">
        <v>28</v>
      </c>
    </row>
    <row r="391" spans="1:17" x14ac:dyDescent="0.25">
      <c r="A391">
        <v>390</v>
      </c>
      <c r="B391" t="s">
        <v>8219</v>
      </c>
      <c r="C391">
        <v>14</v>
      </c>
      <c r="O391">
        <v>390</v>
      </c>
      <c r="P391" t="s">
        <v>8221</v>
      </c>
      <c r="Q391">
        <v>0</v>
      </c>
    </row>
    <row r="392" spans="1:17" x14ac:dyDescent="0.25">
      <c r="A392">
        <v>391</v>
      </c>
      <c r="B392" t="s">
        <v>8219</v>
      </c>
      <c r="C392">
        <v>156</v>
      </c>
      <c r="O392">
        <v>391</v>
      </c>
      <c r="P392" t="s">
        <v>8221</v>
      </c>
      <c r="Q392">
        <v>5</v>
      </c>
    </row>
    <row r="393" spans="1:17" x14ac:dyDescent="0.25">
      <c r="A393">
        <v>392</v>
      </c>
      <c r="B393" t="s">
        <v>8219</v>
      </c>
      <c r="C393">
        <v>128</v>
      </c>
      <c r="O393">
        <v>392</v>
      </c>
      <c r="P393" t="s">
        <v>8221</v>
      </c>
      <c r="Q393">
        <v>7</v>
      </c>
    </row>
    <row r="394" spans="1:17" x14ac:dyDescent="0.25">
      <c r="A394">
        <v>393</v>
      </c>
      <c r="B394" t="s">
        <v>8219</v>
      </c>
      <c r="C394">
        <v>60</v>
      </c>
      <c r="O394">
        <v>393</v>
      </c>
      <c r="P394" t="s">
        <v>8221</v>
      </c>
      <c r="Q394">
        <v>30</v>
      </c>
    </row>
    <row r="395" spans="1:17" x14ac:dyDescent="0.25">
      <c r="A395">
        <v>394</v>
      </c>
      <c r="B395" t="s">
        <v>8219</v>
      </c>
      <c r="C395">
        <v>32</v>
      </c>
      <c r="O395">
        <v>394</v>
      </c>
      <c r="P395" t="s">
        <v>8221</v>
      </c>
      <c r="Q395">
        <v>2</v>
      </c>
    </row>
    <row r="396" spans="1:17" x14ac:dyDescent="0.25">
      <c r="A396">
        <v>395</v>
      </c>
      <c r="B396" t="s">
        <v>8219</v>
      </c>
      <c r="C396">
        <v>53</v>
      </c>
      <c r="O396">
        <v>395</v>
      </c>
      <c r="P396" t="s">
        <v>8221</v>
      </c>
      <c r="Q396">
        <v>30</v>
      </c>
    </row>
    <row r="397" spans="1:17" x14ac:dyDescent="0.25">
      <c r="A397">
        <v>396</v>
      </c>
      <c r="B397" t="s">
        <v>8219</v>
      </c>
      <c r="C397">
        <v>184</v>
      </c>
      <c r="O397">
        <v>396</v>
      </c>
      <c r="P397" t="s">
        <v>8221</v>
      </c>
      <c r="Q397">
        <v>2</v>
      </c>
    </row>
    <row r="398" spans="1:17" x14ac:dyDescent="0.25">
      <c r="A398">
        <v>397</v>
      </c>
      <c r="B398" t="s">
        <v>8219</v>
      </c>
      <c r="C398">
        <v>90</v>
      </c>
      <c r="O398">
        <v>397</v>
      </c>
      <c r="P398" t="s">
        <v>8221</v>
      </c>
      <c r="Q398">
        <v>0</v>
      </c>
    </row>
    <row r="399" spans="1:17" x14ac:dyDescent="0.25">
      <c r="A399">
        <v>398</v>
      </c>
      <c r="B399" t="s">
        <v>8219</v>
      </c>
      <c r="C399">
        <v>71</v>
      </c>
      <c r="O399">
        <v>398</v>
      </c>
      <c r="P399" t="s">
        <v>8221</v>
      </c>
      <c r="Q399">
        <v>2</v>
      </c>
    </row>
    <row r="400" spans="1:17" x14ac:dyDescent="0.25">
      <c r="A400">
        <v>399</v>
      </c>
      <c r="B400" t="s">
        <v>8219</v>
      </c>
      <c r="C400">
        <v>87</v>
      </c>
      <c r="O400">
        <v>399</v>
      </c>
      <c r="P400" t="s">
        <v>8221</v>
      </c>
      <c r="Q400">
        <v>1</v>
      </c>
    </row>
    <row r="401" spans="1:17" x14ac:dyDescent="0.25">
      <c r="A401">
        <v>400</v>
      </c>
      <c r="B401" t="s">
        <v>8219</v>
      </c>
      <c r="C401">
        <v>28</v>
      </c>
      <c r="O401">
        <v>400</v>
      </c>
      <c r="P401" t="s">
        <v>8221</v>
      </c>
      <c r="Q401">
        <v>2</v>
      </c>
    </row>
    <row r="402" spans="1:17" x14ac:dyDescent="0.25">
      <c r="A402">
        <v>401</v>
      </c>
      <c r="B402" t="s">
        <v>8219</v>
      </c>
      <c r="C402">
        <v>56</v>
      </c>
      <c r="O402">
        <v>401</v>
      </c>
      <c r="P402" t="s">
        <v>8221</v>
      </c>
      <c r="Q402">
        <v>14</v>
      </c>
    </row>
    <row r="403" spans="1:17" x14ac:dyDescent="0.25">
      <c r="A403">
        <v>402</v>
      </c>
      <c r="B403" t="s">
        <v>8219</v>
      </c>
      <c r="C403">
        <v>51</v>
      </c>
      <c r="O403">
        <v>402</v>
      </c>
      <c r="P403" t="s">
        <v>8221</v>
      </c>
      <c r="Q403">
        <v>31</v>
      </c>
    </row>
    <row r="404" spans="1:17" x14ac:dyDescent="0.25">
      <c r="A404">
        <v>403</v>
      </c>
      <c r="B404" t="s">
        <v>8219</v>
      </c>
      <c r="C404">
        <v>75</v>
      </c>
      <c r="O404">
        <v>403</v>
      </c>
      <c r="P404" t="s">
        <v>8221</v>
      </c>
      <c r="Q404">
        <v>16</v>
      </c>
    </row>
    <row r="405" spans="1:17" x14ac:dyDescent="0.25">
      <c r="A405">
        <v>404</v>
      </c>
      <c r="B405" t="s">
        <v>8219</v>
      </c>
      <c r="C405">
        <v>38</v>
      </c>
      <c r="O405">
        <v>404</v>
      </c>
      <c r="P405" t="s">
        <v>8221</v>
      </c>
      <c r="Q405">
        <v>12</v>
      </c>
    </row>
    <row r="406" spans="1:17" x14ac:dyDescent="0.25">
      <c r="A406">
        <v>405</v>
      </c>
      <c r="B406" t="s">
        <v>8219</v>
      </c>
      <c r="C406">
        <v>18</v>
      </c>
      <c r="O406">
        <v>405</v>
      </c>
      <c r="P406" t="s">
        <v>8221</v>
      </c>
      <c r="Q406">
        <v>96</v>
      </c>
    </row>
    <row r="407" spans="1:17" x14ac:dyDescent="0.25">
      <c r="A407">
        <v>406</v>
      </c>
      <c r="B407" t="s">
        <v>8219</v>
      </c>
      <c r="C407">
        <v>54</v>
      </c>
      <c r="O407">
        <v>406</v>
      </c>
      <c r="P407" t="s">
        <v>8221</v>
      </c>
      <c r="Q407">
        <v>16</v>
      </c>
    </row>
    <row r="408" spans="1:17" x14ac:dyDescent="0.25">
      <c r="A408">
        <v>407</v>
      </c>
      <c r="B408" t="s">
        <v>8219</v>
      </c>
      <c r="C408">
        <v>71</v>
      </c>
      <c r="O408">
        <v>407</v>
      </c>
      <c r="P408" t="s">
        <v>8221</v>
      </c>
      <c r="Q408">
        <v>5</v>
      </c>
    </row>
    <row r="409" spans="1:17" x14ac:dyDescent="0.25">
      <c r="A409">
        <v>408</v>
      </c>
      <c r="B409" t="s">
        <v>8219</v>
      </c>
      <c r="C409">
        <v>57</v>
      </c>
      <c r="O409">
        <v>408</v>
      </c>
      <c r="P409" t="s">
        <v>8221</v>
      </c>
      <c r="Q409">
        <v>0</v>
      </c>
    </row>
    <row r="410" spans="1:17" x14ac:dyDescent="0.25">
      <c r="A410">
        <v>409</v>
      </c>
      <c r="B410" t="s">
        <v>8219</v>
      </c>
      <c r="C410">
        <v>43</v>
      </c>
      <c r="O410">
        <v>409</v>
      </c>
      <c r="P410" t="s">
        <v>8221</v>
      </c>
      <c r="Q410">
        <v>8</v>
      </c>
    </row>
    <row r="411" spans="1:17" x14ac:dyDescent="0.25">
      <c r="A411">
        <v>410</v>
      </c>
      <c r="B411" t="s">
        <v>8219</v>
      </c>
      <c r="C411">
        <v>52</v>
      </c>
      <c r="O411">
        <v>410</v>
      </c>
      <c r="P411" t="s">
        <v>8221</v>
      </c>
      <c r="Q411">
        <v>7</v>
      </c>
    </row>
    <row r="412" spans="1:17" x14ac:dyDescent="0.25">
      <c r="A412">
        <v>411</v>
      </c>
      <c r="B412" t="s">
        <v>8219</v>
      </c>
      <c r="C412">
        <v>27</v>
      </c>
      <c r="O412">
        <v>411</v>
      </c>
      <c r="P412" t="s">
        <v>8221</v>
      </c>
      <c r="Q412">
        <v>24</v>
      </c>
    </row>
    <row r="413" spans="1:17" x14ac:dyDescent="0.25">
      <c r="A413">
        <v>412</v>
      </c>
      <c r="B413" t="s">
        <v>8219</v>
      </c>
      <c r="C413">
        <v>12</v>
      </c>
      <c r="O413">
        <v>412</v>
      </c>
      <c r="P413" t="s">
        <v>8221</v>
      </c>
      <c r="Q413">
        <v>121</v>
      </c>
    </row>
    <row r="414" spans="1:17" x14ac:dyDescent="0.25">
      <c r="A414">
        <v>413</v>
      </c>
      <c r="B414" t="s">
        <v>8219</v>
      </c>
      <c r="C414">
        <v>33</v>
      </c>
      <c r="O414">
        <v>413</v>
      </c>
      <c r="P414" t="s">
        <v>8221</v>
      </c>
      <c r="Q414">
        <v>196</v>
      </c>
    </row>
    <row r="415" spans="1:17" x14ac:dyDescent="0.25">
      <c r="A415">
        <v>414</v>
      </c>
      <c r="B415" t="s">
        <v>8219</v>
      </c>
      <c r="C415">
        <v>96</v>
      </c>
      <c r="O415">
        <v>414</v>
      </c>
      <c r="P415" t="s">
        <v>8221</v>
      </c>
      <c r="Q415">
        <v>5</v>
      </c>
    </row>
    <row r="416" spans="1:17" x14ac:dyDescent="0.25">
      <c r="A416">
        <v>415</v>
      </c>
      <c r="B416" t="s">
        <v>8219</v>
      </c>
      <c r="C416">
        <v>28</v>
      </c>
      <c r="O416">
        <v>415</v>
      </c>
      <c r="P416" t="s">
        <v>8221</v>
      </c>
      <c r="Q416">
        <v>73</v>
      </c>
    </row>
    <row r="417" spans="1:17" x14ac:dyDescent="0.25">
      <c r="A417">
        <v>416</v>
      </c>
      <c r="B417" t="s">
        <v>8219</v>
      </c>
      <c r="C417">
        <v>43</v>
      </c>
      <c r="O417">
        <v>416</v>
      </c>
      <c r="P417" t="s">
        <v>8221</v>
      </c>
      <c r="Q417">
        <v>93</v>
      </c>
    </row>
    <row r="418" spans="1:17" x14ac:dyDescent="0.25">
      <c r="A418">
        <v>417</v>
      </c>
      <c r="B418" t="s">
        <v>8219</v>
      </c>
      <c r="C418">
        <v>205</v>
      </c>
      <c r="O418">
        <v>417</v>
      </c>
      <c r="P418" t="s">
        <v>8221</v>
      </c>
      <c r="Q418">
        <v>17</v>
      </c>
    </row>
    <row r="419" spans="1:17" x14ac:dyDescent="0.25">
      <c r="A419">
        <v>418</v>
      </c>
      <c r="B419" t="s">
        <v>8219</v>
      </c>
      <c r="C419">
        <v>23</v>
      </c>
      <c r="O419">
        <v>418</v>
      </c>
      <c r="P419" t="s">
        <v>8221</v>
      </c>
      <c r="Q419">
        <v>7</v>
      </c>
    </row>
    <row r="420" spans="1:17" x14ac:dyDescent="0.25">
      <c r="A420">
        <v>419</v>
      </c>
      <c r="B420" t="s">
        <v>8219</v>
      </c>
      <c r="C420">
        <v>19</v>
      </c>
      <c r="O420">
        <v>419</v>
      </c>
      <c r="P420" t="s">
        <v>8221</v>
      </c>
      <c r="Q420">
        <v>17</v>
      </c>
    </row>
    <row r="421" spans="1:17" x14ac:dyDescent="0.25">
      <c r="A421">
        <v>420</v>
      </c>
      <c r="B421" t="s">
        <v>8219</v>
      </c>
      <c r="C421">
        <v>14</v>
      </c>
      <c r="O421">
        <v>420</v>
      </c>
      <c r="P421" t="s">
        <v>8221</v>
      </c>
      <c r="Q421">
        <v>171</v>
      </c>
    </row>
    <row r="422" spans="1:17" x14ac:dyDescent="0.25">
      <c r="A422">
        <v>421</v>
      </c>
      <c r="B422" t="s">
        <v>8219</v>
      </c>
      <c r="C422">
        <v>38</v>
      </c>
      <c r="O422">
        <v>421</v>
      </c>
      <c r="P422" t="s">
        <v>8221</v>
      </c>
      <c r="Q422">
        <v>188</v>
      </c>
    </row>
    <row r="423" spans="1:17" x14ac:dyDescent="0.25">
      <c r="A423">
        <v>422</v>
      </c>
      <c r="B423" t="s">
        <v>8219</v>
      </c>
      <c r="C423">
        <v>78</v>
      </c>
      <c r="O423">
        <v>422</v>
      </c>
      <c r="P423" t="s">
        <v>8221</v>
      </c>
      <c r="Q423">
        <v>110</v>
      </c>
    </row>
    <row r="424" spans="1:17" x14ac:dyDescent="0.25">
      <c r="A424">
        <v>423</v>
      </c>
      <c r="B424" t="s">
        <v>8219</v>
      </c>
      <c r="C424">
        <v>69</v>
      </c>
      <c r="O424">
        <v>423</v>
      </c>
      <c r="P424" t="s">
        <v>8221</v>
      </c>
      <c r="Q424">
        <v>37</v>
      </c>
    </row>
    <row r="425" spans="1:17" x14ac:dyDescent="0.25">
      <c r="A425">
        <v>424</v>
      </c>
      <c r="B425" t="s">
        <v>8219</v>
      </c>
      <c r="C425">
        <v>33</v>
      </c>
      <c r="O425">
        <v>424</v>
      </c>
      <c r="P425" t="s">
        <v>8221</v>
      </c>
      <c r="Q425">
        <v>9</v>
      </c>
    </row>
    <row r="426" spans="1:17" x14ac:dyDescent="0.25">
      <c r="A426">
        <v>425</v>
      </c>
      <c r="B426" t="s">
        <v>8219</v>
      </c>
      <c r="C426">
        <v>54</v>
      </c>
      <c r="O426">
        <v>425</v>
      </c>
      <c r="P426" t="s">
        <v>8221</v>
      </c>
      <c r="Q426">
        <v>29</v>
      </c>
    </row>
    <row r="427" spans="1:17" x14ac:dyDescent="0.25">
      <c r="A427">
        <v>426</v>
      </c>
      <c r="B427" t="s">
        <v>8219</v>
      </c>
      <c r="C427">
        <v>99</v>
      </c>
      <c r="O427">
        <v>426</v>
      </c>
      <c r="P427" t="s">
        <v>8221</v>
      </c>
      <c r="Q427">
        <v>6</v>
      </c>
    </row>
    <row r="428" spans="1:17" x14ac:dyDescent="0.25">
      <c r="A428">
        <v>427</v>
      </c>
      <c r="B428" t="s">
        <v>8219</v>
      </c>
      <c r="C428">
        <v>49</v>
      </c>
      <c r="O428">
        <v>427</v>
      </c>
      <c r="P428" t="s">
        <v>8221</v>
      </c>
      <c r="Q428">
        <v>30</v>
      </c>
    </row>
    <row r="429" spans="1:17" x14ac:dyDescent="0.25">
      <c r="A429">
        <v>428</v>
      </c>
      <c r="B429" t="s">
        <v>8219</v>
      </c>
      <c r="C429">
        <v>11</v>
      </c>
      <c r="O429">
        <v>428</v>
      </c>
      <c r="P429" t="s">
        <v>8221</v>
      </c>
      <c r="Q429">
        <v>81</v>
      </c>
    </row>
    <row r="430" spans="1:17" x14ac:dyDescent="0.25">
      <c r="A430">
        <v>429</v>
      </c>
      <c r="B430" t="s">
        <v>8219</v>
      </c>
      <c r="C430">
        <v>38</v>
      </c>
      <c r="O430">
        <v>429</v>
      </c>
      <c r="P430" t="s">
        <v>8221</v>
      </c>
      <c r="Q430">
        <v>4</v>
      </c>
    </row>
    <row r="431" spans="1:17" x14ac:dyDescent="0.25">
      <c r="A431">
        <v>430</v>
      </c>
      <c r="B431" t="s">
        <v>8219</v>
      </c>
      <c r="C431">
        <v>16</v>
      </c>
      <c r="O431">
        <v>430</v>
      </c>
      <c r="P431" t="s">
        <v>8221</v>
      </c>
      <c r="Q431">
        <v>11</v>
      </c>
    </row>
    <row r="432" spans="1:17" x14ac:dyDescent="0.25">
      <c r="A432">
        <v>431</v>
      </c>
      <c r="B432" t="s">
        <v>8219</v>
      </c>
      <c r="C432">
        <v>32</v>
      </c>
      <c r="O432">
        <v>431</v>
      </c>
      <c r="P432" t="s">
        <v>8221</v>
      </c>
      <c r="Q432">
        <v>14</v>
      </c>
    </row>
    <row r="433" spans="1:17" x14ac:dyDescent="0.25">
      <c r="A433">
        <v>432</v>
      </c>
      <c r="B433" t="s">
        <v>8219</v>
      </c>
      <c r="C433">
        <v>20</v>
      </c>
      <c r="O433">
        <v>432</v>
      </c>
      <c r="P433" t="s">
        <v>8221</v>
      </c>
      <c r="Q433">
        <v>5</v>
      </c>
    </row>
    <row r="434" spans="1:17" x14ac:dyDescent="0.25">
      <c r="A434">
        <v>433</v>
      </c>
      <c r="B434" t="s">
        <v>8219</v>
      </c>
      <c r="C434">
        <v>154</v>
      </c>
      <c r="O434">
        <v>433</v>
      </c>
      <c r="P434" t="s">
        <v>8221</v>
      </c>
      <c r="Q434">
        <v>45</v>
      </c>
    </row>
    <row r="435" spans="1:17" x14ac:dyDescent="0.25">
      <c r="A435">
        <v>434</v>
      </c>
      <c r="B435" t="s">
        <v>8219</v>
      </c>
      <c r="C435">
        <v>41</v>
      </c>
      <c r="O435">
        <v>434</v>
      </c>
      <c r="P435" t="s">
        <v>8221</v>
      </c>
      <c r="Q435">
        <v>8</v>
      </c>
    </row>
    <row r="436" spans="1:17" x14ac:dyDescent="0.25">
      <c r="A436">
        <v>435</v>
      </c>
      <c r="B436" t="s">
        <v>8219</v>
      </c>
      <c r="C436">
        <v>75</v>
      </c>
      <c r="O436">
        <v>435</v>
      </c>
      <c r="P436" t="s">
        <v>8221</v>
      </c>
      <c r="Q436">
        <v>3</v>
      </c>
    </row>
    <row r="437" spans="1:17" x14ac:dyDescent="0.25">
      <c r="A437">
        <v>436</v>
      </c>
      <c r="B437" t="s">
        <v>8219</v>
      </c>
      <c r="C437">
        <v>40</v>
      </c>
      <c r="O437">
        <v>436</v>
      </c>
      <c r="P437" t="s">
        <v>8221</v>
      </c>
      <c r="Q437">
        <v>24</v>
      </c>
    </row>
    <row r="438" spans="1:17" x14ac:dyDescent="0.25">
      <c r="A438">
        <v>437</v>
      </c>
      <c r="B438" t="s">
        <v>8219</v>
      </c>
      <c r="C438">
        <v>46</v>
      </c>
      <c r="O438">
        <v>437</v>
      </c>
      <c r="P438" t="s">
        <v>8221</v>
      </c>
      <c r="Q438">
        <v>18</v>
      </c>
    </row>
    <row r="439" spans="1:17" x14ac:dyDescent="0.25">
      <c r="A439">
        <v>438</v>
      </c>
      <c r="B439" t="s">
        <v>8219</v>
      </c>
      <c r="C439">
        <v>62</v>
      </c>
      <c r="O439">
        <v>438</v>
      </c>
      <c r="P439" t="s">
        <v>8221</v>
      </c>
      <c r="Q439">
        <v>12</v>
      </c>
    </row>
    <row r="440" spans="1:17" x14ac:dyDescent="0.25">
      <c r="A440">
        <v>439</v>
      </c>
      <c r="B440" t="s">
        <v>8219</v>
      </c>
      <c r="C440">
        <v>61</v>
      </c>
      <c r="O440">
        <v>439</v>
      </c>
      <c r="P440" t="s">
        <v>8221</v>
      </c>
      <c r="Q440">
        <v>123</v>
      </c>
    </row>
    <row r="441" spans="1:17" x14ac:dyDescent="0.25">
      <c r="A441">
        <v>440</v>
      </c>
      <c r="B441" t="s">
        <v>8219</v>
      </c>
      <c r="C441">
        <v>96</v>
      </c>
      <c r="O441">
        <v>440</v>
      </c>
      <c r="P441" t="s">
        <v>8221</v>
      </c>
      <c r="Q441">
        <v>96</v>
      </c>
    </row>
    <row r="442" spans="1:17" x14ac:dyDescent="0.25">
      <c r="A442">
        <v>441</v>
      </c>
      <c r="B442" t="s">
        <v>8219</v>
      </c>
      <c r="C442">
        <v>190</v>
      </c>
      <c r="O442">
        <v>441</v>
      </c>
      <c r="P442" t="s">
        <v>8221</v>
      </c>
      <c r="Q442">
        <v>31</v>
      </c>
    </row>
    <row r="443" spans="1:17" x14ac:dyDescent="0.25">
      <c r="A443">
        <v>442</v>
      </c>
      <c r="B443" t="s">
        <v>8219</v>
      </c>
      <c r="C443">
        <v>94</v>
      </c>
      <c r="O443">
        <v>442</v>
      </c>
      <c r="P443" t="s">
        <v>8221</v>
      </c>
      <c r="Q443">
        <v>4</v>
      </c>
    </row>
    <row r="444" spans="1:17" x14ac:dyDescent="0.25">
      <c r="A444">
        <v>443</v>
      </c>
      <c r="B444" t="s">
        <v>8219</v>
      </c>
      <c r="C444">
        <v>39</v>
      </c>
      <c r="O444">
        <v>443</v>
      </c>
      <c r="P444" t="s">
        <v>8221</v>
      </c>
      <c r="Q444">
        <v>3</v>
      </c>
    </row>
    <row r="445" spans="1:17" x14ac:dyDescent="0.25">
      <c r="A445">
        <v>444</v>
      </c>
      <c r="B445" t="s">
        <v>8219</v>
      </c>
      <c r="C445">
        <v>127</v>
      </c>
      <c r="O445">
        <v>444</v>
      </c>
      <c r="P445" t="s">
        <v>8221</v>
      </c>
      <c r="Q445">
        <v>179</v>
      </c>
    </row>
    <row r="446" spans="1:17" x14ac:dyDescent="0.25">
      <c r="A446">
        <v>445</v>
      </c>
      <c r="B446" t="s">
        <v>8219</v>
      </c>
      <c r="C446">
        <v>159</v>
      </c>
      <c r="O446">
        <v>445</v>
      </c>
      <c r="P446" t="s">
        <v>8221</v>
      </c>
      <c r="Q446">
        <v>3</v>
      </c>
    </row>
    <row r="447" spans="1:17" x14ac:dyDescent="0.25">
      <c r="A447">
        <v>446</v>
      </c>
      <c r="B447" t="s">
        <v>8219</v>
      </c>
      <c r="C447">
        <v>177</v>
      </c>
      <c r="O447">
        <v>446</v>
      </c>
      <c r="P447" t="s">
        <v>8221</v>
      </c>
      <c r="Q447">
        <v>23</v>
      </c>
    </row>
    <row r="448" spans="1:17" x14ac:dyDescent="0.25">
      <c r="A448">
        <v>447</v>
      </c>
      <c r="B448" t="s">
        <v>8219</v>
      </c>
      <c r="C448">
        <v>47</v>
      </c>
      <c r="O448">
        <v>447</v>
      </c>
      <c r="P448" t="s">
        <v>8221</v>
      </c>
      <c r="Q448">
        <v>23</v>
      </c>
    </row>
    <row r="449" spans="1:17" x14ac:dyDescent="0.25">
      <c r="A449">
        <v>448</v>
      </c>
      <c r="B449" t="s">
        <v>8219</v>
      </c>
      <c r="C449">
        <v>1</v>
      </c>
      <c r="O449">
        <v>448</v>
      </c>
      <c r="P449" t="s">
        <v>8221</v>
      </c>
      <c r="Q449">
        <v>41</v>
      </c>
    </row>
    <row r="450" spans="1:17" x14ac:dyDescent="0.25">
      <c r="A450">
        <v>449</v>
      </c>
      <c r="B450" t="s">
        <v>8219</v>
      </c>
      <c r="C450">
        <v>16</v>
      </c>
      <c r="O450">
        <v>449</v>
      </c>
      <c r="P450" t="s">
        <v>8221</v>
      </c>
      <c r="Q450">
        <v>0</v>
      </c>
    </row>
    <row r="451" spans="1:17" x14ac:dyDescent="0.25">
      <c r="A451">
        <v>450</v>
      </c>
      <c r="B451" t="s">
        <v>8219</v>
      </c>
      <c r="C451">
        <v>115</v>
      </c>
      <c r="O451">
        <v>450</v>
      </c>
      <c r="P451" t="s">
        <v>8221</v>
      </c>
      <c r="Q451">
        <v>32</v>
      </c>
    </row>
    <row r="452" spans="1:17" x14ac:dyDescent="0.25">
      <c r="A452">
        <v>451</v>
      </c>
      <c r="B452" t="s">
        <v>8219</v>
      </c>
      <c r="C452">
        <v>133</v>
      </c>
      <c r="O452">
        <v>451</v>
      </c>
      <c r="P452" t="s">
        <v>8221</v>
      </c>
      <c r="Q452">
        <v>2</v>
      </c>
    </row>
    <row r="453" spans="1:17" x14ac:dyDescent="0.25">
      <c r="A453">
        <v>452</v>
      </c>
      <c r="B453" t="s">
        <v>8219</v>
      </c>
      <c r="C453">
        <v>70</v>
      </c>
      <c r="O453">
        <v>452</v>
      </c>
      <c r="P453" t="s">
        <v>8221</v>
      </c>
      <c r="Q453">
        <v>7</v>
      </c>
    </row>
    <row r="454" spans="1:17" x14ac:dyDescent="0.25">
      <c r="A454">
        <v>453</v>
      </c>
      <c r="B454" t="s">
        <v>8219</v>
      </c>
      <c r="C454">
        <v>62</v>
      </c>
      <c r="O454">
        <v>453</v>
      </c>
      <c r="P454" t="s">
        <v>8221</v>
      </c>
      <c r="Q454">
        <v>4</v>
      </c>
    </row>
    <row r="455" spans="1:17" x14ac:dyDescent="0.25">
      <c r="A455">
        <v>454</v>
      </c>
      <c r="B455" t="s">
        <v>8219</v>
      </c>
      <c r="C455">
        <v>10</v>
      </c>
      <c r="O455">
        <v>454</v>
      </c>
      <c r="P455" t="s">
        <v>8221</v>
      </c>
      <c r="Q455">
        <v>196</v>
      </c>
    </row>
    <row r="456" spans="1:17" x14ac:dyDescent="0.25">
      <c r="A456">
        <v>455</v>
      </c>
      <c r="B456" t="s">
        <v>8219</v>
      </c>
      <c r="C456">
        <v>499</v>
      </c>
      <c r="O456">
        <v>455</v>
      </c>
      <c r="P456" t="s">
        <v>8221</v>
      </c>
      <c r="Q456">
        <v>11</v>
      </c>
    </row>
    <row r="457" spans="1:17" x14ac:dyDescent="0.25">
      <c r="A457">
        <v>456</v>
      </c>
      <c r="B457" t="s">
        <v>8219</v>
      </c>
      <c r="C457">
        <v>47</v>
      </c>
      <c r="O457">
        <v>456</v>
      </c>
      <c r="P457" t="s">
        <v>8221</v>
      </c>
      <c r="Q457">
        <v>9</v>
      </c>
    </row>
    <row r="458" spans="1:17" x14ac:dyDescent="0.25">
      <c r="A458">
        <v>457</v>
      </c>
      <c r="B458" t="s">
        <v>8219</v>
      </c>
      <c r="C458">
        <v>28</v>
      </c>
      <c r="O458">
        <v>457</v>
      </c>
      <c r="P458" t="s">
        <v>8221</v>
      </c>
      <c r="Q458">
        <v>5</v>
      </c>
    </row>
    <row r="459" spans="1:17" x14ac:dyDescent="0.25">
      <c r="A459">
        <v>458</v>
      </c>
      <c r="B459" t="s">
        <v>8219</v>
      </c>
      <c r="C459">
        <v>24</v>
      </c>
      <c r="O459">
        <v>458</v>
      </c>
      <c r="P459" t="s">
        <v>8221</v>
      </c>
      <c r="Q459">
        <v>8</v>
      </c>
    </row>
    <row r="460" spans="1:17" x14ac:dyDescent="0.25">
      <c r="A460">
        <v>459</v>
      </c>
      <c r="B460" t="s">
        <v>8219</v>
      </c>
      <c r="C460">
        <v>76</v>
      </c>
      <c r="O460">
        <v>459</v>
      </c>
      <c r="P460" t="s">
        <v>8221</v>
      </c>
      <c r="Q460">
        <v>229</v>
      </c>
    </row>
    <row r="461" spans="1:17" x14ac:dyDescent="0.25">
      <c r="A461">
        <v>460</v>
      </c>
      <c r="B461" t="s">
        <v>8219</v>
      </c>
      <c r="C461">
        <v>98</v>
      </c>
      <c r="O461">
        <v>460</v>
      </c>
      <c r="P461" t="s">
        <v>8221</v>
      </c>
      <c r="Q461">
        <v>40</v>
      </c>
    </row>
    <row r="462" spans="1:17" x14ac:dyDescent="0.25">
      <c r="A462">
        <v>461</v>
      </c>
      <c r="B462" t="s">
        <v>8219</v>
      </c>
      <c r="C462">
        <v>30</v>
      </c>
      <c r="O462">
        <v>461</v>
      </c>
      <c r="P462" t="s">
        <v>8221</v>
      </c>
      <c r="Q462">
        <v>123</v>
      </c>
    </row>
    <row r="463" spans="1:17" x14ac:dyDescent="0.25">
      <c r="A463">
        <v>462</v>
      </c>
      <c r="B463" t="s">
        <v>8219</v>
      </c>
      <c r="C463">
        <v>478</v>
      </c>
      <c r="O463">
        <v>462</v>
      </c>
      <c r="P463" t="s">
        <v>8221</v>
      </c>
      <c r="Q463">
        <v>5</v>
      </c>
    </row>
    <row r="464" spans="1:17" x14ac:dyDescent="0.25">
      <c r="A464">
        <v>463</v>
      </c>
      <c r="B464" t="s">
        <v>8219</v>
      </c>
      <c r="C464">
        <v>74</v>
      </c>
      <c r="O464">
        <v>463</v>
      </c>
      <c r="P464" t="s">
        <v>8221</v>
      </c>
      <c r="Q464">
        <v>148</v>
      </c>
    </row>
    <row r="465" spans="1:17" x14ac:dyDescent="0.25">
      <c r="A465">
        <v>464</v>
      </c>
      <c r="B465" t="s">
        <v>8219</v>
      </c>
      <c r="C465">
        <v>131</v>
      </c>
      <c r="O465">
        <v>464</v>
      </c>
      <c r="P465" t="s">
        <v>8221</v>
      </c>
      <c r="Q465">
        <v>10</v>
      </c>
    </row>
    <row r="466" spans="1:17" x14ac:dyDescent="0.25">
      <c r="A466">
        <v>465</v>
      </c>
      <c r="B466" t="s">
        <v>8219</v>
      </c>
      <c r="C466">
        <v>61</v>
      </c>
      <c r="O466">
        <v>465</v>
      </c>
      <c r="P466" t="s">
        <v>8221</v>
      </c>
      <c r="Q466">
        <v>4</v>
      </c>
    </row>
    <row r="467" spans="1:17" x14ac:dyDescent="0.25">
      <c r="A467">
        <v>466</v>
      </c>
      <c r="B467" t="s">
        <v>8219</v>
      </c>
      <c r="C467">
        <v>1071</v>
      </c>
      <c r="O467">
        <v>466</v>
      </c>
      <c r="P467" t="s">
        <v>8221</v>
      </c>
      <c r="Q467">
        <v>21</v>
      </c>
    </row>
    <row r="468" spans="1:17" x14ac:dyDescent="0.25">
      <c r="A468">
        <v>467</v>
      </c>
      <c r="B468" t="s">
        <v>8219</v>
      </c>
      <c r="C468">
        <v>122</v>
      </c>
      <c r="O468">
        <v>467</v>
      </c>
      <c r="P468" t="s">
        <v>8221</v>
      </c>
      <c r="Q468">
        <v>2</v>
      </c>
    </row>
    <row r="469" spans="1:17" x14ac:dyDescent="0.25">
      <c r="A469">
        <v>468</v>
      </c>
      <c r="B469" t="s">
        <v>8219</v>
      </c>
      <c r="C469">
        <v>111</v>
      </c>
      <c r="O469">
        <v>468</v>
      </c>
      <c r="P469" t="s">
        <v>8221</v>
      </c>
      <c r="Q469">
        <v>0</v>
      </c>
    </row>
    <row r="470" spans="1:17" x14ac:dyDescent="0.25">
      <c r="A470">
        <v>469</v>
      </c>
      <c r="B470" t="s">
        <v>8219</v>
      </c>
      <c r="C470">
        <v>255</v>
      </c>
      <c r="O470">
        <v>469</v>
      </c>
      <c r="P470" t="s">
        <v>8221</v>
      </c>
      <c r="Q470">
        <v>4</v>
      </c>
    </row>
    <row r="471" spans="1:17" x14ac:dyDescent="0.25">
      <c r="A471">
        <v>470</v>
      </c>
      <c r="B471" t="s">
        <v>8219</v>
      </c>
      <c r="C471">
        <v>141</v>
      </c>
      <c r="O471">
        <v>470</v>
      </c>
      <c r="P471" t="s">
        <v>8221</v>
      </c>
      <c r="Q471">
        <v>1</v>
      </c>
    </row>
    <row r="472" spans="1:17" x14ac:dyDescent="0.25">
      <c r="A472">
        <v>471</v>
      </c>
      <c r="B472" t="s">
        <v>8219</v>
      </c>
      <c r="C472">
        <v>159</v>
      </c>
      <c r="O472">
        <v>471</v>
      </c>
      <c r="P472" t="s">
        <v>8221</v>
      </c>
      <c r="Q472">
        <v>30</v>
      </c>
    </row>
    <row r="473" spans="1:17" x14ac:dyDescent="0.25">
      <c r="A473">
        <v>472</v>
      </c>
      <c r="B473" t="s">
        <v>8219</v>
      </c>
      <c r="C473">
        <v>99</v>
      </c>
      <c r="O473">
        <v>472</v>
      </c>
      <c r="P473" t="s">
        <v>8221</v>
      </c>
      <c r="Q473">
        <v>3</v>
      </c>
    </row>
    <row r="474" spans="1:17" x14ac:dyDescent="0.25">
      <c r="A474">
        <v>473</v>
      </c>
      <c r="B474" t="s">
        <v>8219</v>
      </c>
      <c r="C474">
        <v>96</v>
      </c>
      <c r="O474">
        <v>473</v>
      </c>
      <c r="P474" t="s">
        <v>8221</v>
      </c>
      <c r="Q474">
        <v>975</v>
      </c>
    </row>
    <row r="475" spans="1:17" x14ac:dyDescent="0.25">
      <c r="A475">
        <v>474</v>
      </c>
      <c r="B475" t="s">
        <v>8219</v>
      </c>
      <c r="C475">
        <v>27</v>
      </c>
      <c r="O475">
        <v>474</v>
      </c>
      <c r="P475" t="s">
        <v>8221</v>
      </c>
      <c r="Q475">
        <v>167</v>
      </c>
    </row>
    <row r="476" spans="1:17" x14ac:dyDescent="0.25">
      <c r="A476">
        <v>475</v>
      </c>
      <c r="B476" t="s">
        <v>8219</v>
      </c>
      <c r="C476">
        <v>166</v>
      </c>
      <c r="O476">
        <v>475</v>
      </c>
      <c r="P476" t="s">
        <v>8221</v>
      </c>
      <c r="Q476">
        <v>5</v>
      </c>
    </row>
    <row r="477" spans="1:17" x14ac:dyDescent="0.25">
      <c r="A477">
        <v>476</v>
      </c>
      <c r="B477" t="s">
        <v>8219</v>
      </c>
      <c r="C477">
        <v>76</v>
      </c>
      <c r="O477">
        <v>476</v>
      </c>
      <c r="P477" t="s">
        <v>8221</v>
      </c>
      <c r="Q477">
        <v>18</v>
      </c>
    </row>
    <row r="478" spans="1:17" x14ac:dyDescent="0.25">
      <c r="A478">
        <v>477</v>
      </c>
      <c r="B478" t="s">
        <v>8219</v>
      </c>
      <c r="C478">
        <v>211</v>
      </c>
      <c r="O478">
        <v>477</v>
      </c>
      <c r="P478" t="s">
        <v>8221</v>
      </c>
      <c r="Q478">
        <v>98</v>
      </c>
    </row>
    <row r="479" spans="1:17" x14ac:dyDescent="0.25">
      <c r="A479">
        <v>478</v>
      </c>
      <c r="B479" t="s">
        <v>8219</v>
      </c>
      <c r="C479">
        <v>21</v>
      </c>
      <c r="O479">
        <v>478</v>
      </c>
      <c r="P479" t="s">
        <v>8221</v>
      </c>
      <c r="Q479">
        <v>4</v>
      </c>
    </row>
    <row r="480" spans="1:17" x14ac:dyDescent="0.25">
      <c r="A480">
        <v>479</v>
      </c>
      <c r="B480" t="s">
        <v>8219</v>
      </c>
      <c r="C480">
        <v>61</v>
      </c>
      <c r="O480">
        <v>479</v>
      </c>
      <c r="P480" t="s">
        <v>8221</v>
      </c>
      <c r="Q480">
        <v>3</v>
      </c>
    </row>
    <row r="481" spans="1:17" x14ac:dyDescent="0.25">
      <c r="A481">
        <v>480</v>
      </c>
      <c r="B481" t="s">
        <v>8219</v>
      </c>
      <c r="C481">
        <v>30</v>
      </c>
      <c r="O481">
        <v>480</v>
      </c>
      <c r="P481" t="s">
        <v>8221</v>
      </c>
      <c r="Q481">
        <v>1</v>
      </c>
    </row>
    <row r="482" spans="1:17" x14ac:dyDescent="0.25">
      <c r="A482">
        <v>481</v>
      </c>
      <c r="B482" t="s">
        <v>8219</v>
      </c>
      <c r="C482">
        <v>375</v>
      </c>
      <c r="O482">
        <v>481</v>
      </c>
      <c r="P482" t="s">
        <v>8221</v>
      </c>
      <c r="Q482">
        <v>0</v>
      </c>
    </row>
    <row r="483" spans="1:17" x14ac:dyDescent="0.25">
      <c r="A483">
        <v>482</v>
      </c>
      <c r="B483" t="s">
        <v>8219</v>
      </c>
      <c r="C483">
        <v>111</v>
      </c>
      <c r="O483">
        <v>482</v>
      </c>
      <c r="P483" t="s">
        <v>8221</v>
      </c>
      <c r="Q483">
        <v>9</v>
      </c>
    </row>
    <row r="484" spans="1:17" x14ac:dyDescent="0.25">
      <c r="A484">
        <v>483</v>
      </c>
      <c r="B484" t="s">
        <v>8219</v>
      </c>
      <c r="C484">
        <v>123</v>
      </c>
      <c r="O484">
        <v>483</v>
      </c>
      <c r="P484" t="s">
        <v>8221</v>
      </c>
      <c r="Q484">
        <v>2</v>
      </c>
    </row>
    <row r="485" spans="1:17" x14ac:dyDescent="0.25">
      <c r="A485">
        <v>484</v>
      </c>
      <c r="B485" t="s">
        <v>8219</v>
      </c>
      <c r="C485">
        <v>70</v>
      </c>
      <c r="O485">
        <v>484</v>
      </c>
      <c r="P485" t="s">
        <v>8221</v>
      </c>
      <c r="Q485">
        <v>0</v>
      </c>
    </row>
    <row r="486" spans="1:17" x14ac:dyDescent="0.25">
      <c r="A486">
        <v>485</v>
      </c>
      <c r="B486" t="s">
        <v>8219</v>
      </c>
      <c r="C486">
        <v>85</v>
      </c>
      <c r="O486">
        <v>485</v>
      </c>
      <c r="P486" t="s">
        <v>8221</v>
      </c>
      <c r="Q486">
        <v>147</v>
      </c>
    </row>
    <row r="487" spans="1:17" x14ac:dyDescent="0.25">
      <c r="A487">
        <v>486</v>
      </c>
      <c r="B487" t="s">
        <v>8219</v>
      </c>
      <c r="C487">
        <v>86</v>
      </c>
      <c r="O487">
        <v>486</v>
      </c>
      <c r="P487" t="s">
        <v>8221</v>
      </c>
      <c r="Q487">
        <v>49</v>
      </c>
    </row>
    <row r="488" spans="1:17" x14ac:dyDescent="0.25">
      <c r="A488">
        <v>487</v>
      </c>
      <c r="B488" t="s">
        <v>8219</v>
      </c>
      <c r="C488">
        <v>13</v>
      </c>
      <c r="O488">
        <v>487</v>
      </c>
      <c r="P488" t="s">
        <v>8221</v>
      </c>
      <c r="Q488">
        <v>1</v>
      </c>
    </row>
    <row r="489" spans="1:17" x14ac:dyDescent="0.25">
      <c r="A489">
        <v>488</v>
      </c>
      <c r="B489" t="s">
        <v>8219</v>
      </c>
      <c r="C489">
        <v>33</v>
      </c>
      <c r="O489">
        <v>488</v>
      </c>
      <c r="P489" t="s">
        <v>8221</v>
      </c>
      <c r="Q489">
        <v>2</v>
      </c>
    </row>
    <row r="490" spans="1:17" x14ac:dyDescent="0.25">
      <c r="A490">
        <v>489</v>
      </c>
      <c r="B490" t="s">
        <v>8219</v>
      </c>
      <c r="C490">
        <v>15</v>
      </c>
      <c r="O490">
        <v>489</v>
      </c>
      <c r="P490" t="s">
        <v>8221</v>
      </c>
      <c r="Q490">
        <v>7</v>
      </c>
    </row>
    <row r="491" spans="1:17" x14ac:dyDescent="0.25">
      <c r="A491">
        <v>490</v>
      </c>
      <c r="B491" t="s">
        <v>8219</v>
      </c>
      <c r="C491">
        <v>273</v>
      </c>
      <c r="O491">
        <v>490</v>
      </c>
      <c r="P491" t="s">
        <v>8221</v>
      </c>
      <c r="Q491">
        <v>4</v>
      </c>
    </row>
    <row r="492" spans="1:17" x14ac:dyDescent="0.25">
      <c r="A492">
        <v>491</v>
      </c>
      <c r="B492" t="s">
        <v>8219</v>
      </c>
      <c r="C492">
        <v>714</v>
      </c>
      <c r="O492">
        <v>491</v>
      </c>
      <c r="P492" t="s">
        <v>8221</v>
      </c>
      <c r="Q492">
        <v>27</v>
      </c>
    </row>
    <row r="493" spans="1:17" x14ac:dyDescent="0.25">
      <c r="A493">
        <v>492</v>
      </c>
      <c r="B493" t="s">
        <v>8219</v>
      </c>
      <c r="C493">
        <v>170</v>
      </c>
      <c r="O493">
        <v>492</v>
      </c>
      <c r="P493" t="s">
        <v>8221</v>
      </c>
      <c r="Q493">
        <v>94</v>
      </c>
    </row>
    <row r="494" spans="1:17" x14ac:dyDescent="0.25">
      <c r="A494">
        <v>493</v>
      </c>
      <c r="B494" t="s">
        <v>8219</v>
      </c>
      <c r="C494">
        <v>512</v>
      </c>
      <c r="O494">
        <v>493</v>
      </c>
      <c r="P494" t="s">
        <v>8221</v>
      </c>
      <c r="Q494">
        <v>29</v>
      </c>
    </row>
    <row r="495" spans="1:17" x14ac:dyDescent="0.25">
      <c r="A495">
        <v>494</v>
      </c>
      <c r="B495" t="s">
        <v>8219</v>
      </c>
      <c r="C495">
        <v>314</v>
      </c>
      <c r="O495">
        <v>494</v>
      </c>
      <c r="P495" t="s">
        <v>8221</v>
      </c>
      <c r="Q495">
        <v>7</v>
      </c>
    </row>
    <row r="496" spans="1:17" x14ac:dyDescent="0.25">
      <c r="A496">
        <v>495</v>
      </c>
      <c r="B496" t="s">
        <v>8219</v>
      </c>
      <c r="C496">
        <v>167</v>
      </c>
      <c r="O496">
        <v>495</v>
      </c>
      <c r="P496" t="s">
        <v>8221</v>
      </c>
      <c r="Q496">
        <v>22</v>
      </c>
    </row>
    <row r="497" spans="1:17" x14ac:dyDescent="0.25">
      <c r="A497">
        <v>496</v>
      </c>
      <c r="B497" t="s">
        <v>8219</v>
      </c>
      <c r="C497">
        <v>9</v>
      </c>
      <c r="O497">
        <v>496</v>
      </c>
      <c r="P497" t="s">
        <v>8221</v>
      </c>
      <c r="Q497">
        <v>1</v>
      </c>
    </row>
    <row r="498" spans="1:17" x14ac:dyDescent="0.25">
      <c r="A498">
        <v>497</v>
      </c>
      <c r="B498" t="s">
        <v>8219</v>
      </c>
      <c r="C498">
        <v>103</v>
      </c>
      <c r="O498">
        <v>497</v>
      </c>
      <c r="P498" t="s">
        <v>8221</v>
      </c>
      <c r="Q498">
        <v>10</v>
      </c>
    </row>
    <row r="499" spans="1:17" x14ac:dyDescent="0.25">
      <c r="A499">
        <v>498</v>
      </c>
      <c r="B499" t="s">
        <v>8219</v>
      </c>
      <c r="C499">
        <v>111</v>
      </c>
      <c r="O499">
        <v>498</v>
      </c>
      <c r="P499" t="s">
        <v>8221</v>
      </c>
      <c r="Q499">
        <v>6</v>
      </c>
    </row>
    <row r="500" spans="1:17" x14ac:dyDescent="0.25">
      <c r="A500">
        <v>499</v>
      </c>
      <c r="B500" t="s">
        <v>8219</v>
      </c>
      <c r="C500">
        <v>271</v>
      </c>
      <c r="O500">
        <v>499</v>
      </c>
      <c r="P500" t="s">
        <v>8221</v>
      </c>
      <c r="Q500">
        <v>24</v>
      </c>
    </row>
    <row r="501" spans="1:17" x14ac:dyDescent="0.25">
      <c r="A501">
        <v>500</v>
      </c>
      <c r="B501" t="s">
        <v>8219</v>
      </c>
      <c r="C501">
        <v>101</v>
      </c>
      <c r="O501">
        <v>500</v>
      </c>
      <c r="P501" t="s">
        <v>8221</v>
      </c>
      <c r="Q501">
        <v>15</v>
      </c>
    </row>
    <row r="502" spans="1:17" x14ac:dyDescent="0.25">
      <c r="A502">
        <v>501</v>
      </c>
      <c r="B502" t="s">
        <v>8219</v>
      </c>
      <c r="C502">
        <v>57</v>
      </c>
      <c r="O502">
        <v>501</v>
      </c>
      <c r="P502" t="s">
        <v>8221</v>
      </c>
      <c r="Q502">
        <v>37</v>
      </c>
    </row>
    <row r="503" spans="1:17" x14ac:dyDescent="0.25">
      <c r="A503">
        <v>502</v>
      </c>
      <c r="B503" t="s">
        <v>8219</v>
      </c>
      <c r="C503">
        <v>62</v>
      </c>
      <c r="O503">
        <v>502</v>
      </c>
      <c r="P503" t="s">
        <v>8221</v>
      </c>
      <c r="Q503">
        <v>20</v>
      </c>
    </row>
    <row r="504" spans="1:17" x14ac:dyDescent="0.25">
      <c r="A504">
        <v>503</v>
      </c>
      <c r="B504" t="s">
        <v>8219</v>
      </c>
      <c r="C504">
        <v>32</v>
      </c>
      <c r="O504">
        <v>503</v>
      </c>
      <c r="P504" t="s">
        <v>8221</v>
      </c>
      <c r="Q504">
        <v>7</v>
      </c>
    </row>
    <row r="505" spans="1:17" x14ac:dyDescent="0.25">
      <c r="A505">
        <v>504</v>
      </c>
      <c r="B505" t="s">
        <v>8219</v>
      </c>
      <c r="C505">
        <v>141</v>
      </c>
      <c r="O505">
        <v>504</v>
      </c>
      <c r="P505" t="s">
        <v>8221</v>
      </c>
      <c r="Q505">
        <v>0</v>
      </c>
    </row>
    <row r="506" spans="1:17" x14ac:dyDescent="0.25">
      <c r="A506">
        <v>505</v>
      </c>
      <c r="B506" t="s">
        <v>8219</v>
      </c>
      <c r="C506">
        <v>75</v>
      </c>
      <c r="O506">
        <v>505</v>
      </c>
      <c r="P506" t="s">
        <v>8221</v>
      </c>
      <c r="Q506">
        <v>21</v>
      </c>
    </row>
    <row r="507" spans="1:17" x14ac:dyDescent="0.25">
      <c r="A507">
        <v>506</v>
      </c>
      <c r="B507" t="s">
        <v>8219</v>
      </c>
      <c r="C507">
        <v>46</v>
      </c>
      <c r="O507">
        <v>506</v>
      </c>
      <c r="P507" t="s">
        <v>8221</v>
      </c>
      <c r="Q507">
        <v>3</v>
      </c>
    </row>
    <row r="508" spans="1:17" x14ac:dyDescent="0.25">
      <c r="A508">
        <v>507</v>
      </c>
      <c r="B508" t="s">
        <v>8219</v>
      </c>
      <c r="C508">
        <v>103</v>
      </c>
      <c r="O508">
        <v>507</v>
      </c>
      <c r="P508" t="s">
        <v>8221</v>
      </c>
      <c r="Q508">
        <v>11</v>
      </c>
    </row>
    <row r="509" spans="1:17" x14ac:dyDescent="0.25">
      <c r="A509">
        <v>508</v>
      </c>
      <c r="B509" t="s">
        <v>8219</v>
      </c>
      <c r="C509">
        <v>6</v>
      </c>
      <c r="O509">
        <v>508</v>
      </c>
      <c r="P509" t="s">
        <v>8221</v>
      </c>
      <c r="Q509">
        <v>1</v>
      </c>
    </row>
    <row r="510" spans="1:17" x14ac:dyDescent="0.25">
      <c r="A510">
        <v>509</v>
      </c>
      <c r="B510" t="s">
        <v>8219</v>
      </c>
      <c r="C510">
        <v>83</v>
      </c>
      <c r="O510">
        <v>509</v>
      </c>
      <c r="P510" t="s">
        <v>8221</v>
      </c>
      <c r="Q510">
        <v>312</v>
      </c>
    </row>
    <row r="511" spans="1:17" x14ac:dyDescent="0.25">
      <c r="A511">
        <v>510</v>
      </c>
      <c r="B511" t="s">
        <v>8219</v>
      </c>
      <c r="C511">
        <v>108</v>
      </c>
      <c r="O511">
        <v>510</v>
      </c>
      <c r="P511" t="s">
        <v>8221</v>
      </c>
      <c r="Q511">
        <v>1</v>
      </c>
    </row>
    <row r="512" spans="1:17" x14ac:dyDescent="0.25">
      <c r="A512">
        <v>511</v>
      </c>
      <c r="B512" t="s">
        <v>8219</v>
      </c>
      <c r="C512">
        <v>25</v>
      </c>
      <c r="O512">
        <v>511</v>
      </c>
      <c r="P512" t="s">
        <v>8221</v>
      </c>
      <c r="Q512">
        <v>3</v>
      </c>
    </row>
    <row r="513" spans="1:17" x14ac:dyDescent="0.25">
      <c r="A513">
        <v>512</v>
      </c>
      <c r="B513" t="s">
        <v>8219</v>
      </c>
      <c r="C513">
        <v>549</v>
      </c>
      <c r="O513">
        <v>512</v>
      </c>
      <c r="P513" t="s">
        <v>8221</v>
      </c>
      <c r="Q513">
        <v>4</v>
      </c>
    </row>
    <row r="514" spans="1:17" x14ac:dyDescent="0.25">
      <c r="A514">
        <v>513</v>
      </c>
      <c r="B514" t="s">
        <v>8219</v>
      </c>
      <c r="C514">
        <v>222</v>
      </c>
      <c r="O514">
        <v>513</v>
      </c>
      <c r="P514" t="s">
        <v>8221</v>
      </c>
      <c r="Q514">
        <v>10</v>
      </c>
    </row>
    <row r="515" spans="1:17" x14ac:dyDescent="0.25">
      <c r="A515">
        <v>514</v>
      </c>
      <c r="B515" t="s">
        <v>8219</v>
      </c>
      <c r="C515">
        <v>183</v>
      </c>
      <c r="O515">
        <v>514</v>
      </c>
      <c r="P515" t="s">
        <v>8221</v>
      </c>
      <c r="Q515">
        <v>8</v>
      </c>
    </row>
    <row r="516" spans="1:17" x14ac:dyDescent="0.25">
      <c r="A516">
        <v>515</v>
      </c>
      <c r="B516" t="s">
        <v>8219</v>
      </c>
      <c r="C516">
        <v>89</v>
      </c>
      <c r="O516">
        <v>515</v>
      </c>
      <c r="P516" t="s">
        <v>8221</v>
      </c>
      <c r="Q516">
        <v>3</v>
      </c>
    </row>
    <row r="517" spans="1:17" x14ac:dyDescent="0.25">
      <c r="A517">
        <v>516</v>
      </c>
      <c r="B517" t="s">
        <v>8219</v>
      </c>
      <c r="C517">
        <v>253</v>
      </c>
      <c r="O517">
        <v>516</v>
      </c>
      <c r="P517" t="s">
        <v>8221</v>
      </c>
      <c r="Q517">
        <v>1</v>
      </c>
    </row>
    <row r="518" spans="1:17" x14ac:dyDescent="0.25">
      <c r="A518">
        <v>517</v>
      </c>
      <c r="B518" t="s">
        <v>8219</v>
      </c>
      <c r="C518">
        <v>140</v>
      </c>
      <c r="O518">
        <v>517</v>
      </c>
      <c r="P518" t="s">
        <v>8221</v>
      </c>
      <c r="Q518">
        <v>0</v>
      </c>
    </row>
    <row r="519" spans="1:17" x14ac:dyDescent="0.25">
      <c r="A519">
        <v>518</v>
      </c>
      <c r="B519" t="s">
        <v>8219</v>
      </c>
      <c r="C519">
        <v>103</v>
      </c>
      <c r="O519">
        <v>518</v>
      </c>
      <c r="P519" t="s">
        <v>8221</v>
      </c>
      <c r="Q519">
        <v>5</v>
      </c>
    </row>
    <row r="520" spans="1:17" x14ac:dyDescent="0.25">
      <c r="A520">
        <v>519</v>
      </c>
      <c r="B520" t="s">
        <v>8219</v>
      </c>
      <c r="C520">
        <v>138</v>
      </c>
      <c r="O520">
        <v>519</v>
      </c>
      <c r="P520" t="s">
        <v>8221</v>
      </c>
      <c r="Q520">
        <v>0</v>
      </c>
    </row>
    <row r="521" spans="1:17" x14ac:dyDescent="0.25">
      <c r="A521">
        <v>520</v>
      </c>
      <c r="B521" t="s">
        <v>8219</v>
      </c>
      <c r="C521">
        <v>191</v>
      </c>
      <c r="O521">
        <v>520</v>
      </c>
      <c r="P521" t="s">
        <v>8221</v>
      </c>
      <c r="Q521">
        <v>3</v>
      </c>
    </row>
    <row r="522" spans="1:17" x14ac:dyDescent="0.25">
      <c r="A522">
        <v>521</v>
      </c>
      <c r="B522" t="s">
        <v>8219</v>
      </c>
      <c r="C522">
        <v>45</v>
      </c>
      <c r="O522">
        <v>521</v>
      </c>
      <c r="P522" t="s">
        <v>8221</v>
      </c>
      <c r="Q522">
        <v>7</v>
      </c>
    </row>
    <row r="523" spans="1:17" x14ac:dyDescent="0.25">
      <c r="A523">
        <v>522</v>
      </c>
      <c r="B523" t="s">
        <v>8219</v>
      </c>
      <c r="C523">
        <v>17</v>
      </c>
      <c r="O523">
        <v>522</v>
      </c>
      <c r="P523" t="s">
        <v>8221</v>
      </c>
      <c r="Q523">
        <v>0</v>
      </c>
    </row>
    <row r="524" spans="1:17" x14ac:dyDescent="0.25">
      <c r="A524">
        <v>523</v>
      </c>
      <c r="B524" t="s">
        <v>8219</v>
      </c>
      <c r="C524">
        <v>31</v>
      </c>
      <c r="O524">
        <v>523</v>
      </c>
      <c r="P524" t="s">
        <v>8221</v>
      </c>
      <c r="Q524">
        <v>2</v>
      </c>
    </row>
    <row r="525" spans="1:17" x14ac:dyDescent="0.25">
      <c r="A525">
        <v>524</v>
      </c>
      <c r="B525" t="s">
        <v>8219</v>
      </c>
      <c r="C525">
        <v>50</v>
      </c>
      <c r="O525">
        <v>524</v>
      </c>
      <c r="P525" t="s">
        <v>8221</v>
      </c>
      <c r="Q525">
        <v>23</v>
      </c>
    </row>
    <row r="526" spans="1:17" x14ac:dyDescent="0.25">
      <c r="A526">
        <v>525</v>
      </c>
      <c r="B526" t="s">
        <v>8219</v>
      </c>
      <c r="C526">
        <v>59</v>
      </c>
      <c r="O526">
        <v>525</v>
      </c>
      <c r="P526" t="s">
        <v>8221</v>
      </c>
      <c r="Q526">
        <v>1</v>
      </c>
    </row>
    <row r="527" spans="1:17" x14ac:dyDescent="0.25">
      <c r="A527">
        <v>526</v>
      </c>
      <c r="B527" t="s">
        <v>8219</v>
      </c>
      <c r="C527">
        <v>81</v>
      </c>
      <c r="O527">
        <v>526</v>
      </c>
      <c r="P527" t="s">
        <v>8221</v>
      </c>
      <c r="Q527">
        <v>2</v>
      </c>
    </row>
    <row r="528" spans="1:17" x14ac:dyDescent="0.25">
      <c r="A528">
        <v>527</v>
      </c>
      <c r="B528" t="s">
        <v>8219</v>
      </c>
      <c r="C528">
        <v>508</v>
      </c>
      <c r="O528">
        <v>527</v>
      </c>
      <c r="P528" t="s">
        <v>8221</v>
      </c>
      <c r="Q528">
        <v>3</v>
      </c>
    </row>
    <row r="529" spans="1:17" x14ac:dyDescent="0.25">
      <c r="A529">
        <v>528</v>
      </c>
      <c r="B529" t="s">
        <v>8219</v>
      </c>
      <c r="C529">
        <v>74</v>
      </c>
      <c r="O529">
        <v>528</v>
      </c>
      <c r="P529" t="s">
        <v>8221</v>
      </c>
      <c r="Q529">
        <v>0</v>
      </c>
    </row>
    <row r="530" spans="1:17" x14ac:dyDescent="0.25">
      <c r="A530">
        <v>529</v>
      </c>
      <c r="B530" t="s">
        <v>8219</v>
      </c>
      <c r="C530">
        <v>141</v>
      </c>
      <c r="O530">
        <v>529</v>
      </c>
      <c r="P530" t="s">
        <v>8221</v>
      </c>
      <c r="Q530">
        <v>13</v>
      </c>
    </row>
    <row r="531" spans="1:17" x14ac:dyDescent="0.25">
      <c r="A531">
        <v>530</v>
      </c>
      <c r="B531" t="s">
        <v>8219</v>
      </c>
      <c r="C531">
        <v>711</v>
      </c>
      <c r="O531">
        <v>530</v>
      </c>
      <c r="P531" t="s">
        <v>8221</v>
      </c>
      <c r="Q531">
        <v>1</v>
      </c>
    </row>
    <row r="532" spans="1:17" x14ac:dyDescent="0.25">
      <c r="A532">
        <v>531</v>
      </c>
      <c r="B532" t="s">
        <v>8219</v>
      </c>
      <c r="C532">
        <v>141</v>
      </c>
      <c r="O532">
        <v>531</v>
      </c>
      <c r="P532" t="s">
        <v>8221</v>
      </c>
      <c r="Q532">
        <v>1</v>
      </c>
    </row>
    <row r="533" spans="1:17" x14ac:dyDescent="0.25">
      <c r="A533">
        <v>532</v>
      </c>
      <c r="B533" t="s">
        <v>8219</v>
      </c>
      <c r="C533">
        <v>109</v>
      </c>
      <c r="O533">
        <v>532</v>
      </c>
      <c r="P533" t="s">
        <v>8221</v>
      </c>
      <c r="Q533">
        <v>1</v>
      </c>
    </row>
    <row r="534" spans="1:17" x14ac:dyDescent="0.25">
      <c r="A534">
        <v>533</v>
      </c>
      <c r="B534" t="s">
        <v>8219</v>
      </c>
      <c r="C534">
        <v>361</v>
      </c>
      <c r="O534">
        <v>533</v>
      </c>
      <c r="P534" t="s">
        <v>8221</v>
      </c>
      <c r="Q534">
        <v>6</v>
      </c>
    </row>
    <row r="535" spans="1:17" x14ac:dyDescent="0.25">
      <c r="A535">
        <v>534</v>
      </c>
      <c r="B535" t="s">
        <v>8219</v>
      </c>
      <c r="C535">
        <v>176</v>
      </c>
      <c r="O535">
        <v>534</v>
      </c>
      <c r="P535" t="s">
        <v>8221</v>
      </c>
      <c r="Q535">
        <v>39</v>
      </c>
    </row>
    <row r="536" spans="1:17" x14ac:dyDescent="0.25">
      <c r="A536">
        <v>535</v>
      </c>
      <c r="B536" t="s">
        <v>8219</v>
      </c>
      <c r="C536">
        <v>670</v>
      </c>
      <c r="O536">
        <v>535</v>
      </c>
      <c r="P536" t="s">
        <v>8221</v>
      </c>
      <c r="Q536">
        <v>4</v>
      </c>
    </row>
    <row r="537" spans="1:17" x14ac:dyDescent="0.25">
      <c r="A537">
        <v>536</v>
      </c>
      <c r="B537" t="s">
        <v>8219</v>
      </c>
      <c r="C537">
        <v>96</v>
      </c>
      <c r="O537">
        <v>536</v>
      </c>
      <c r="P537" t="s">
        <v>8221</v>
      </c>
      <c r="Q537">
        <v>1</v>
      </c>
    </row>
    <row r="538" spans="1:17" x14ac:dyDescent="0.25">
      <c r="A538">
        <v>537</v>
      </c>
      <c r="B538" t="s">
        <v>8219</v>
      </c>
      <c r="C538">
        <v>74</v>
      </c>
      <c r="O538">
        <v>537</v>
      </c>
      <c r="P538" t="s">
        <v>8221</v>
      </c>
      <c r="Q538">
        <v>0</v>
      </c>
    </row>
    <row r="539" spans="1:17" x14ac:dyDescent="0.25">
      <c r="A539">
        <v>538</v>
      </c>
      <c r="B539" t="s">
        <v>8219</v>
      </c>
      <c r="C539">
        <v>52</v>
      </c>
      <c r="O539">
        <v>538</v>
      </c>
      <c r="P539" t="s">
        <v>8221</v>
      </c>
      <c r="Q539">
        <v>0</v>
      </c>
    </row>
    <row r="540" spans="1:17" x14ac:dyDescent="0.25">
      <c r="A540">
        <v>539</v>
      </c>
      <c r="B540" t="s">
        <v>8219</v>
      </c>
      <c r="C540">
        <v>105</v>
      </c>
      <c r="O540">
        <v>539</v>
      </c>
      <c r="P540" t="s">
        <v>8221</v>
      </c>
      <c r="Q540">
        <v>0</v>
      </c>
    </row>
    <row r="541" spans="1:17" x14ac:dyDescent="0.25">
      <c r="A541">
        <v>540</v>
      </c>
      <c r="B541" t="s">
        <v>8219</v>
      </c>
      <c r="C541">
        <v>41</v>
      </c>
      <c r="O541">
        <v>540</v>
      </c>
      <c r="P541" t="s">
        <v>8221</v>
      </c>
      <c r="Q541">
        <v>8</v>
      </c>
    </row>
    <row r="542" spans="1:17" x14ac:dyDescent="0.25">
      <c r="A542">
        <v>541</v>
      </c>
      <c r="B542" t="s">
        <v>8219</v>
      </c>
      <c r="C542">
        <v>34</v>
      </c>
      <c r="O542">
        <v>541</v>
      </c>
      <c r="P542" t="s">
        <v>8221</v>
      </c>
      <c r="Q542">
        <v>0</v>
      </c>
    </row>
    <row r="543" spans="1:17" x14ac:dyDescent="0.25">
      <c r="A543">
        <v>542</v>
      </c>
      <c r="B543" t="s">
        <v>8219</v>
      </c>
      <c r="C543">
        <v>66</v>
      </c>
      <c r="O543">
        <v>542</v>
      </c>
      <c r="P543" t="s">
        <v>8221</v>
      </c>
      <c r="Q543">
        <v>1</v>
      </c>
    </row>
    <row r="544" spans="1:17" x14ac:dyDescent="0.25">
      <c r="A544">
        <v>543</v>
      </c>
      <c r="B544" t="s">
        <v>8219</v>
      </c>
      <c r="C544">
        <v>50</v>
      </c>
      <c r="O544">
        <v>543</v>
      </c>
      <c r="P544" t="s">
        <v>8221</v>
      </c>
      <c r="Q544">
        <v>12</v>
      </c>
    </row>
    <row r="545" spans="1:17" x14ac:dyDescent="0.25">
      <c r="A545">
        <v>544</v>
      </c>
      <c r="B545" t="s">
        <v>8219</v>
      </c>
      <c r="C545">
        <v>159</v>
      </c>
      <c r="O545">
        <v>544</v>
      </c>
      <c r="P545" t="s">
        <v>8221</v>
      </c>
      <c r="Q545">
        <v>0</v>
      </c>
    </row>
    <row r="546" spans="1:17" x14ac:dyDescent="0.25">
      <c r="A546">
        <v>545</v>
      </c>
      <c r="B546" t="s">
        <v>8219</v>
      </c>
      <c r="C546">
        <v>182</v>
      </c>
      <c r="O546">
        <v>545</v>
      </c>
      <c r="P546" t="s">
        <v>8221</v>
      </c>
      <c r="Q546">
        <v>3</v>
      </c>
    </row>
    <row r="547" spans="1:17" x14ac:dyDescent="0.25">
      <c r="A547">
        <v>546</v>
      </c>
      <c r="B547" t="s">
        <v>8219</v>
      </c>
      <c r="C547">
        <v>206</v>
      </c>
      <c r="O547">
        <v>546</v>
      </c>
      <c r="P547" t="s">
        <v>8221</v>
      </c>
      <c r="Q547">
        <v>2</v>
      </c>
    </row>
    <row r="548" spans="1:17" x14ac:dyDescent="0.25">
      <c r="A548">
        <v>547</v>
      </c>
      <c r="B548" t="s">
        <v>8219</v>
      </c>
      <c r="C548">
        <v>169</v>
      </c>
      <c r="O548">
        <v>547</v>
      </c>
      <c r="P548" t="s">
        <v>8221</v>
      </c>
      <c r="Q548">
        <v>6</v>
      </c>
    </row>
    <row r="549" spans="1:17" x14ac:dyDescent="0.25">
      <c r="A549">
        <v>548</v>
      </c>
      <c r="B549" t="s">
        <v>8219</v>
      </c>
      <c r="C549">
        <v>31</v>
      </c>
      <c r="O549">
        <v>548</v>
      </c>
      <c r="P549" t="s">
        <v>8221</v>
      </c>
      <c r="Q549">
        <v>0</v>
      </c>
    </row>
    <row r="550" spans="1:17" x14ac:dyDescent="0.25">
      <c r="A550">
        <v>549</v>
      </c>
      <c r="B550" t="s">
        <v>8219</v>
      </c>
      <c r="C550">
        <v>28</v>
      </c>
      <c r="O550">
        <v>549</v>
      </c>
      <c r="P550" t="s">
        <v>8221</v>
      </c>
      <c r="Q550">
        <v>15</v>
      </c>
    </row>
    <row r="551" spans="1:17" x14ac:dyDescent="0.25">
      <c r="A551">
        <v>550</v>
      </c>
      <c r="B551" t="s">
        <v>8219</v>
      </c>
      <c r="C551">
        <v>54</v>
      </c>
      <c r="O551">
        <v>550</v>
      </c>
      <c r="P551" t="s">
        <v>8221</v>
      </c>
      <c r="Q551">
        <v>1</v>
      </c>
    </row>
    <row r="552" spans="1:17" x14ac:dyDescent="0.25">
      <c r="A552">
        <v>551</v>
      </c>
      <c r="B552" t="s">
        <v>8219</v>
      </c>
      <c r="C552">
        <v>467</v>
      </c>
      <c r="O552">
        <v>551</v>
      </c>
      <c r="P552" t="s">
        <v>8221</v>
      </c>
      <c r="Q552">
        <v>3</v>
      </c>
    </row>
    <row r="553" spans="1:17" x14ac:dyDescent="0.25">
      <c r="A553">
        <v>552</v>
      </c>
      <c r="B553" t="s">
        <v>8219</v>
      </c>
      <c r="C553">
        <v>389</v>
      </c>
      <c r="O553">
        <v>552</v>
      </c>
      <c r="P553" t="s">
        <v>8221</v>
      </c>
      <c r="Q553">
        <v>8</v>
      </c>
    </row>
    <row r="554" spans="1:17" x14ac:dyDescent="0.25">
      <c r="A554">
        <v>553</v>
      </c>
      <c r="B554" t="s">
        <v>8219</v>
      </c>
      <c r="C554">
        <v>68</v>
      </c>
      <c r="O554">
        <v>553</v>
      </c>
      <c r="P554" t="s">
        <v>8221</v>
      </c>
      <c r="Q554">
        <v>0</v>
      </c>
    </row>
    <row r="555" spans="1:17" x14ac:dyDescent="0.25">
      <c r="A555">
        <v>554</v>
      </c>
      <c r="B555" t="s">
        <v>8219</v>
      </c>
      <c r="C555">
        <v>413</v>
      </c>
      <c r="O555">
        <v>554</v>
      </c>
      <c r="P555" t="s">
        <v>8221</v>
      </c>
      <c r="Q555">
        <v>3</v>
      </c>
    </row>
    <row r="556" spans="1:17" x14ac:dyDescent="0.25">
      <c r="A556">
        <v>555</v>
      </c>
      <c r="B556" t="s">
        <v>8219</v>
      </c>
      <c r="C556">
        <v>190</v>
      </c>
      <c r="O556">
        <v>555</v>
      </c>
      <c r="P556" t="s">
        <v>8221</v>
      </c>
      <c r="Q556">
        <v>3</v>
      </c>
    </row>
    <row r="557" spans="1:17" x14ac:dyDescent="0.25">
      <c r="A557">
        <v>556</v>
      </c>
      <c r="B557" t="s">
        <v>8219</v>
      </c>
      <c r="C557">
        <v>189</v>
      </c>
      <c r="O557">
        <v>556</v>
      </c>
      <c r="P557" t="s">
        <v>8221</v>
      </c>
      <c r="Q557">
        <v>0</v>
      </c>
    </row>
    <row r="558" spans="1:17" x14ac:dyDescent="0.25">
      <c r="A558">
        <v>557</v>
      </c>
      <c r="B558" t="s">
        <v>8219</v>
      </c>
      <c r="C558">
        <v>130</v>
      </c>
      <c r="O558">
        <v>557</v>
      </c>
      <c r="P558" t="s">
        <v>8221</v>
      </c>
      <c r="Q558">
        <v>19</v>
      </c>
    </row>
    <row r="559" spans="1:17" x14ac:dyDescent="0.25">
      <c r="A559">
        <v>558</v>
      </c>
      <c r="B559" t="s">
        <v>8219</v>
      </c>
      <c r="C559">
        <v>74</v>
      </c>
      <c r="O559">
        <v>558</v>
      </c>
      <c r="P559" t="s">
        <v>8221</v>
      </c>
      <c r="Q559">
        <v>0</v>
      </c>
    </row>
    <row r="560" spans="1:17" x14ac:dyDescent="0.25">
      <c r="A560">
        <v>559</v>
      </c>
      <c r="B560" t="s">
        <v>8219</v>
      </c>
      <c r="C560">
        <v>274</v>
      </c>
      <c r="O560">
        <v>559</v>
      </c>
      <c r="P560" t="s">
        <v>8221</v>
      </c>
      <c r="Q560">
        <v>2</v>
      </c>
    </row>
    <row r="561" spans="1:17" x14ac:dyDescent="0.25">
      <c r="A561">
        <v>560</v>
      </c>
      <c r="B561" t="s">
        <v>8219</v>
      </c>
      <c r="C561">
        <v>22</v>
      </c>
      <c r="O561">
        <v>560</v>
      </c>
      <c r="P561" t="s">
        <v>8221</v>
      </c>
      <c r="Q561">
        <v>0</v>
      </c>
    </row>
    <row r="562" spans="1:17" x14ac:dyDescent="0.25">
      <c r="A562">
        <v>561</v>
      </c>
      <c r="B562" t="s">
        <v>8219</v>
      </c>
      <c r="C562">
        <v>31</v>
      </c>
      <c r="O562">
        <v>561</v>
      </c>
      <c r="P562" t="s">
        <v>8221</v>
      </c>
      <c r="Q562">
        <v>0</v>
      </c>
    </row>
    <row r="563" spans="1:17" x14ac:dyDescent="0.25">
      <c r="A563">
        <v>562</v>
      </c>
      <c r="B563" t="s">
        <v>8219</v>
      </c>
      <c r="C563">
        <v>63</v>
      </c>
      <c r="O563">
        <v>562</v>
      </c>
      <c r="P563" t="s">
        <v>8221</v>
      </c>
      <c r="Q563">
        <v>25</v>
      </c>
    </row>
    <row r="564" spans="1:17" x14ac:dyDescent="0.25">
      <c r="A564">
        <v>563</v>
      </c>
      <c r="B564" t="s">
        <v>8219</v>
      </c>
      <c r="C564">
        <v>20</v>
      </c>
      <c r="O564">
        <v>563</v>
      </c>
      <c r="P564" t="s">
        <v>8221</v>
      </c>
      <c r="Q564">
        <v>8</v>
      </c>
    </row>
    <row r="565" spans="1:17" x14ac:dyDescent="0.25">
      <c r="A565">
        <v>564</v>
      </c>
      <c r="B565" t="s">
        <v>8219</v>
      </c>
      <c r="C565">
        <v>25</v>
      </c>
      <c r="O565">
        <v>564</v>
      </c>
      <c r="P565" t="s">
        <v>8221</v>
      </c>
      <c r="Q565">
        <v>16</v>
      </c>
    </row>
    <row r="566" spans="1:17" x14ac:dyDescent="0.25">
      <c r="A566">
        <v>565</v>
      </c>
      <c r="B566" t="s">
        <v>8219</v>
      </c>
      <c r="C566">
        <v>61</v>
      </c>
      <c r="O566">
        <v>565</v>
      </c>
      <c r="P566" t="s">
        <v>8221</v>
      </c>
      <c r="Q566">
        <v>3</v>
      </c>
    </row>
    <row r="567" spans="1:17" x14ac:dyDescent="0.25">
      <c r="A567">
        <v>566</v>
      </c>
      <c r="B567" t="s">
        <v>8219</v>
      </c>
      <c r="C567">
        <v>52</v>
      </c>
      <c r="O567">
        <v>566</v>
      </c>
      <c r="P567" t="s">
        <v>8221</v>
      </c>
      <c r="Q567">
        <v>3</v>
      </c>
    </row>
    <row r="568" spans="1:17" x14ac:dyDescent="0.25">
      <c r="A568">
        <v>567</v>
      </c>
      <c r="B568" t="s">
        <v>8219</v>
      </c>
      <c r="C568">
        <v>86</v>
      </c>
      <c r="O568">
        <v>567</v>
      </c>
      <c r="P568" t="s">
        <v>8221</v>
      </c>
      <c r="Q568">
        <v>2</v>
      </c>
    </row>
    <row r="569" spans="1:17" x14ac:dyDescent="0.25">
      <c r="A569">
        <v>568</v>
      </c>
      <c r="B569" t="s">
        <v>8219</v>
      </c>
      <c r="C569">
        <v>42</v>
      </c>
      <c r="O569">
        <v>568</v>
      </c>
      <c r="P569" t="s">
        <v>8221</v>
      </c>
      <c r="Q569">
        <v>1</v>
      </c>
    </row>
    <row r="570" spans="1:17" x14ac:dyDescent="0.25">
      <c r="A570">
        <v>569</v>
      </c>
      <c r="B570" t="s">
        <v>8219</v>
      </c>
      <c r="C570">
        <v>52</v>
      </c>
      <c r="O570">
        <v>569</v>
      </c>
      <c r="P570" t="s">
        <v>8221</v>
      </c>
      <c r="Q570">
        <v>0</v>
      </c>
    </row>
    <row r="571" spans="1:17" x14ac:dyDescent="0.25">
      <c r="A571">
        <v>570</v>
      </c>
      <c r="B571" t="s">
        <v>8219</v>
      </c>
      <c r="C571">
        <v>120</v>
      </c>
      <c r="O571">
        <v>570</v>
      </c>
      <c r="P571" t="s">
        <v>8221</v>
      </c>
      <c r="Q571">
        <v>1</v>
      </c>
    </row>
    <row r="572" spans="1:17" x14ac:dyDescent="0.25">
      <c r="A572">
        <v>571</v>
      </c>
      <c r="B572" t="s">
        <v>8219</v>
      </c>
      <c r="C572">
        <v>22</v>
      </c>
      <c r="O572">
        <v>571</v>
      </c>
      <c r="P572" t="s">
        <v>8221</v>
      </c>
      <c r="Q572">
        <v>19</v>
      </c>
    </row>
    <row r="573" spans="1:17" x14ac:dyDescent="0.25">
      <c r="A573">
        <v>572</v>
      </c>
      <c r="B573" t="s">
        <v>8219</v>
      </c>
      <c r="C573">
        <v>64</v>
      </c>
      <c r="O573">
        <v>572</v>
      </c>
      <c r="P573" t="s">
        <v>8221</v>
      </c>
      <c r="Q573">
        <v>9</v>
      </c>
    </row>
    <row r="574" spans="1:17" x14ac:dyDescent="0.25">
      <c r="A574">
        <v>573</v>
      </c>
      <c r="B574" t="s">
        <v>8219</v>
      </c>
      <c r="C574">
        <v>23</v>
      </c>
      <c r="O574">
        <v>573</v>
      </c>
      <c r="P574" t="s">
        <v>8221</v>
      </c>
      <c r="Q574">
        <v>1</v>
      </c>
    </row>
    <row r="575" spans="1:17" x14ac:dyDescent="0.25">
      <c r="A575">
        <v>574</v>
      </c>
      <c r="B575" t="s">
        <v>8219</v>
      </c>
      <c r="C575">
        <v>238</v>
      </c>
      <c r="O575">
        <v>574</v>
      </c>
      <c r="P575" t="s">
        <v>8221</v>
      </c>
      <c r="Q575">
        <v>0</v>
      </c>
    </row>
    <row r="576" spans="1:17" x14ac:dyDescent="0.25">
      <c r="A576">
        <v>575</v>
      </c>
      <c r="B576" t="s">
        <v>8219</v>
      </c>
      <c r="C576">
        <v>33</v>
      </c>
      <c r="O576">
        <v>575</v>
      </c>
      <c r="P576" t="s">
        <v>8221</v>
      </c>
      <c r="Q576">
        <v>1</v>
      </c>
    </row>
    <row r="577" spans="1:17" x14ac:dyDescent="0.25">
      <c r="A577">
        <v>576</v>
      </c>
      <c r="B577" t="s">
        <v>8219</v>
      </c>
      <c r="C577">
        <v>32</v>
      </c>
      <c r="O577">
        <v>576</v>
      </c>
      <c r="P577" t="s">
        <v>8221</v>
      </c>
      <c r="Q577">
        <v>5</v>
      </c>
    </row>
    <row r="578" spans="1:17" x14ac:dyDescent="0.25">
      <c r="A578">
        <v>577</v>
      </c>
      <c r="B578" t="s">
        <v>8219</v>
      </c>
      <c r="C578">
        <v>24</v>
      </c>
      <c r="O578">
        <v>577</v>
      </c>
      <c r="P578" t="s">
        <v>8221</v>
      </c>
      <c r="Q578">
        <v>85</v>
      </c>
    </row>
    <row r="579" spans="1:17" x14ac:dyDescent="0.25">
      <c r="A579">
        <v>578</v>
      </c>
      <c r="B579" t="s">
        <v>8219</v>
      </c>
      <c r="C579">
        <v>29</v>
      </c>
      <c r="O579">
        <v>578</v>
      </c>
      <c r="P579" t="s">
        <v>8221</v>
      </c>
      <c r="Q579">
        <v>3</v>
      </c>
    </row>
    <row r="580" spans="1:17" x14ac:dyDescent="0.25">
      <c r="A580">
        <v>579</v>
      </c>
      <c r="B580" t="s">
        <v>8219</v>
      </c>
      <c r="C580">
        <v>50</v>
      </c>
      <c r="O580">
        <v>579</v>
      </c>
      <c r="P580" t="s">
        <v>8221</v>
      </c>
      <c r="Q580">
        <v>4</v>
      </c>
    </row>
    <row r="581" spans="1:17" x14ac:dyDescent="0.25">
      <c r="A581">
        <v>580</v>
      </c>
      <c r="B581" t="s">
        <v>8219</v>
      </c>
      <c r="C581">
        <v>108</v>
      </c>
      <c r="O581">
        <v>580</v>
      </c>
      <c r="P581" t="s">
        <v>8221</v>
      </c>
      <c r="Q581">
        <v>3</v>
      </c>
    </row>
    <row r="582" spans="1:17" x14ac:dyDescent="0.25">
      <c r="A582">
        <v>581</v>
      </c>
      <c r="B582" t="s">
        <v>8219</v>
      </c>
      <c r="C582">
        <v>139</v>
      </c>
      <c r="O582">
        <v>581</v>
      </c>
      <c r="P582" t="s">
        <v>8221</v>
      </c>
      <c r="Q582">
        <v>5</v>
      </c>
    </row>
    <row r="583" spans="1:17" x14ac:dyDescent="0.25">
      <c r="A583">
        <v>582</v>
      </c>
      <c r="B583" t="s">
        <v>8219</v>
      </c>
      <c r="C583">
        <v>7</v>
      </c>
      <c r="O583">
        <v>582</v>
      </c>
      <c r="P583" t="s">
        <v>8221</v>
      </c>
      <c r="Q583">
        <v>17</v>
      </c>
    </row>
    <row r="584" spans="1:17" x14ac:dyDescent="0.25">
      <c r="A584">
        <v>583</v>
      </c>
      <c r="B584" t="s">
        <v>8219</v>
      </c>
      <c r="C584">
        <v>149</v>
      </c>
      <c r="O584">
        <v>583</v>
      </c>
      <c r="P584" t="s">
        <v>8221</v>
      </c>
      <c r="Q584">
        <v>3</v>
      </c>
    </row>
    <row r="585" spans="1:17" x14ac:dyDescent="0.25">
      <c r="A585">
        <v>584</v>
      </c>
      <c r="B585" t="s">
        <v>8219</v>
      </c>
      <c r="C585">
        <v>31</v>
      </c>
      <c r="O585">
        <v>584</v>
      </c>
      <c r="P585" t="s">
        <v>8221</v>
      </c>
      <c r="Q585">
        <v>2</v>
      </c>
    </row>
    <row r="586" spans="1:17" x14ac:dyDescent="0.25">
      <c r="A586">
        <v>585</v>
      </c>
      <c r="B586" t="s">
        <v>8219</v>
      </c>
      <c r="C586">
        <v>26</v>
      </c>
      <c r="O586">
        <v>585</v>
      </c>
      <c r="P586" t="s">
        <v>8221</v>
      </c>
      <c r="Q586">
        <v>6</v>
      </c>
    </row>
    <row r="587" spans="1:17" x14ac:dyDescent="0.25">
      <c r="A587">
        <v>586</v>
      </c>
      <c r="B587" t="s">
        <v>8219</v>
      </c>
      <c r="C587">
        <v>172</v>
      </c>
      <c r="O587">
        <v>586</v>
      </c>
      <c r="P587" t="s">
        <v>8221</v>
      </c>
      <c r="Q587">
        <v>0</v>
      </c>
    </row>
    <row r="588" spans="1:17" x14ac:dyDescent="0.25">
      <c r="A588">
        <v>587</v>
      </c>
      <c r="B588" t="s">
        <v>8219</v>
      </c>
      <c r="C588">
        <v>78</v>
      </c>
      <c r="O588">
        <v>587</v>
      </c>
      <c r="P588" t="s">
        <v>8221</v>
      </c>
      <c r="Q588">
        <v>1</v>
      </c>
    </row>
    <row r="589" spans="1:17" x14ac:dyDescent="0.25">
      <c r="A589">
        <v>588</v>
      </c>
      <c r="B589" t="s">
        <v>8219</v>
      </c>
      <c r="C589">
        <v>120</v>
      </c>
      <c r="O589">
        <v>588</v>
      </c>
      <c r="P589" t="s">
        <v>8221</v>
      </c>
      <c r="Q589">
        <v>3</v>
      </c>
    </row>
    <row r="590" spans="1:17" x14ac:dyDescent="0.25">
      <c r="A590">
        <v>589</v>
      </c>
      <c r="B590" t="s">
        <v>8219</v>
      </c>
      <c r="C590">
        <v>227</v>
      </c>
      <c r="O590">
        <v>589</v>
      </c>
      <c r="P590" t="s">
        <v>8221</v>
      </c>
      <c r="Q590">
        <v>13</v>
      </c>
    </row>
    <row r="591" spans="1:17" x14ac:dyDescent="0.25">
      <c r="A591">
        <v>590</v>
      </c>
      <c r="B591" t="s">
        <v>8219</v>
      </c>
      <c r="C591">
        <v>42</v>
      </c>
      <c r="O591">
        <v>590</v>
      </c>
      <c r="P591" t="s">
        <v>8221</v>
      </c>
      <c r="Q591">
        <v>1</v>
      </c>
    </row>
    <row r="592" spans="1:17" x14ac:dyDescent="0.25">
      <c r="A592">
        <v>591</v>
      </c>
      <c r="B592" t="s">
        <v>8219</v>
      </c>
      <c r="C592">
        <v>64</v>
      </c>
      <c r="O592">
        <v>591</v>
      </c>
      <c r="P592" t="s">
        <v>8221</v>
      </c>
      <c r="Q592">
        <v>1</v>
      </c>
    </row>
    <row r="593" spans="1:17" x14ac:dyDescent="0.25">
      <c r="A593">
        <v>592</v>
      </c>
      <c r="B593" t="s">
        <v>8219</v>
      </c>
      <c r="C593">
        <v>121</v>
      </c>
      <c r="O593">
        <v>592</v>
      </c>
      <c r="P593" t="s">
        <v>8221</v>
      </c>
      <c r="Q593">
        <v>9</v>
      </c>
    </row>
    <row r="594" spans="1:17" x14ac:dyDescent="0.25">
      <c r="A594">
        <v>593</v>
      </c>
      <c r="B594" t="s">
        <v>8219</v>
      </c>
      <c r="C594">
        <v>87</v>
      </c>
      <c r="O594">
        <v>593</v>
      </c>
      <c r="P594" t="s">
        <v>8221</v>
      </c>
      <c r="Q594">
        <v>0</v>
      </c>
    </row>
    <row r="595" spans="1:17" x14ac:dyDescent="0.25">
      <c r="A595">
        <v>594</v>
      </c>
      <c r="B595" t="s">
        <v>8219</v>
      </c>
      <c r="C595">
        <v>65</v>
      </c>
      <c r="O595">
        <v>594</v>
      </c>
      <c r="P595" t="s">
        <v>8221</v>
      </c>
      <c r="Q595">
        <v>2</v>
      </c>
    </row>
    <row r="596" spans="1:17" x14ac:dyDescent="0.25">
      <c r="A596">
        <v>595</v>
      </c>
      <c r="B596" t="s">
        <v>8219</v>
      </c>
      <c r="C596">
        <v>49</v>
      </c>
      <c r="O596">
        <v>595</v>
      </c>
      <c r="P596" t="s">
        <v>8221</v>
      </c>
      <c r="Q596">
        <v>1</v>
      </c>
    </row>
    <row r="597" spans="1:17" x14ac:dyDescent="0.25">
      <c r="A597">
        <v>596</v>
      </c>
      <c r="B597" t="s">
        <v>8219</v>
      </c>
      <c r="C597">
        <v>19</v>
      </c>
      <c r="O597">
        <v>596</v>
      </c>
      <c r="P597" t="s">
        <v>8221</v>
      </c>
      <c r="Q597">
        <v>10</v>
      </c>
    </row>
    <row r="598" spans="1:17" x14ac:dyDescent="0.25">
      <c r="A598">
        <v>597</v>
      </c>
      <c r="B598" t="s">
        <v>8219</v>
      </c>
      <c r="C598">
        <v>81</v>
      </c>
      <c r="O598">
        <v>597</v>
      </c>
      <c r="P598" t="s">
        <v>8221</v>
      </c>
      <c r="Q598">
        <v>3</v>
      </c>
    </row>
    <row r="599" spans="1:17" x14ac:dyDescent="0.25">
      <c r="A599">
        <v>598</v>
      </c>
      <c r="B599" t="s">
        <v>8219</v>
      </c>
      <c r="C599">
        <v>264</v>
      </c>
      <c r="O599">
        <v>598</v>
      </c>
      <c r="P599" t="s">
        <v>8221</v>
      </c>
      <c r="Q599">
        <v>2</v>
      </c>
    </row>
    <row r="600" spans="1:17" x14ac:dyDescent="0.25">
      <c r="A600">
        <v>599</v>
      </c>
      <c r="B600" t="s">
        <v>8219</v>
      </c>
      <c r="C600">
        <v>25</v>
      </c>
      <c r="O600">
        <v>599</v>
      </c>
      <c r="P600" t="s">
        <v>8221</v>
      </c>
      <c r="Q600">
        <v>2</v>
      </c>
    </row>
    <row r="601" spans="1:17" x14ac:dyDescent="0.25">
      <c r="A601">
        <v>600</v>
      </c>
      <c r="B601" t="s">
        <v>8219</v>
      </c>
      <c r="C601">
        <v>5</v>
      </c>
      <c r="O601">
        <v>600</v>
      </c>
      <c r="P601" t="s">
        <v>8221</v>
      </c>
      <c r="Q601">
        <v>1</v>
      </c>
    </row>
    <row r="602" spans="1:17" x14ac:dyDescent="0.25">
      <c r="A602">
        <v>601</v>
      </c>
      <c r="B602" t="s">
        <v>8219</v>
      </c>
      <c r="C602">
        <v>144</v>
      </c>
      <c r="O602">
        <v>601</v>
      </c>
      <c r="P602" t="s">
        <v>8221</v>
      </c>
      <c r="Q602">
        <v>14</v>
      </c>
    </row>
    <row r="603" spans="1:17" x14ac:dyDescent="0.25">
      <c r="A603">
        <v>602</v>
      </c>
      <c r="B603" t="s">
        <v>8219</v>
      </c>
      <c r="C603">
        <v>92</v>
      </c>
      <c r="O603">
        <v>602</v>
      </c>
      <c r="P603" t="s">
        <v>8221</v>
      </c>
      <c r="Q603">
        <v>0</v>
      </c>
    </row>
    <row r="604" spans="1:17" x14ac:dyDescent="0.25">
      <c r="A604">
        <v>603</v>
      </c>
      <c r="B604" t="s">
        <v>8219</v>
      </c>
      <c r="C604">
        <v>147</v>
      </c>
      <c r="O604">
        <v>603</v>
      </c>
      <c r="P604" t="s">
        <v>8221</v>
      </c>
      <c r="Q604">
        <v>0</v>
      </c>
    </row>
    <row r="605" spans="1:17" x14ac:dyDescent="0.25">
      <c r="A605">
        <v>604</v>
      </c>
      <c r="B605" t="s">
        <v>8219</v>
      </c>
      <c r="C605">
        <v>90</v>
      </c>
      <c r="O605">
        <v>604</v>
      </c>
      <c r="P605" t="s">
        <v>8221</v>
      </c>
      <c r="Q605">
        <v>4</v>
      </c>
    </row>
    <row r="606" spans="1:17" x14ac:dyDescent="0.25">
      <c r="A606">
        <v>605</v>
      </c>
      <c r="B606" t="s">
        <v>8219</v>
      </c>
      <c r="C606">
        <v>87</v>
      </c>
      <c r="O606">
        <v>605</v>
      </c>
      <c r="P606" t="s">
        <v>8221</v>
      </c>
      <c r="Q606">
        <v>3</v>
      </c>
    </row>
    <row r="607" spans="1:17" x14ac:dyDescent="0.25">
      <c r="A607">
        <v>606</v>
      </c>
      <c r="B607" t="s">
        <v>8219</v>
      </c>
      <c r="C607">
        <v>406</v>
      </c>
      <c r="O607">
        <v>606</v>
      </c>
      <c r="P607" t="s">
        <v>8221</v>
      </c>
      <c r="Q607">
        <v>0</v>
      </c>
    </row>
    <row r="608" spans="1:17" x14ac:dyDescent="0.25">
      <c r="A608">
        <v>607</v>
      </c>
      <c r="B608" t="s">
        <v>8219</v>
      </c>
      <c r="C608">
        <v>20</v>
      </c>
      <c r="O608">
        <v>607</v>
      </c>
      <c r="P608" t="s">
        <v>8221</v>
      </c>
      <c r="Q608">
        <v>5</v>
      </c>
    </row>
    <row r="609" spans="1:17" x14ac:dyDescent="0.25">
      <c r="A609">
        <v>608</v>
      </c>
      <c r="B609" t="s">
        <v>8219</v>
      </c>
      <c r="C609">
        <v>70</v>
      </c>
      <c r="O609">
        <v>608</v>
      </c>
      <c r="P609" t="s">
        <v>8221</v>
      </c>
      <c r="Q609">
        <v>47</v>
      </c>
    </row>
    <row r="610" spans="1:17" x14ac:dyDescent="0.25">
      <c r="A610">
        <v>609</v>
      </c>
      <c r="B610" t="s">
        <v>8219</v>
      </c>
      <c r="C610">
        <v>16</v>
      </c>
      <c r="O610">
        <v>609</v>
      </c>
      <c r="P610" t="s">
        <v>8221</v>
      </c>
      <c r="Q610">
        <v>0</v>
      </c>
    </row>
    <row r="611" spans="1:17" x14ac:dyDescent="0.25">
      <c r="A611">
        <v>610</v>
      </c>
      <c r="B611" t="s">
        <v>8219</v>
      </c>
      <c r="C611">
        <v>52</v>
      </c>
      <c r="O611">
        <v>610</v>
      </c>
      <c r="P611" t="s">
        <v>8221</v>
      </c>
      <c r="Q611">
        <v>10</v>
      </c>
    </row>
    <row r="612" spans="1:17" x14ac:dyDescent="0.25">
      <c r="A612">
        <v>611</v>
      </c>
      <c r="B612" t="s">
        <v>8219</v>
      </c>
      <c r="C612">
        <v>66</v>
      </c>
      <c r="O612">
        <v>611</v>
      </c>
      <c r="P612" t="s">
        <v>8221</v>
      </c>
      <c r="Q612">
        <v>11</v>
      </c>
    </row>
    <row r="613" spans="1:17" x14ac:dyDescent="0.25">
      <c r="A613">
        <v>612</v>
      </c>
      <c r="B613" t="s">
        <v>8219</v>
      </c>
      <c r="C613">
        <v>109</v>
      </c>
      <c r="O613">
        <v>612</v>
      </c>
      <c r="P613" t="s">
        <v>8221</v>
      </c>
      <c r="Q613">
        <v>2</v>
      </c>
    </row>
    <row r="614" spans="1:17" x14ac:dyDescent="0.25">
      <c r="A614">
        <v>613</v>
      </c>
      <c r="B614" t="s">
        <v>8219</v>
      </c>
      <c r="C614">
        <v>168</v>
      </c>
      <c r="O614">
        <v>613</v>
      </c>
      <c r="P614" t="s">
        <v>8221</v>
      </c>
      <c r="Q614">
        <v>2</v>
      </c>
    </row>
    <row r="615" spans="1:17" x14ac:dyDescent="0.25">
      <c r="A615">
        <v>614</v>
      </c>
      <c r="B615" t="s">
        <v>8219</v>
      </c>
      <c r="C615">
        <v>31</v>
      </c>
      <c r="O615">
        <v>614</v>
      </c>
      <c r="P615" t="s">
        <v>8221</v>
      </c>
      <c r="Q615">
        <v>22</v>
      </c>
    </row>
    <row r="616" spans="1:17" x14ac:dyDescent="0.25">
      <c r="A616">
        <v>615</v>
      </c>
      <c r="B616" t="s">
        <v>8219</v>
      </c>
      <c r="C616">
        <v>133</v>
      </c>
      <c r="O616">
        <v>615</v>
      </c>
      <c r="P616" t="s">
        <v>8221</v>
      </c>
      <c r="Q616">
        <v>8</v>
      </c>
    </row>
    <row r="617" spans="1:17" x14ac:dyDescent="0.25">
      <c r="A617">
        <v>616</v>
      </c>
      <c r="B617" t="s">
        <v>8219</v>
      </c>
      <c r="C617">
        <v>151</v>
      </c>
      <c r="O617">
        <v>616</v>
      </c>
      <c r="P617" t="s">
        <v>8221</v>
      </c>
      <c r="Q617">
        <v>6</v>
      </c>
    </row>
    <row r="618" spans="1:17" x14ac:dyDescent="0.25">
      <c r="A618">
        <v>617</v>
      </c>
      <c r="B618" t="s">
        <v>8219</v>
      </c>
      <c r="C618">
        <v>5</v>
      </c>
      <c r="O618">
        <v>617</v>
      </c>
      <c r="P618" t="s">
        <v>8221</v>
      </c>
      <c r="Q618">
        <v>1</v>
      </c>
    </row>
    <row r="619" spans="1:17" x14ac:dyDescent="0.25">
      <c r="A619">
        <v>618</v>
      </c>
      <c r="B619" t="s">
        <v>8219</v>
      </c>
      <c r="C619">
        <v>73</v>
      </c>
      <c r="O619">
        <v>618</v>
      </c>
      <c r="P619" t="s">
        <v>8221</v>
      </c>
      <c r="Q619">
        <v>3</v>
      </c>
    </row>
    <row r="620" spans="1:17" x14ac:dyDescent="0.25">
      <c r="A620">
        <v>619</v>
      </c>
      <c r="B620" t="s">
        <v>8219</v>
      </c>
      <c r="C620">
        <v>148</v>
      </c>
      <c r="O620">
        <v>619</v>
      </c>
      <c r="P620" t="s">
        <v>8221</v>
      </c>
      <c r="Q620">
        <v>0</v>
      </c>
    </row>
    <row r="621" spans="1:17" x14ac:dyDescent="0.25">
      <c r="A621">
        <v>620</v>
      </c>
      <c r="B621" t="s">
        <v>8219</v>
      </c>
      <c r="C621">
        <v>93</v>
      </c>
      <c r="O621">
        <v>620</v>
      </c>
      <c r="P621" t="s">
        <v>8221</v>
      </c>
      <c r="Q621">
        <v>0</v>
      </c>
    </row>
    <row r="622" spans="1:17" x14ac:dyDescent="0.25">
      <c r="A622">
        <v>621</v>
      </c>
      <c r="B622" t="s">
        <v>8219</v>
      </c>
      <c r="C622">
        <v>63</v>
      </c>
      <c r="O622">
        <v>621</v>
      </c>
      <c r="P622" t="s">
        <v>8221</v>
      </c>
      <c r="Q622">
        <v>0</v>
      </c>
    </row>
    <row r="623" spans="1:17" x14ac:dyDescent="0.25">
      <c r="A623">
        <v>622</v>
      </c>
      <c r="B623" t="s">
        <v>8219</v>
      </c>
      <c r="C623">
        <v>134</v>
      </c>
      <c r="O623">
        <v>622</v>
      </c>
      <c r="P623" t="s">
        <v>8221</v>
      </c>
      <c r="Q623">
        <v>0</v>
      </c>
    </row>
    <row r="624" spans="1:17" x14ac:dyDescent="0.25">
      <c r="A624">
        <v>623</v>
      </c>
      <c r="B624" t="s">
        <v>8219</v>
      </c>
      <c r="C624">
        <v>14</v>
      </c>
      <c r="O624">
        <v>623</v>
      </c>
      <c r="P624" t="s">
        <v>8221</v>
      </c>
      <c r="Q624">
        <v>0</v>
      </c>
    </row>
    <row r="625" spans="1:17" x14ac:dyDescent="0.25">
      <c r="A625">
        <v>624</v>
      </c>
      <c r="B625" t="s">
        <v>8219</v>
      </c>
      <c r="C625">
        <v>78</v>
      </c>
      <c r="O625">
        <v>624</v>
      </c>
      <c r="P625" t="s">
        <v>8221</v>
      </c>
      <c r="Q625">
        <v>3</v>
      </c>
    </row>
    <row r="626" spans="1:17" x14ac:dyDescent="0.25">
      <c r="A626">
        <v>625</v>
      </c>
      <c r="B626" t="s">
        <v>8219</v>
      </c>
      <c r="C626">
        <v>112</v>
      </c>
      <c r="O626">
        <v>625</v>
      </c>
      <c r="P626" t="s">
        <v>8221</v>
      </c>
      <c r="Q626">
        <v>0</v>
      </c>
    </row>
    <row r="627" spans="1:17" x14ac:dyDescent="0.25">
      <c r="A627">
        <v>626</v>
      </c>
      <c r="B627" t="s">
        <v>8219</v>
      </c>
      <c r="C627">
        <v>34</v>
      </c>
      <c r="O627">
        <v>626</v>
      </c>
      <c r="P627" t="s">
        <v>8221</v>
      </c>
      <c r="Q627">
        <v>0</v>
      </c>
    </row>
    <row r="628" spans="1:17" x14ac:dyDescent="0.25">
      <c r="A628">
        <v>627</v>
      </c>
      <c r="B628" t="s">
        <v>8219</v>
      </c>
      <c r="C628">
        <v>19</v>
      </c>
      <c r="O628">
        <v>627</v>
      </c>
      <c r="P628" t="s">
        <v>8221</v>
      </c>
      <c r="Q628">
        <v>1</v>
      </c>
    </row>
    <row r="629" spans="1:17" x14ac:dyDescent="0.25">
      <c r="A629">
        <v>628</v>
      </c>
      <c r="B629" t="s">
        <v>8219</v>
      </c>
      <c r="C629">
        <v>13</v>
      </c>
      <c r="O629">
        <v>628</v>
      </c>
      <c r="P629" t="s">
        <v>8221</v>
      </c>
      <c r="Q629">
        <v>6</v>
      </c>
    </row>
    <row r="630" spans="1:17" x14ac:dyDescent="0.25">
      <c r="A630">
        <v>629</v>
      </c>
      <c r="B630" t="s">
        <v>8219</v>
      </c>
      <c r="C630">
        <v>104</v>
      </c>
      <c r="O630">
        <v>629</v>
      </c>
      <c r="P630" t="s">
        <v>8221</v>
      </c>
      <c r="Q630">
        <v>1</v>
      </c>
    </row>
    <row r="631" spans="1:17" x14ac:dyDescent="0.25">
      <c r="A631">
        <v>630</v>
      </c>
      <c r="B631" t="s">
        <v>8219</v>
      </c>
      <c r="C631">
        <v>52</v>
      </c>
      <c r="O631">
        <v>630</v>
      </c>
      <c r="P631" t="s">
        <v>8221</v>
      </c>
      <c r="Q631">
        <v>2</v>
      </c>
    </row>
    <row r="632" spans="1:17" x14ac:dyDescent="0.25">
      <c r="A632">
        <v>631</v>
      </c>
      <c r="B632" t="s">
        <v>8219</v>
      </c>
      <c r="C632">
        <v>17</v>
      </c>
      <c r="O632">
        <v>631</v>
      </c>
      <c r="P632" t="s">
        <v>8221</v>
      </c>
      <c r="Q632">
        <v>0</v>
      </c>
    </row>
    <row r="633" spans="1:17" x14ac:dyDescent="0.25">
      <c r="A633">
        <v>632</v>
      </c>
      <c r="B633" t="s">
        <v>8219</v>
      </c>
      <c r="C633">
        <v>82</v>
      </c>
      <c r="O633">
        <v>632</v>
      </c>
      <c r="P633" t="s">
        <v>8221</v>
      </c>
      <c r="Q633">
        <v>3</v>
      </c>
    </row>
    <row r="634" spans="1:17" x14ac:dyDescent="0.25">
      <c r="A634">
        <v>633</v>
      </c>
      <c r="B634" t="s">
        <v>8219</v>
      </c>
      <c r="C634">
        <v>73</v>
      </c>
      <c r="O634">
        <v>633</v>
      </c>
      <c r="P634" t="s">
        <v>8221</v>
      </c>
      <c r="Q634">
        <v>3</v>
      </c>
    </row>
    <row r="635" spans="1:17" x14ac:dyDescent="0.25">
      <c r="A635">
        <v>634</v>
      </c>
      <c r="B635" t="s">
        <v>8219</v>
      </c>
      <c r="C635">
        <v>158</v>
      </c>
      <c r="O635">
        <v>634</v>
      </c>
      <c r="P635" t="s">
        <v>8221</v>
      </c>
      <c r="Q635">
        <v>0</v>
      </c>
    </row>
    <row r="636" spans="1:17" x14ac:dyDescent="0.25">
      <c r="A636">
        <v>635</v>
      </c>
      <c r="B636" t="s">
        <v>8219</v>
      </c>
      <c r="C636">
        <v>65</v>
      </c>
      <c r="O636">
        <v>635</v>
      </c>
      <c r="P636" t="s">
        <v>8221</v>
      </c>
      <c r="Q636">
        <v>6</v>
      </c>
    </row>
    <row r="637" spans="1:17" x14ac:dyDescent="0.25">
      <c r="A637">
        <v>636</v>
      </c>
      <c r="B637" t="s">
        <v>8219</v>
      </c>
      <c r="C637">
        <v>184</v>
      </c>
      <c r="O637">
        <v>636</v>
      </c>
      <c r="P637" t="s">
        <v>8221</v>
      </c>
      <c r="Q637">
        <v>0</v>
      </c>
    </row>
    <row r="638" spans="1:17" x14ac:dyDescent="0.25">
      <c r="A638">
        <v>637</v>
      </c>
      <c r="B638" t="s">
        <v>8219</v>
      </c>
      <c r="C638">
        <v>34</v>
      </c>
      <c r="O638">
        <v>637</v>
      </c>
      <c r="P638" t="s">
        <v>8221</v>
      </c>
      <c r="Q638">
        <v>19</v>
      </c>
    </row>
    <row r="639" spans="1:17" x14ac:dyDescent="0.25">
      <c r="A639">
        <v>638</v>
      </c>
      <c r="B639" t="s">
        <v>8219</v>
      </c>
      <c r="C639">
        <v>240</v>
      </c>
      <c r="O639">
        <v>638</v>
      </c>
      <c r="P639" t="s">
        <v>8221</v>
      </c>
      <c r="Q639">
        <v>1</v>
      </c>
    </row>
    <row r="640" spans="1:17" x14ac:dyDescent="0.25">
      <c r="A640">
        <v>639</v>
      </c>
      <c r="B640" t="s">
        <v>8219</v>
      </c>
      <c r="C640">
        <v>113</v>
      </c>
      <c r="O640">
        <v>639</v>
      </c>
      <c r="P640" t="s">
        <v>8221</v>
      </c>
      <c r="Q640">
        <v>2</v>
      </c>
    </row>
    <row r="641" spans="1:17" x14ac:dyDescent="0.25">
      <c r="A641">
        <v>640</v>
      </c>
      <c r="B641" t="s">
        <v>8219</v>
      </c>
      <c r="C641">
        <v>66</v>
      </c>
      <c r="O641">
        <v>640</v>
      </c>
      <c r="P641" t="s">
        <v>8221</v>
      </c>
      <c r="Q641">
        <v>0</v>
      </c>
    </row>
    <row r="642" spans="1:17" x14ac:dyDescent="0.25">
      <c r="A642">
        <v>641</v>
      </c>
      <c r="B642" t="s">
        <v>8219</v>
      </c>
      <c r="C642">
        <v>340</v>
      </c>
      <c r="O642">
        <v>641</v>
      </c>
      <c r="P642" t="s">
        <v>8221</v>
      </c>
      <c r="Q642">
        <v>11</v>
      </c>
    </row>
    <row r="643" spans="1:17" x14ac:dyDescent="0.25">
      <c r="A643">
        <v>642</v>
      </c>
      <c r="B643" t="s">
        <v>8219</v>
      </c>
      <c r="C643">
        <v>150</v>
      </c>
      <c r="O643">
        <v>642</v>
      </c>
      <c r="P643" t="s">
        <v>8221</v>
      </c>
      <c r="Q643">
        <v>0</v>
      </c>
    </row>
    <row r="644" spans="1:17" x14ac:dyDescent="0.25">
      <c r="A644">
        <v>643</v>
      </c>
      <c r="B644" t="s">
        <v>8219</v>
      </c>
      <c r="C644">
        <v>25</v>
      </c>
      <c r="O644">
        <v>643</v>
      </c>
      <c r="P644" t="s">
        <v>8221</v>
      </c>
      <c r="Q644">
        <v>0</v>
      </c>
    </row>
    <row r="645" spans="1:17" x14ac:dyDescent="0.25">
      <c r="A645">
        <v>644</v>
      </c>
      <c r="B645" t="s">
        <v>8219</v>
      </c>
      <c r="C645">
        <v>234</v>
      </c>
      <c r="O645">
        <v>644</v>
      </c>
      <c r="P645" t="s">
        <v>8221</v>
      </c>
      <c r="Q645">
        <v>1</v>
      </c>
    </row>
    <row r="646" spans="1:17" x14ac:dyDescent="0.25">
      <c r="A646">
        <v>645</v>
      </c>
      <c r="B646" t="s">
        <v>8219</v>
      </c>
      <c r="C646">
        <v>2602</v>
      </c>
      <c r="O646">
        <v>645</v>
      </c>
      <c r="P646" t="s">
        <v>8221</v>
      </c>
      <c r="Q646">
        <v>3</v>
      </c>
    </row>
    <row r="647" spans="1:17" x14ac:dyDescent="0.25">
      <c r="A647">
        <v>646</v>
      </c>
      <c r="B647" t="s">
        <v>8219</v>
      </c>
      <c r="C647">
        <v>248</v>
      </c>
      <c r="O647">
        <v>646</v>
      </c>
      <c r="P647" t="s">
        <v>8221</v>
      </c>
      <c r="Q647">
        <v>1</v>
      </c>
    </row>
    <row r="648" spans="1:17" x14ac:dyDescent="0.25">
      <c r="A648">
        <v>647</v>
      </c>
      <c r="B648" t="s">
        <v>8219</v>
      </c>
      <c r="C648">
        <v>600</v>
      </c>
      <c r="O648">
        <v>647</v>
      </c>
      <c r="P648" t="s">
        <v>8221</v>
      </c>
      <c r="Q648">
        <v>15</v>
      </c>
    </row>
    <row r="649" spans="1:17" x14ac:dyDescent="0.25">
      <c r="A649">
        <v>648</v>
      </c>
      <c r="B649" t="s">
        <v>8219</v>
      </c>
      <c r="C649">
        <v>293</v>
      </c>
      <c r="O649">
        <v>648</v>
      </c>
      <c r="P649" t="s">
        <v>8221</v>
      </c>
      <c r="Q649">
        <v>2</v>
      </c>
    </row>
    <row r="650" spans="1:17" x14ac:dyDescent="0.25">
      <c r="A650">
        <v>649</v>
      </c>
      <c r="B650" t="s">
        <v>8219</v>
      </c>
      <c r="C650">
        <v>321</v>
      </c>
      <c r="O650">
        <v>649</v>
      </c>
      <c r="P650" t="s">
        <v>8221</v>
      </c>
      <c r="Q650">
        <v>1</v>
      </c>
    </row>
    <row r="651" spans="1:17" x14ac:dyDescent="0.25">
      <c r="A651">
        <v>650</v>
      </c>
      <c r="B651" t="s">
        <v>8219</v>
      </c>
      <c r="C651">
        <v>81</v>
      </c>
      <c r="O651">
        <v>650</v>
      </c>
      <c r="P651" t="s">
        <v>8221</v>
      </c>
      <c r="Q651">
        <v>1</v>
      </c>
    </row>
    <row r="652" spans="1:17" x14ac:dyDescent="0.25">
      <c r="A652">
        <v>651</v>
      </c>
      <c r="B652" t="s">
        <v>8219</v>
      </c>
      <c r="C652">
        <v>343</v>
      </c>
      <c r="O652">
        <v>651</v>
      </c>
      <c r="P652" t="s">
        <v>8221</v>
      </c>
      <c r="Q652">
        <v>0</v>
      </c>
    </row>
    <row r="653" spans="1:17" x14ac:dyDescent="0.25">
      <c r="A653">
        <v>652</v>
      </c>
      <c r="B653" t="s">
        <v>8219</v>
      </c>
      <c r="C653">
        <v>336</v>
      </c>
      <c r="O653">
        <v>652</v>
      </c>
      <c r="P653" t="s">
        <v>8221</v>
      </c>
      <c r="Q653">
        <v>1</v>
      </c>
    </row>
    <row r="654" spans="1:17" x14ac:dyDescent="0.25">
      <c r="A654">
        <v>653</v>
      </c>
      <c r="B654" t="s">
        <v>8219</v>
      </c>
      <c r="C654">
        <v>47</v>
      </c>
      <c r="O654">
        <v>653</v>
      </c>
      <c r="P654" t="s">
        <v>8221</v>
      </c>
      <c r="Q654">
        <v>11</v>
      </c>
    </row>
    <row r="655" spans="1:17" x14ac:dyDescent="0.25">
      <c r="A655">
        <v>654</v>
      </c>
      <c r="B655" t="s">
        <v>8219</v>
      </c>
      <c r="C655">
        <v>76</v>
      </c>
      <c r="O655">
        <v>654</v>
      </c>
      <c r="P655" t="s">
        <v>8221</v>
      </c>
      <c r="Q655">
        <v>0</v>
      </c>
    </row>
    <row r="656" spans="1:17" x14ac:dyDescent="0.25">
      <c r="A656">
        <v>655</v>
      </c>
      <c r="B656" t="s">
        <v>8219</v>
      </c>
      <c r="C656">
        <v>441</v>
      </c>
      <c r="O656">
        <v>655</v>
      </c>
      <c r="P656" t="s">
        <v>8221</v>
      </c>
      <c r="Q656">
        <v>1</v>
      </c>
    </row>
    <row r="657" spans="1:17" x14ac:dyDescent="0.25">
      <c r="A657">
        <v>656</v>
      </c>
      <c r="B657" t="s">
        <v>8219</v>
      </c>
      <c r="C657">
        <v>916</v>
      </c>
      <c r="O657">
        <v>656</v>
      </c>
      <c r="P657" t="s">
        <v>8221</v>
      </c>
      <c r="Q657">
        <v>6</v>
      </c>
    </row>
    <row r="658" spans="1:17" x14ac:dyDescent="0.25">
      <c r="A658">
        <v>657</v>
      </c>
      <c r="B658" t="s">
        <v>8219</v>
      </c>
      <c r="C658">
        <v>369</v>
      </c>
      <c r="O658">
        <v>657</v>
      </c>
      <c r="P658" t="s">
        <v>8221</v>
      </c>
      <c r="Q658">
        <v>7</v>
      </c>
    </row>
    <row r="659" spans="1:17" x14ac:dyDescent="0.25">
      <c r="A659">
        <v>658</v>
      </c>
      <c r="B659" t="s">
        <v>8219</v>
      </c>
      <c r="C659">
        <v>20242</v>
      </c>
      <c r="O659">
        <v>658</v>
      </c>
      <c r="P659" t="s">
        <v>8221</v>
      </c>
      <c r="Q659">
        <v>0</v>
      </c>
    </row>
    <row r="660" spans="1:17" x14ac:dyDescent="0.25">
      <c r="A660">
        <v>659</v>
      </c>
      <c r="B660" t="s">
        <v>8219</v>
      </c>
      <c r="C660">
        <v>71</v>
      </c>
      <c r="O660">
        <v>659</v>
      </c>
      <c r="P660" t="s">
        <v>8221</v>
      </c>
      <c r="Q660">
        <v>16</v>
      </c>
    </row>
    <row r="661" spans="1:17" x14ac:dyDescent="0.25">
      <c r="A661">
        <v>660</v>
      </c>
      <c r="B661" t="s">
        <v>8219</v>
      </c>
      <c r="C661">
        <v>635</v>
      </c>
      <c r="O661">
        <v>660</v>
      </c>
      <c r="P661" t="s">
        <v>8221</v>
      </c>
      <c r="Q661">
        <v>0</v>
      </c>
    </row>
    <row r="662" spans="1:17" x14ac:dyDescent="0.25">
      <c r="A662">
        <v>661</v>
      </c>
      <c r="B662" t="s">
        <v>8219</v>
      </c>
      <c r="C662">
        <v>885</v>
      </c>
      <c r="O662">
        <v>661</v>
      </c>
      <c r="P662" t="s">
        <v>8221</v>
      </c>
      <c r="Q662">
        <v>0</v>
      </c>
    </row>
    <row r="663" spans="1:17" x14ac:dyDescent="0.25">
      <c r="A663">
        <v>662</v>
      </c>
      <c r="B663" t="s">
        <v>8219</v>
      </c>
      <c r="C663">
        <v>329</v>
      </c>
      <c r="O663">
        <v>662</v>
      </c>
      <c r="P663" t="s">
        <v>8221</v>
      </c>
      <c r="Q663">
        <v>0</v>
      </c>
    </row>
    <row r="664" spans="1:17" x14ac:dyDescent="0.25">
      <c r="A664">
        <v>663</v>
      </c>
      <c r="B664" t="s">
        <v>8219</v>
      </c>
      <c r="C664">
        <v>71</v>
      </c>
      <c r="O664">
        <v>663</v>
      </c>
      <c r="P664" t="s">
        <v>8221</v>
      </c>
      <c r="Q664">
        <v>12</v>
      </c>
    </row>
    <row r="665" spans="1:17" x14ac:dyDescent="0.25">
      <c r="A665">
        <v>664</v>
      </c>
      <c r="B665" t="s">
        <v>8219</v>
      </c>
      <c r="C665">
        <v>269</v>
      </c>
      <c r="O665">
        <v>664</v>
      </c>
      <c r="P665" t="s">
        <v>8221</v>
      </c>
      <c r="Q665">
        <v>1</v>
      </c>
    </row>
    <row r="666" spans="1:17" x14ac:dyDescent="0.25">
      <c r="A666">
        <v>665</v>
      </c>
      <c r="B666" t="s">
        <v>8219</v>
      </c>
      <c r="C666">
        <v>345</v>
      </c>
      <c r="O666">
        <v>665</v>
      </c>
      <c r="P666" t="s">
        <v>8221</v>
      </c>
      <c r="Q666">
        <v>3</v>
      </c>
    </row>
    <row r="667" spans="1:17" x14ac:dyDescent="0.25">
      <c r="A667">
        <v>666</v>
      </c>
      <c r="B667" t="s">
        <v>8219</v>
      </c>
      <c r="C667">
        <v>43</v>
      </c>
      <c r="O667">
        <v>666</v>
      </c>
      <c r="P667" t="s">
        <v>8221</v>
      </c>
      <c r="Q667">
        <v>1</v>
      </c>
    </row>
    <row r="668" spans="1:17" x14ac:dyDescent="0.25">
      <c r="A668">
        <v>667</v>
      </c>
      <c r="B668" t="s">
        <v>8219</v>
      </c>
      <c r="C668">
        <v>33</v>
      </c>
      <c r="O668">
        <v>667</v>
      </c>
      <c r="P668" t="s">
        <v>8221</v>
      </c>
      <c r="Q668">
        <v>4</v>
      </c>
    </row>
    <row r="669" spans="1:17" x14ac:dyDescent="0.25">
      <c r="A669">
        <v>668</v>
      </c>
      <c r="B669" t="s">
        <v>8219</v>
      </c>
      <c r="C669">
        <v>211</v>
      </c>
      <c r="O669">
        <v>668</v>
      </c>
      <c r="P669" t="s">
        <v>8221</v>
      </c>
      <c r="Q669">
        <v>1</v>
      </c>
    </row>
    <row r="670" spans="1:17" x14ac:dyDescent="0.25">
      <c r="A670">
        <v>669</v>
      </c>
      <c r="B670" t="s">
        <v>8219</v>
      </c>
      <c r="C670">
        <v>196</v>
      </c>
      <c r="O670">
        <v>669</v>
      </c>
      <c r="P670" t="s">
        <v>8221</v>
      </c>
      <c r="Q670">
        <v>3</v>
      </c>
    </row>
    <row r="671" spans="1:17" x14ac:dyDescent="0.25">
      <c r="A671">
        <v>670</v>
      </c>
      <c r="B671" t="s">
        <v>8219</v>
      </c>
      <c r="C671">
        <v>405</v>
      </c>
      <c r="O671">
        <v>670</v>
      </c>
      <c r="P671" t="s">
        <v>8221</v>
      </c>
      <c r="Q671">
        <v>1</v>
      </c>
    </row>
    <row r="672" spans="1:17" x14ac:dyDescent="0.25">
      <c r="A672">
        <v>671</v>
      </c>
      <c r="B672" t="s">
        <v>8219</v>
      </c>
      <c r="C672">
        <v>206</v>
      </c>
      <c r="O672">
        <v>671</v>
      </c>
      <c r="P672" t="s">
        <v>8221</v>
      </c>
      <c r="Q672">
        <v>0</v>
      </c>
    </row>
    <row r="673" spans="1:17" x14ac:dyDescent="0.25">
      <c r="A673">
        <v>672</v>
      </c>
      <c r="B673" t="s">
        <v>8219</v>
      </c>
      <c r="C673">
        <v>335</v>
      </c>
      <c r="O673">
        <v>672</v>
      </c>
      <c r="P673" t="s">
        <v>8221</v>
      </c>
      <c r="Q673">
        <v>12</v>
      </c>
    </row>
    <row r="674" spans="1:17" x14ac:dyDescent="0.25">
      <c r="A674">
        <v>673</v>
      </c>
      <c r="B674" t="s">
        <v>8219</v>
      </c>
      <c r="C674">
        <v>215</v>
      </c>
      <c r="O674">
        <v>673</v>
      </c>
      <c r="P674" t="s">
        <v>8221</v>
      </c>
      <c r="Q674">
        <v>0</v>
      </c>
    </row>
    <row r="675" spans="1:17" x14ac:dyDescent="0.25">
      <c r="A675">
        <v>674</v>
      </c>
      <c r="B675" t="s">
        <v>8219</v>
      </c>
      <c r="C675">
        <v>176</v>
      </c>
      <c r="O675">
        <v>674</v>
      </c>
      <c r="P675" t="s">
        <v>8221</v>
      </c>
      <c r="Q675">
        <v>1</v>
      </c>
    </row>
    <row r="676" spans="1:17" x14ac:dyDescent="0.25">
      <c r="A676">
        <v>675</v>
      </c>
      <c r="B676" t="s">
        <v>8219</v>
      </c>
      <c r="C676">
        <v>555</v>
      </c>
      <c r="O676">
        <v>675</v>
      </c>
      <c r="P676" t="s">
        <v>8221</v>
      </c>
      <c r="Q676">
        <v>0</v>
      </c>
    </row>
    <row r="677" spans="1:17" x14ac:dyDescent="0.25">
      <c r="A677">
        <v>676</v>
      </c>
      <c r="B677" t="s">
        <v>8219</v>
      </c>
      <c r="C677">
        <v>116</v>
      </c>
      <c r="O677">
        <v>676</v>
      </c>
      <c r="P677" t="s">
        <v>8221</v>
      </c>
      <c r="Q677">
        <v>0</v>
      </c>
    </row>
    <row r="678" spans="1:17" x14ac:dyDescent="0.25">
      <c r="A678">
        <v>677</v>
      </c>
      <c r="B678" t="s">
        <v>8219</v>
      </c>
      <c r="C678">
        <v>615</v>
      </c>
      <c r="O678">
        <v>677</v>
      </c>
      <c r="P678" t="s">
        <v>8221</v>
      </c>
      <c r="Q678">
        <v>2</v>
      </c>
    </row>
    <row r="679" spans="1:17" x14ac:dyDescent="0.25">
      <c r="A679">
        <v>678</v>
      </c>
      <c r="B679" t="s">
        <v>8219</v>
      </c>
      <c r="C679">
        <v>236</v>
      </c>
      <c r="O679">
        <v>678</v>
      </c>
      <c r="P679" t="s">
        <v>8221</v>
      </c>
      <c r="Q679">
        <v>92</v>
      </c>
    </row>
    <row r="680" spans="1:17" x14ac:dyDescent="0.25">
      <c r="A680">
        <v>679</v>
      </c>
      <c r="B680" t="s">
        <v>8219</v>
      </c>
      <c r="C680">
        <v>145</v>
      </c>
      <c r="O680">
        <v>679</v>
      </c>
      <c r="P680" t="s">
        <v>8221</v>
      </c>
      <c r="Q680">
        <v>0</v>
      </c>
    </row>
    <row r="681" spans="1:17" x14ac:dyDescent="0.25">
      <c r="A681">
        <v>680</v>
      </c>
      <c r="B681" t="s">
        <v>8219</v>
      </c>
      <c r="C681">
        <v>167</v>
      </c>
      <c r="O681">
        <v>680</v>
      </c>
      <c r="P681" t="s">
        <v>8221</v>
      </c>
      <c r="Q681">
        <v>3</v>
      </c>
    </row>
    <row r="682" spans="1:17" x14ac:dyDescent="0.25">
      <c r="A682">
        <v>681</v>
      </c>
      <c r="B682" t="s">
        <v>8219</v>
      </c>
      <c r="C682">
        <v>235</v>
      </c>
      <c r="O682">
        <v>681</v>
      </c>
      <c r="P682" t="s">
        <v>8221</v>
      </c>
      <c r="Q682">
        <v>10</v>
      </c>
    </row>
    <row r="683" spans="1:17" x14ac:dyDescent="0.25">
      <c r="A683">
        <v>682</v>
      </c>
      <c r="B683" t="s">
        <v>8219</v>
      </c>
      <c r="C683">
        <v>452</v>
      </c>
      <c r="O683">
        <v>682</v>
      </c>
      <c r="P683" t="s">
        <v>8221</v>
      </c>
      <c r="Q683">
        <v>7</v>
      </c>
    </row>
    <row r="684" spans="1:17" x14ac:dyDescent="0.25">
      <c r="A684">
        <v>683</v>
      </c>
      <c r="B684" t="s">
        <v>8219</v>
      </c>
      <c r="C684">
        <v>241</v>
      </c>
      <c r="O684">
        <v>683</v>
      </c>
      <c r="P684" t="s">
        <v>8221</v>
      </c>
      <c r="Q684">
        <v>3</v>
      </c>
    </row>
    <row r="685" spans="1:17" x14ac:dyDescent="0.25">
      <c r="A685">
        <v>684</v>
      </c>
      <c r="B685" t="s">
        <v>8219</v>
      </c>
      <c r="C685">
        <v>28</v>
      </c>
      <c r="O685">
        <v>684</v>
      </c>
      <c r="P685" t="s">
        <v>8221</v>
      </c>
      <c r="Q685">
        <v>0</v>
      </c>
    </row>
    <row r="686" spans="1:17" x14ac:dyDescent="0.25">
      <c r="A686">
        <v>685</v>
      </c>
      <c r="B686" t="s">
        <v>8219</v>
      </c>
      <c r="C686">
        <v>140</v>
      </c>
      <c r="O686">
        <v>685</v>
      </c>
      <c r="P686" t="s">
        <v>8221</v>
      </c>
      <c r="Q686">
        <v>1</v>
      </c>
    </row>
    <row r="687" spans="1:17" x14ac:dyDescent="0.25">
      <c r="A687">
        <v>686</v>
      </c>
      <c r="B687" t="s">
        <v>8219</v>
      </c>
      <c r="C687">
        <v>280</v>
      </c>
      <c r="O687">
        <v>686</v>
      </c>
      <c r="P687" t="s">
        <v>8221</v>
      </c>
      <c r="Q687">
        <v>0</v>
      </c>
    </row>
    <row r="688" spans="1:17" x14ac:dyDescent="0.25">
      <c r="A688">
        <v>687</v>
      </c>
      <c r="B688" t="s">
        <v>8219</v>
      </c>
      <c r="C688">
        <v>70</v>
      </c>
      <c r="O688">
        <v>687</v>
      </c>
      <c r="P688" t="s">
        <v>8221</v>
      </c>
      <c r="Q688">
        <v>9</v>
      </c>
    </row>
    <row r="689" spans="1:17" x14ac:dyDescent="0.25">
      <c r="A689">
        <v>688</v>
      </c>
      <c r="B689" t="s">
        <v>8219</v>
      </c>
      <c r="C689">
        <v>160</v>
      </c>
      <c r="O689">
        <v>688</v>
      </c>
      <c r="P689" t="s">
        <v>8221</v>
      </c>
      <c r="Q689">
        <v>2</v>
      </c>
    </row>
    <row r="690" spans="1:17" x14ac:dyDescent="0.25">
      <c r="A690">
        <v>689</v>
      </c>
      <c r="B690" t="s">
        <v>8219</v>
      </c>
      <c r="C690">
        <v>141</v>
      </c>
      <c r="O690">
        <v>689</v>
      </c>
      <c r="P690" t="s">
        <v>8221</v>
      </c>
      <c r="Q690">
        <v>1</v>
      </c>
    </row>
    <row r="691" spans="1:17" x14ac:dyDescent="0.25">
      <c r="A691">
        <v>690</v>
      </c>
      <c r="B691" t="s">
        <v>8219</v>
      </c>
      <c r="C691">
        <v>874</v>
      </c>
      <c r="O691">
        <v>690</v>
      </c>
      <c r="P691" t="s">
        <v>8221</v>
      </c>
      <c r="Q691">
        <v>2</v>
      </c>
    </row>
    <row r="692" spans="1:17" x14ac:dyDescent="0.25">
      <c r="A692">
        <v>691</v>
      </c>
      <c r="B692" t="s">
        <v>8219</v>
      </c>
      <c r="C692">
        <v>73</v>
      </c>
      <c r="O692">
        <v>691</v>
      </c>
      <c r="P692" t="s">
        <v>8221</v>
      </c>
      <c r="Q692">
        <v>11</v>
      </c>
    </row>
    <row r="693" spans="1:17" x14ac:dyDescent="0.25">
      <c r="A693">
        <v>692</v>
      </c>
      <c r="B693" t="s">
        <v>8219</v>
      </c>
      <c r="C693">
        <v>294</v>
      </c>
      <c r="O693">
        <v>692</v>
      </c>
      <c r="P693" t="s">
        <v>8221</v>
      </c>
      <c r="Q693">
        <v>0</v>
      </c>
    </row>
    <row r="694" spans="1:17" x14ac:dyDescent="0.25">
      <c r="A694">
        <v>693</v>
      </c>
      <c r="B694" t="s">
        <v>8219</v>
      </c>
      <c r="C694">
        <v>740</v>
      </c>
      <c r="O694">
        <v>693</v>
      </c>
      <c r="P694" t="s">
        <v>8221</v>
      </c>
      <c r="Q694">
        <v>0</v>
      </c>
    </row>
    <row r="695" spans="1:17" x14ac:dyDescent="0.25">
      <c r="A695">
        <v>694</v>
      </c>
      <c r="B695" t="s">
        <v>8219</v>
      </c>
      <c r="C695">
        <v>369</v>
      </c>
      <c r="O695">
        <v>694</v>
      </c>
      <c r="P695" t="s">
        <v>8221</v>
      </c>
      <c r="Q695">
        <v>9</v>
      </c>
    </row>
    <row r="696" spans="1:17" x14ac:dyDescent="0.25">
      <c r="A696">
        <v>695</v>
      </c>
      <c r="B696" t="s">
        <v>8219</v>
      </c>
      <c r="C696">
        <v>110</v>
      </c>
      <c r="O696">
        <v>695</v>
      </c>
      <c r="P696" t="s">
        <v>8221</v>
      </c>
      <c r="Q696">
        <v>0</v>
      </c>
    </row>
    <row r="697" spans="1:17" x14ac:dyDescent="0.25">
      <c r="A697">
        <v>696</v>
      </c>
      <c r="B697" t="s">
        <v>8219</v>
      </c>
      <c r="C697">
        <v>455</v>
      </c>
      <c r="O697">
        <v>696</v>
      </c>
      <c r="P697" t="s">
        <v>8221</v>
      </c>
      <c r="Q697">
        <v>4</v>
      </c>
    </row>
    <row r="698" spans="1:17" x14ac:dyDescent="0.25">
      <c r="A698">
        <v>697</v>
      </c>
      <c r="B698" t="s">
        <v>8219</v>
      </c>
      <c r="C698">
        <v>224</v>
      </c>
      <c r="O698">
        <v>697</v>
      </c>
      <c r="P698" t="s">
        <v>8221</v>
      </c>
      <c r="Q698">
        <v>1</v>
      </c>
    </row>
    <row r="699" spans="1:17" x14ac:dyDescent="0.25">
      <c r="A699">
        <v>698</v>
      </c>
      <c r="B699" t="s">
        <v>8219</v>
      </c>
      <c r="C699">
        <v>46</v>
      </c>
      <c r="O699">
        <v>698</v>
      </c>
      <c r="P699" t="s">
        <v>8221</v>
      </c>
      <c r="Q699">
        <v>2</v>
      </c>
    </row>
    <row r="700" spans="1:17" x14ac:dyDescent="0.25">
      <c r="A700">
        <v>699</v>
      </c>
      <c r="B700" t="s">
        <v>8219</v>
      </c>
      <c r="C700">
        <v>284</v>
      </c>
      <c r="O700">
        <v>699</v>
      </c>
      <c r="P700" t="s">
        <v>8221</v>
      </c>
      <c r="Q700">
        <v>0</v>
      </c>
    </row>
    <row r="701" spans="1:17" x14ac:dyDescent="0.25">
      <c r="A701">
        <v>700</v>
      </c>
      <c r="B701" t="s">
        <v>8219</v>
      </c>
      <c r="C701">
        <v>98</v>
      </c>
      <c r="O701">
        <v>700</v>
      </c>
      <c r="P701" t="s">
        <v>8221</v>
      </c>
      <c r="Q701">
        <v>1</v>
      </c>
    </row>
    <row r="702" spans="1:17" x14ac:dyDescent="0.25">
      <c r="A702">
        <v>701</v>
      </c>
      <c r="B702" t="s">
        <v>8219</v>
      </c>
      <c r="C702">
        <v>56</v>
      </c>
      <c r="O702">
        <v>701</v>
      </c>
      <c r="P702" t="s">
        <v>8221</v>
      </c>
      <c r="Q702">
        <v>17</v>
      </c>
    </row>
    <row r="703" spans="1:17" x14ac:dyDescent="0.25">
      <c r="A703">
        <v>702</v>
      </c>
      <c r="B703" t="s">
        <v>8219</v>
      </c>
      <c r="C703">
        <v>32</v>
      </c>
      <c r="O703">
        <v>702</v>
      </c>
      <c r="P703" t="s">
        <v>8221</v>
      </c>
      <c r="Q703">
        <v>2</v>
      </c>
    </row>
    <row r="704" spans="1:17" x14ac:dyDescent="0.25">
      <c r="A704">
        <v>703</v>
      </c>
      <c r="B704" t="s">
        <v>8219</v>
      </c>
      <c r="C704">
        <v>30</v>
      </c>
      <c r="O704">
        <v>703</v>
      </c>
      <c r="P704" t="s">
        <v>8221</v>
      </c>
      <c r="Q704">
        <v>3</v>
      </c>
    </row>
    <row r="705" spans="1:17" x14ac:dyDescent="0.25">
      <c r="A705">
        <v>704</v>
      </c>
      <c r="B705" t="s">
        <v>8219</v>
      </c>
      <c r="C705">
        <v>70</v>
      </c>
      <c r="O705">
        <v>704</v>
      </c>
      <c r="P705" t="s">
        <v>8221</v>
      </c>
      <c r="Q705">
        <v>41</v>
      </c>
    </row>
    <row r="706" spans="1:17" x14ac:dyDescent="0.25">
      <c r="A706">
        <v>705</v>
      </c>
      <c r="B706" t="s">
        <v>8219</v>
      </c>
      <c r="C706">
        <v>44</v>
      </c>
      <c r="O706">
        <v>705</v>
      </c>
      <c r="P706" t="s">
        <v>8221</v>
      </c>
      <c r="Q706">
        <v>2</v>
      </c>
    </row>
    <row r="707" spans="1:17" x14ac:dyDescent="0.25">
      <c r="A707">
        <v>706</v>
      </c>
      <c r="B707" t="s">
        <v>8219</v>
      </c>
      <c r="C707">
        <v>92</v>
      </c>
      <c r="O707">
        <v>706</v>
      </c>
      <c r="P707" t="s">
        <v>8221</v>
      </c>
      <c r="Q707">
        <v>3</v>
      </c>
    </row>
    <row r="708" spans="1:17" x14ac:dyDescent="0.25">
      <c r="A708">
        <v>707</v>
      </c>
      <c r="B708" t="s">
        <v>8219</v>
      </c>
      <c r="C708">
        <v>205</v>
      </c>
      <c r="O708">
        <v>707</v>
      </c>
      <c r="P708" t="s">
        <v>8221</v>
      </c>
      <c r="Q708">
        <v>8</v>
      </c>
    </row>
    <row r="709" spans="1:17" x14ac:dyDescent="0.25">
      <c r="A709">
        <v>708</v>
      </c>
      <c r="B709" t="s">
        <v>8219</v>
      </c>
      <c r="C709">
        <v>23</v>
      </c>
      <c r="O709">
        <v>708</v>
      </c>
      <c r="P709" t="s">
        <v>8221</v>
      </c>
      <c r="Q709">
        <v>0</v>
      </c>
    </row>
    <row r="710" spans="1:17" x14ac:dyDescent="0.25">
      <c r="A710">
        <v>709</v>
      </c>
      <c r="B710" t="s">
        <v>8219</v>
      </c>
      <c r="C710">
        <v>4</v>
      </c>
      <c r="O710">
        <v>709</v>
      </c>
      <c r="P710" t="s">
        <v>8221</v>
      </c>
      <c r="Q710">
        <v>1</v>
      </c>
    </row>
    <row r="711" spans="1:17" x14ac:dyDescent="0.25">
      <c r="A711">
        <v>710</v>
      </c>
      <c r="B711" t="s">
        <v>8219</v>
      </c>
      <c r="C711">
        <v>112</v>
      </c>
      <c r="O711">
        <v>710</v>
      </c>
      <c r="P711" t="s">
        <v>8221</v>
      </c>
      <c r="Q711">
        <v>3</v>
      </c>
    </row>
    <row r="712" spans="1:17" x14ac:dyDescent="0.25">
      <c r="A712">
        <v>711</v>
      </c>
      <c r="B712" t="s">
        <v>8219</v>
      </c>
      <c r="C712">
        <v>27</v>
      </c>
      <c r="O712">
        <v>711</v>
      </c>
      <c r="P712" t="s">
        <v>8221</v>
      </c>
      <c r="Q712">
        <v>4</v>
      </c>
    </row>
    <row r="713" spans="1:17" x14ac:dyDescent="0.25">
      <c r="A713">
        <v>712</v>
      </c>
      <c r="B713" t="s">
        <v>8219</v>
      </c>
      <c r="C713">
        <v>11</v>
      </c>
      <c r="O713">
        <v>712</v>
      </c>
      <c r="P713" t="s">
        <v>8221</v>
      </c>
      <c r="Q713">
        <v>9</v>
      </c>
    </row>
    <row r="714" spans="1:17" x14ac:dyDescent="0.25">
      <c r="A714">
        <v>713</v>
      </c>
      <c r="B714" t="s">
        <v>8219</v>
      </c>
      <c r="C714">
        <v>26</v>
      </c>
      <c r="O714">
        <v>713</v>
      </c>
      <c r="P714" t="s">
        <v>8221</v>
      </c>
      <c r="Q714">
        <v>16</v>
      </c>
    </row>
    <row r="715" spans="1:17" x14ac:dyDescent="0.25">
      <c r="A715">
        <v>714</v>
      </c>
      <c r="B715" t="s">
        <v>8219</v>
      </c>
      <c r="C715">
        <v>77</v>
      </c>
      <c r="O715">
        <v>714</v>
      </c>
      <c r="P715" t="s">
        <v>8221</v>
      </c>
      <c r="Q715">
        <v>1</v>
      </c>
    </row>
    <row r="716" spans="1:17" x14ac:dyDescent="0.25">
      <c r="A716">
        <v>715</v>
      </c>
      <c r="B716" t="s">
        <v>8219</v>
      </c>
      <c r="C716">
        <v>136</v>
      </c>
      <c r="O716">
        <v>715</v>
      </c>
      <c r="P716" t="s">
        <v>8221</v>
      </c>
      <c r="Q716">
        <v>7</v>
      </c>
    </row>
    <row r="717" spans="1:17" x14ac:dyDescent="0.25">
      <c r="A717">
        <v>716</v>
      </c>
      <c r="B717" t="s">
        <v>8219</v>
      </c>
      <c r="C717">
        <v>157</v>
      </c>
      <c r="O717">
        <v>716</v>
      </c>
      <c r="P717" t="s">
        <v>8221</v>
      </c>
      <c r="Q717">
        <v>0</v>
      </c>
    </row>
    <row r="718" spans="1:17" x14ac:dyDescent="0.25">
      <c r="A718">
        <v>717</v>
      </c>
      <c r="B718" t="s">
        <v>8219</v>
      </c>
      <c r="C718">
        <v>158</v>
      </c>
      <c r="O718">
        <v>717</v>
      </c>
      <c r="P718" t="s">
        <v>8221</v>
      </c>
      <c r="Q718">
        <v>0</v>
      </c>
    </row>
    <row r="719" spans="1:17" x14ac:dyDescent="0.25">
      <c r="A719">
        <v>718</v>
      </c>
      <c r="B719" t="s">
        <v>8219</v>
      </c>
      <c r="C719">
        <v>27</v>
      </c>
      <c r="O719">
        <v>718</v>
      </c>
      <c r="P719" t="s">
        <v>8221</v>
      </c>
      <c r="Q719">
        <v>0</v>
      </c>
    </row>
    <row r="720" spans="1:17" x14ac:dyDescent="0.25">
      <c r="A720">
        <v>719</v>
      </c>
      <c r="B720" t="s">
        <v>8219</v>
      </c>
      <c r="C720">
        <v>23</v>
      </c>
      <c r="O720">
        <v>719</v>
      </c>
      <c r="P720" t="s">
        <v>8221</v>
      </c>
      <c r="Q720">
        <v>0</v>
      </c>
    </row>
    <row r="721" spans="1:17" x14ac:dyDescent="0.25">
      <c r="A721">
        <v>720</v>
      </c>
      <c r="B721" t="s">
        <v>8219</v>
      </c>
      <c r="C721">
        <v>17</v>
      </c>
      <c r="O721">
        <v>720</v>
      </c>
      <c r="P721" t="s">
        <v>8221</v>
      </c>
      <c r="Q721">
        <v>0</v>
      </c>
    </row>
    <row r="722" spans="1:17" x14ac:dyDescent="0.25">
      <c r="A722">
        <v>721</v>
      </c>
      <c r="B722" t="s">
        <v>8219</v>
      </c>
      <c r="C722">
        <v>37</v>
      </c>
      <c r="O722">
        <v>721</v>
      </c>
      <c r="P722" t="s">
        <v>8221</v>
      </c>
      <c r="Q722">
        <v>1</v>
      </c>
    </row>
    <row r="723" spans="1:17" x14ac:dyDescent="0.25">
      <c r="A723">
        <v>722</v>
      </c>
      <c r="B723" t="s">
        <v>8219</v>
      </c>
      <c r="C723">
        <v>65</v>
      </c>
      <c r="O723">
        <v>722</v>
      </c>
      <c r="P723" t="s">
        <v>8221</v>
      </c>
      <c r="Q723">
        <v>2</v>
      </c>
    </row>
    <row r="724" spans="1:17" x14ac:dyDescent="0.25">
      <c r="A724">
        <v>723</v>
      </c>
      <c r="B724" t="s">
        <v>8219</v>
      </c>
      <c r="C724">
        <v>18</v>
      </c>
      <c r="O724">
        <v>723</v>
      </c>
      <c r="P724" t="s">
        <v>8221</v>
      </c>
      <c r="Q724">
        <v>1</v>
      </c>
    </row>
    <row r="725" spans="1:17" x14ac:dyDescent="0.25">
      <c r="A725">
        <v>724</v>
      </c>
      <c r="B725" t="s">
        <v>8219</v>
      </c>
      <c r="C725">
        <v>25</v>
      </c>
      <c r="O725">
        <v>724</v>
      </c>
      <c r="P725" t="s">
        <v>8221</v>
      </c>
      <c r="Q725">
        <v>15</v>
      </c>
    </row>
    <row r="726" spans="1:17" x14ac:dyDescent="0.25">
      <c r="A726">
        <v>725</v>
      </c>
      <c r="B726" t="s">
        <v>8219</v>
      </c>
      <c r="C726">
        <v>104</v>
      </c>
      <c r="O726">
        <v>725</v>
      </c>
      <c r="P726" t="s">
        <v>8221</v>
      </c>
      <c r="Q726">
        <v>1</v>
      </c>
    </row>
    <row r="727" spans="1:17" x14ac:dyDescent="0.25">
      <c r="A727">
        <v>726</v>
      </c>
      <c r="B727" t="s">
        <v>8219</v>
      </c>
      <c r="C727">
        <v>108</v>
      </c>
      <c r="O727">
        <v>726</v>
      </c>
      <c r="P727" t="s">
        <v>8221</v>
      </c>
      <c r="Q727">
        <v>1</v>
      </c>
    </row>
    <row r="728" spans="1:17" x14ac:dyDescent="0.25">
      <c r="A728">
        <v>727</v>
      </c>
      <c r="B728" t="s">
        <v>8219</v>
      </c>
      <c r="C728">
        <v>38</v>
      </c>
      <c r="O728">
        <v>727</v>
      </c>
      <c r="P728" t="s">
        <v>8221</v>
      </c>
      <c r="Q728">
        <v>0</v>
      </c>
    </row>
    <row r="729" spans="1:17" x14ac:dyDescent="0.25">
      <c r="A729">
        <v>728</v>
      </c>
      <c r="B729" t="s">
        <v>8219</v>
      </c>
      <c r="C729">
        <v>88</v>
      </c>
      <c r="O729">
        <v>728</v>
      </c>
      <c r="P729" t="s">
        <v>8221</v>
      </c>
      <c r="Q729">
        <v>39</v>
      </c>
    </row>
    <row r="730" spans="1:17" x14ac:dyDescent="0.25">
      <c r="A730">
        <v>729</v>
      </c>
      <c r="B730" t="s">
        <v>8219</v>
      </c>
      <c r="C730">
        <v>82</v>
      </c>
      <c r="O730">
        <v>729</v>
      </c>
      <c r="P730" t="s">
        <v>8221</v>
      </c>
      <c r="Q730">
        <v>103</v>
      </c>
    </row>
    <row r="731" spans="1:17" x14ac:dyDescent="0.25">
      <c r="A731">
        <v>730</v>
      </c>
      <c r="B731" t="s">
        <v>8219</v>
      </c>
      <c r="C731">
        <v>126</v>
      </c>
      <c r="O731">
        <v>730</v>
      </c>
      <c r="P731" t="s">
        <v>8221</v>
      </c>
      <c r="Q731">
        <v>0</v>
      </c>
    </row>
    <row r="732" spans="1:17" x14ac:dyDescent="0.25">
      <c r="A732">
        <v>731</v>
      </c>
      <c r="B732" t="s">
        <v>8219</v>
      </c>
      <c r="C732">
        <v>133</v>
      </c>
      <c r="O732">
        <v>731</v>
      </c>
      <c r="P732" t="s">
        <v>8221</v>
      </c>
      <c r="Q732">
        <v>39</v>
      </c>
    </row>
    <row r="733" spans="1:17" x14ac:dyDescent="0.25">
      <c r="A733">
        <v>732</v>
      </c>
      <c r="B733" t="s">
        <v>8219</v>
      </c>
      <c r="C733">
        <v>47</v>
      </c>
      <c r="O733">
        <v>732</v>
      </c>
      <c r="P733" t="s">
        <v>8221</v>
      </c>
      <c r="Q733">
        <v>15</v>
      </c>
    </row>
    <row r="734" spans="1:17" x14ac:dyDescent="0.25">
      <c r="A734">
        <v>733</v>
      </c>
      <c r="B734" t="s">
        <v>8219</v>
      </c>
      <c r="C734">
        <v>58</v>
      </c>
      <c r="O734">
        <v>733</v>
      </c>
      <c r="P734" t="s">
        <v>8221</v>
      </c>
      <c r="Q734">
        <v>22</v>
      </c>
    </row>
    <row r="735" spans="1:17" x14ac:dyDescent="0.25">
      <c r="A735">
        <v>734</v>
      </c>
      <c r="B735" t="s">
        <v>8219</v>
      </c>
      <c r="C735">
        <v>32</v>
      </c>
      <c r="O735">
        <v>734</v>
      </c>
      <c r="P735" t="s">
        <v>8221</v>
      </c>
      <c r="Q735">
        <v>92</v>
      </c>
    </row>
    <row r="736" spans="1:17" x14ac:dyDescent="0.25">
      <c r="A736">
        <v>735</v>
      </c>
      <c r="B736" t="s">
        <v>8219</v>
      </c>
      <c r="C736">
        <v>37</v>
      </c>
      <c r="O736">
        <v>735</v>
      </c>
      <c r="P736" t="s">
        <v>8221</v>
      </c>
      <c r="Q736">
        <v>25</v>
      </c>
    </row>
    <row r="737" spans="1:17" x14ac:dyDescent="0.25">
      <c r="A737">
        <v>736</v>
      </c>
      <c r="B737" t="s">
        <v>8219</v>
      </c>
      <c r="C737">
        <v>87</v>
      </c>
      <c r="O737">
        <v>736</v>
      </c>
      <c r="P737" t="s">
        <v>8221</v>
      </c>
      <c r="Q737">
        <v>19</v>
      </c>
    </row>
    <row r="738" spans="1:17" x14ac:dyDescent="0.25">
      <c r="A738">
        <v>737</v>
      </c>
      <c r="B738" t="s">
        <v>8219</v>
      </c>
      <c r="C738">
        <v>15</v>
      </c>
      <c r="O738">
        <v>737</v>
      </c>
      <c r="P738" t="s">
        <v>8221</v>
      </c>
      <c r="Q738">
        <v>19</v>
      </c>
    </row>
    <row r="739" spans="1:17" x14ac:dyDescent="0.25">
      <c r="A739">
        <v>738</v>
      </c>
      <c r="B739" t="s">
        <v>8219</v>
      </c>
      <c r="C739">
        <v>27</v>
      </c>
      <c r="O739">
        <v>738</v>
      </c>
      <c r="P739" t="s">
        <v>8221</v>
      </c>
      <c r="Q739">
        <v>13</v>
      </c>
    </row>
    <row r="740" spans="1:17" x14ac:dyDescent="0.25">
      <c r="A740">
        <v>739</v>
      </c>
      <c r="B740" t="s">
        <v>8219</v>
      </c>
      <c r="C740">
        <v>19</v>
      </c>
      <c r="O740">
        <v>739</v>
      </c>
      <c r="P740" t="s">
        <v>8221</v>
      </c>
      <c r="Q740">
        <v>124</v>
      </c>
    </row>
    <row r="741" spans="1:17" x14ac:dyDescent="0.25">
      <c r="A741">
        <v>740</v>
      </c>
      <c r="B741" t="s">
        <v>8219</v>
      </c>
      <c r="C741">
        <v>17</v>
      </c>
      <c r="O741">
        <v>740</v>
      </c>
      <c r="P741" t="s">
        <v>8221</v>
      </c>
      <c r="Q741">
        <v>4</v>
      </c>
    </row>
    <row r="742" spans="1:17" x14ac:dyDescent="0.25">
      <c r="A742">
        <v>741</v>
      </c>
      <c r="B742" t="s">
        <v>8219</v>
      </c>
      <c r="C742">
        <v>26</v>
      </c>
      <c r="O742">
        <v>741</v>
      </c>
      <c r="P742" t="s">
        <v>8221</v>
      </c>
      <c r="Q742">
        <v>10</v>
      </c>
    </row>
    <row r="743" spans="1:17" x14ac:dyDescent="0.25">
      <c r="A743">
        <v>742</v>
      </c>
      <c r="B743" t="s">
        <v>8219</v>
      </c>
      <c r="C743">
        <v>28</v>
      </c>
      <c r="O743">
        <v>742</v>
      </c>
      <c r="P743" t="s">
        <v>8221</v>
      </c>
      <c r="Q743">
        <v>15</v>
      </c>
    </row>
    <row r="744" spans="1:17" x14ac:dyDescent="0.25">
      <c r="A744">
        <v>743</v>
      </c>
      <c r="B744" t="s">
        <v>8219</v>
      </c>
      <c r="C744">
        <v>37</v>
      </c>
      <c r="O744">
        <v>743</v>
      </c>
      <c r="P744" t="s">
        <v>8221</v>
      </c>
      <c r="Q744">
        <v>38</v>
      </c>
    </row>
    <row r="745" spans="1:17" x14ac:dyDescent="0.25">
      <c r="A745">
        <v>744</v>
      </c>
      <c r="B745" t="s">
        <v>8219</v>
      </c>
      <c r="C745">
        <v>128</v>
      </c>
      <c r="O745">
        <v>744</v>
      </c>
      <c r="P745" t="s">
        <v>8221</v>
      </c>
      <c r="Q745">
        <v>152</v>
      </c>
    </row>
    <row r="746" spans="1:17" x14ac:dyDescent="0.25">
      <c r="A746">
        <v>745</v>
      </c>
      <c r="B746" t="s">
        <v>8219</v>
      </c>
      <c r="C746">
        <v>10</v>
      </c>
      <c r="O746">
        <v>745</v>
      </c>
      <c r="P746" t="s">
        <v>8221</v>
      </c>
      <c r="Q746">
        <v>24</v>
      </c>
    </row>
    <row r="747" spans="1:17" x14ac:dyDescent="0.25">
      <c r="A747">
        <v>746</v>
      </c>
      <c r="B747" t="s">
        <v>8219</v>
      </c>
      <c r="C747">
        <v>83</v>
      </c>
      <c r="O747">
        <v>746</v>
      </c>
      <c r="P747" t="s">
        <v>8221</v>
      </c>
      <c r="Q747">
        <v>76</v>
      </c>
    </row>
    <row r="748" spans="1:17" x14ac:dyDescent="0.25">
      <c r="A748">
        <v>747</v>
      </c>
      <c r="B748" t="s">
        <v>8219</v>
      </c>
      <c r="C748">
        <v>46</v>
      </c>
      <c r="O748">
        <v>747</v>
      </c>
      <c r="P748" t="s">
        <v>8221</v>
      </c>
      <c r="Q748">
        <v>185</v>
      </c>
    </row>
    <row r="749" spans="1:17" x14ac:dyDescent="0.25">
      <c r="A749">
        <v>748</v>
      </c>
      <c r="B749" t="s">
        <v>8219</v>
      </c>
      <c r="C749">
        <v>90</v>
      </c>
      <c r="O749">
        <v>748</v>
      </c>
      <c r="P749" t="s">
        <v>8221</v>
      </c>
      <c r="Q749">
        <v>33</v>
      </c>
    </row>
    <row r="750" spans="1:17" x14ac:dyDescent="0.25">
      <c r="A750">
        <v>749</v>
      </c>
      <c r="B750" t="s">
        <v>8219</v>
      </c>
      <c r="C750">
        <v>81</v>
      </c>
      <c r="O750">
        <v>749</v>
      </c>
      <c r="P750" t="s">
        <v>8221</v>
      </c>
      <c r="Q750">
        <v>108</v>
      </c>
    </row>
    <row r="751" spans="1:17" x14ac:dyDescent="0.25">
      <c r="A751">
        <v>750</v>
      </c>
      <c r="B751" t="s">
        <v>8219</v>
      </c>
      <c r="C751">
        <v>32</v>
      </c>
      <c r="O751">
        <v>750</v>
      </c>
      <c r="P751" t="s">
        <v>8221</v>
      </c>
      <c r="Q751">
        <v>29</v>
      </c>
    </row>
    <row r="752" spans="1:17" x14ac:dyDescent="0.25">
      <c r="A752">
        <v>751</v>
      </c>
      <c r="B752" t="s">
        <v>8219</v>
      </c>
      <c r="C752">
        <v>20</v>
      </c>
      <c r="O752">
        <v>751</v>
      </c>
      <c r="P752" t="s">
        <v>8221</v>
      </c>
      <c r="Q752">
        <v>24</v>
      </c>
    </row>
    <row r="753" spans="1:17" x14ac:dyDescent="0.25">
      <c r="A753">
        <v>752</v>
      </c>
      <c r="B753" t="s">
        <v>8219</v>
      </c>
      <c r="C753">
        <v>70</v>
      </c>
      <c r="O753">
        <v>752</v>
      </c>
      <c r="P753" t="s">
        <v>8221</v>
      </c>
      <c r="Q753">
        <v>4</v>
      </c>
    </row>
    <row r="754" spans="1:17" x14ac:dyDescent="0.25">
      <c r="A754">
        <v>753</v>
      </c>
      <c r="B754" t="s">
        <v>8219</v>
      </c>
      <c r="C754">
        <v>168</v>
      </c>
      <c r="O754">
        <v>753</v>
      </c>
      <c r="P754" t="s">
        <v>8221</v>
      </c>
      <c r="Q754">
        <v>4</v>
      </c>
    </row>
    <row r="755" spans="1:17" x14ac:dyDescent="0.25">
      <c r="A755">
        <v>754</v>
      </c>
      <c r="B755" t="s">
        <v>8219</v>
      </c>
      <c r="C755">
        <v>34</v>
      </c>
      <c r="O755">
        <v>754</v>
      </c>
      <c r="P755" t="s">
        <v>8221</v>
      </c>
      <c r="Q755">
        <v>15</v>
      </c>
    </row>
    <row r="756" spans="1:17" x14ac:dyDescent="0.25">
      <c r="A756">
        <v>755</v>
      </c>
      <c r="B756" t="s">
        <v>8219</v>
      </c>
      <c r="C756">
        <v>48</v>
      </c>
      <c r="O756">
        <v>755</v>
      </c>
      <c r="P756" t="s">
        <v>8221</v>
      </c>
      <c r="Q756">
        <v>4</v>
      </c>
    </row>
    <row r="757" spans="1:17" x14ac:dyDescent="0.25">
      <c r="A757">
        <v>756</v>
      </c>
      <c r="B757" t="s">
        <v>8219</v>
      </c>
      <c r="C757">
        <v>48</v>
      </c>
      <c r="O757">
        <v>756</v>
      </c>
      <c r="P757" t="s">
        <v>8221</v>
      </c>
      <c r="Q757">
        <v>139</v>
      </c>
    </row>
    <row r="758" spans="1:17" x14ac:dyDescent="0.25">
      <c r="A758">
        <v>757</v>
      </c>
      <c r="B758" t="s">
        <v>8219</v>
      </c>
      <c r="C758">
        <v>221</v>
      </c>
      <c r="O758">
        <v>757</v>
      </c>
      <c r="P758" t="s">
        <v>8221</v>
      </c>
      <c r="Q758">
        <v>2</v>
      </c>
    </row>
    <row r="759" spans="1:17" x14ac:dyDescent="0.25">
      <c r="A759">
        <v>758</v>
      </c>
      <c r="B759" t="s">
        <v>8219</v>
      </c>
      <c r="C759">
        <v>107</v>
      </c>
      <c r="O759">
        <v>758</v>
      </c>
      <c r="P759" t="s">
        <v>8221</v>
      </c>
      <c r="Q759">
        <v>18</v>
      </c>
    </row>
    <row r="760" spans="1:17" x14ac:dyDescent="0.25">
      <c r="A760">
        <v>759</v>
      </c>
      <c r="B760" t="s">
        <v>8219</v>
      </c>
      <c r="C760">
        <v>45</v>
      </c>
      <c r="O760">
        <v>759</v>
      </c>
      <c r="P760" t="s">
        <v>8221</v>
      </c>
      <c r="Q760">
        <v>81</v>
      </c>
    </row>
    <row r="761" spans="1:17" x14ac:dyDescent="0.25">
      <c r="A761">
        <v>760</v>
      </c>
      <c r="B761" t="s">
        <v>8219</v>
      </c>
      <c r="C761">
        <v>36</v>
      </c>
      <c r="O761">
        <v>760</v>
      </c>
      <c r="P761" t="s">
        <v>8221</v>
      </c>
      <c r="Q761">
        <v>86</v>
      </c>
    </row>
    <row r="762" spans="1:17" x14ac:dyDescent="0.25">
      <c r="A762">
        <v>761</v>
      </c>
      <c r="B762" t="s">
        <v>8219</v>
      </c>
      <c r="C762">
        <v>101</v>
      </c>
      <c r="O762">
        <v>761</v>
      </c>
      <c r="P762" t="s">
        <v>8221</v>
      </c>
      <c r="Q762">
        <v>140</v>
      </c>
    </row>
    <row r="763" spans="1:17" x14ac:dyDescent="0.25">
      <c r="A763">
        <v>762</v>
      </c>
      <c r="B763" t="s">
        <v>8219</v>
      </c>
      <c r="C763">
        <v>62</v>
      </c>
      <c r="O763">
        <v>762</v>
      </c>
      <c r="P763" t="s">
        <v>8221</v>
      </c>
      <c r="Q763">
        <v>37</v>
      </c>
    </row>
    <row r="764" spans="1:17" x14ac:dyDescent="0.25">
      <c r="A764">
        <v>763</v>
      </c>
      <c r="B764" t="s">
        <v>8219</v>
      </c>
      <c r="C764">
        <v>32</v>
      </c>
      <c r="O764">
        <v>763</v>
      </c>
      <c r="P764" t="s">
        <v>8221</v>
      </c>
      <c r="Q764">
        <v>6</v>
      </c>
    </row>
    <row r="765" spans="1:17" x14ac:dyDescent="0.25">
      <c r="A765">
        <v>764</v>
      </c>
      <c r="B765" t="s">
        <v>8219</v>
      </c>
      <c r="C765">
        <v>89</v>
      </c>
      <c r="O765">
        <v>764</v>
      </c>
      <c r="P765" t="s">
        <v>8221</v>
      </c>
      <c r="Q765">
        <v>113</v>
      </c>
    </row>
    <row r="766" spans="1:17" x14ac:dyDescent="0.25">
      <c r="A766">
        <v>765</v>
      </c>
      <c r="B766" t="s">
        <v>8219</v>
      </c>
      <c r="C766">
        <v>93</v>
      </c>
      <c r="O766">
        <v>765</v>
      </c>
      <c r="P766" t="s">
        <v>8221</v>
      </c>
      <c r="Q766">
        <v>37</v>
      </c>
    </row>
    <row r="767" spans="1:17" x14ac:dyDescent="0.25">
      <c r="A767">
        <v>766</v>
      </c>
      <c r="B767" t="s">
        <v>8219</v>
      </c>
      <c r="C767">
        <v>98</v>
      </c>
      <c r="O767">
        <v>766</v>
      </c>
      <c r="P767" t="s">
        <v>8221</v>
      </c>
      <c r="Q767">
        <v>18</v>
      </c>
    </row>
    <row r="768" spans="1:17" x14ac:dyDescent="0.25">
      <c r="A768">
        <v>767</v>
      </c>
      <c r="B768" t="s">
        <v>8219</v>
      </c>
      <c r="C768">
        <v>82</v>
      </c>
      <c r="O768">
        <v>767</v>
      </c>
      <c r="P768" t="s">
        <v>8221</v>
      </c>
      <c r="Q768">
        <v>75</v>
      </c>
    </row>
    <row r="769" spans="1:17" x14ac:dyDescent="0.25">
      <c r="A769">
        <v>768</v>
      </c>
      <c r="B769" t="s">
        <v>8219</v>
      </c>
      <c r="C769">
        <v>116</v>
      </c>
      <c r="O769">
        <v>768</v>
      </c>
      <c r="P769" t="s">
        <v>8221</v>
      </c>
      <c r="Q769">
        <v>52</v>
      </c>
    </row>
    <row r="770" spans="1:17" x14ac:dyDescent="0.25">
      <c r="A770">
        <v>769</v>
      </c>
      <c r="B770" t="s">
        <v>8219</v>
      </c>
      <c r="C770">
        <v>52</v>
      </c>
      <c r="O770">
        <v>769</v>
      </c>
      <c r="P770" t="s">
        <v>8221</v>
      </c>
      <c r="Q770">
        <v>122</v>
      </c>
    </row>
    <row r="771" spans="1:17" x14ac:dyDescent="0.25">
      <c r="A771">
        <v>770</v>
      </c>
      <c r="B771" t="s">
        <v>8219</v>
      </c>
      <c r="C771">
        <v>23</v>
      </c>
      <c r="O771">
        <v>770</v>
      </c>
      <c r="P771" t="s">
        <v>8221</v>
      </c>
      <c r="Q771">
        <v>8</v>
      </c>
    </row>
    <row r="772" spans="1:17" x14ac:dyDescent="0.25">
      <c r="A772">
        <v>771</v>
      </c>
      <c r="B772" t="s">
        <v>8219</v>
      </c>
      <c r="C772">
        <v>77</v>
      </c>
      <c r="O772">
        <v>771</v>
      </c>
      <c r="P772" t="s">
        <v>8221</v>
      </c>
      <c r="Q772">
        <v>8</v>
      </c>
    </row>
    <row r="773" spans="1:17" x14ac:dyDescent="0.25">
      <c r="A773">
        <v>772</v>
      </c>
      <c r="B773" t="s">
        <v>8219</v>
      </c>
      <c r="C773">
        <v>49</v>
      </c>
      <c r="O773">
        <v>772</v>
      </c>
      <c r="P773" t="s">
        <v>8221</v>
      </c>
      <c r="Q773">
        <v>96</v>
      </c>
    </row>
    <row r="774" spans="1:17" x14ac:dyDescent="0.25">
      <c r="A774">
        <v>773</v>
      </c>
      <c r="B774" t="s">
        <v>8219</v>
      </c>
      <c r="C774">
        <v>59</v>
      </c>
      <c r="O774">
        <v>773</v>
      </c>
      <c r="P774" t="s">
        <v>8221</v>
      </c>
      <c r="Q774">
        <v>9</v>
      </c>
    </row>
    <row r="775" spans="1:17" x14ac:dyDescent="0.25">
      <c r="A775">
        <v>774</v>
      </c>
      <c r="B775" t="s">
        <v>8219</v>
      </c>
      <c r="C775">
        <v>113</v>
      </c>
      <c r="O775">
        <v>774</v>
      </c>
      <c r="P775" t="s">
        <v>8221</v>
      </c>
      <c r="Q775">
        <v>2</v>
      </c>
    </row>
    <row r="776" spans="1:17" x14ac:dyDescent="0.25">
      <c r="A776">
        <v>775</v>
      </c>
      <c r="B776" t="s">
        <v>8219</v>
      </c>
      <c r="C776">
        <v>34</v>
      </c>
      <c r="O776">
        <v>775</v>
      </c>
      <c r="P776" t="s">
        <v>8221</v>
      </c>
      <c r="Q776">
        <v>26</v>
      </c>
    </row>
    <row r="777" spans="1:17" x14ac:dyDescent="0.25">
      <c r="A777">
        <v>776</v>
      </c>
      <c r="B777" t="s">
        <v>8219</v>
      </c>
      <c r="C777">
        <v>42</v>
      </c>
      <c r="O777">
        <v>776</v>
      </c>
      <c r="P777" t="s">
        <v>8221</v>
      </c>
      <c r="Q777">
        <v>23</v>
      </c>
    </row>
    <row r="778" spans="1:17" x14ac:dyDescent="0.25">
      <c r="A778">
        <v>777</v>
      </c>
      <c r="B778" t="s">
        <v>8219</v>
      </c>
      <c r="C778">
        <v>42</v>
      </c>
      <c r="O778">
        <v>777</v>
      </c>
      <c r="P778" t="s">
        <v>8221</v>
      </c>
      <c r="Q778">
        <v>0</v>
      </c>
    </row>
    <row r="779" spans="1:17" x14ac:dyDescent="0.25">
      <c r="A779">
        <v>778</v>
      </c>
      <c r="B779" t="s">
        <v>8219</v>
      </c>
      <c r="C779">
        <v>49</v>
      </c>
      <c r="O779">
        <v>778</v>
      </c>
      <c r="P779" t="s">
        <v>8221</v>
      </c>
      <c r="Q779">
        <v>140</v>
      </c>
    </row>
    <row r="780" spans="1:17" x14ac:dyDescent="0.25">
      <c r="A780">
        <v>779</v>
      </c>
      <c r="B780" t="s">
        <v>8219</v>
      </c>
      <c r="C780">
        <v>56</v>
      </c>
      <c r="O780">
        <v>779</v>
      </c>
      <c r="P780" t="s">
        <v>8221</v>
      </c>
      <c r="Q780">
        <v>0</v>
      </c>
    </row>
    <row r="781" spans="1:17" x14ac:dyDescent="0.25">
      <c r="A781">
        <v>780</v>
      </c>
      <c r="B781" t="s">
        <v>8219</v>
      </c>
      <c r="C781">
        <v>25</v>
      </c>
      <c r="O781">
        <v>780</v>
      </c>
      <c r="P781" t="s">
        <v>8221</v>
      </c>
      <c r="Q781">
        <v>6</v>
      </c>
    </row>
    <row r="782" spans="1:17" x14ac:dyDescent="0.25">
      <c r="A782">
        <v>781</v>
      </c>
      <c r="B782" t="s">
        <v>8219</v>
      </c>
      <c r="C782">
        <v>52</v>
      </c>
      <c r="O782">
        <v>781</v>
      </c>
      <c r="P782" t="s">
        <v>8221</v>
      </c>
      <c r="Q782">
        <v>100</v>
      </c>
    </row>
    <row r="783" spans="1:17" x14ac:dyDescent="0.25">
      <c r="A783">
        <v>782</v>
      </c>
      <c r="B783" t="s">
        <v>8219</v>
      </c>
      <c r="C783">
        <v>34</v>
      </c>
      <c r="O783">
        <v>782</v>
      </c>
      <c r="P783" t="s">
        <v>8221</v>
      </c>
      <c r="Q783">
        <v>0</v>
      </c>
    </row>
    <row r="784" spans="1:17" x14ac:dyDescent="0.25">
      <c r="A784">
        <v>783</v>
      </c>
      <c r="B784" t="s">
        <v>8219</v>
      </c>
      <c r="C784">
        <v>67</v>
      </c>
      <c r="O784">
        <v>783</v>
      </c>
      <c r="P784" t="s">
        <v>8221</v>
      </c>
      <c r="Q784">
        <v>4</v>
      </c>
    </row>
    <row r="785" spans="1:17" x14ac:dyDescent="0.25">
      <c r="A785">
        <v>784</v>
      </c>
      <c r="B785" t="s">
        <v>8219</v>
      </c>
      <c r="C785">
        <v>70</v>
      </c>
      <c r="O785">
        <v>784</v>
      </c>
      <c r="P785" t="s">
        <v>8221</v>
      </c>
      <c r="Q785">
        <v>8</v>
      </c>
    </row>
    <row r="786" spans="1:17" x14ac:dyDescent="0.25">
      <c r="A786">
        <v>785</v>
      </c>
      <c r="B786" t="s">
        <v>8219</v>
      </c>
      <c r="C786">
        <v>89</v>
      </c>
      <c r="O786">
        <v>785</v>
      </c>
      <c r="P786" t="s">
        <v>8221</v>
      </c>
      <c r="Q786">
        <v>0</v>
      </c>
    </row>
    <row r="787" spans="1:17" x14ac:dyDescent="0.25">
      <c r="A787">
        <v>786</v>
      </c>
      <c r="B787" t="s">
        <v>8219</v>
      </c>
      <c r="C787">
        <v>107</v>
      </c>
      <c r="O787">
        <v>786</v>
      </c>
      <c r="P787" t="s">
        <v>8221</v>
      </c>
      <c r="Q787">
        <v>16</v>
      </c>
    </row>
    <row r="788" spans="1:17" x14ac:dyDescent="0.25">
      <c r="A788">
        <v>787</v>
      </c>
      <c r="B788" t="s">
        <v>8219</v>
      </c>
      <c r="C788">
        <v>159</v>
      </c>
      <c r="O788">
        <v>787</v>
      </c>
      <c r="P788" t="s">
        <v>8221</v>
      </c>
      <c r="Q788">
        <v>2</v>
      </c>
    </row>
    <row r="789" spans="1:17" x14ac:dyDescent="0.25">
      <c r="A789">
        <v>788</v>
      </c>
      <c r="B789" t="s">
        <v>8219</v>
      </c>
      <c r="C789">
        <v>181</v>
      </c>
      <c r="O789">
        <v>788</v>
      </c>
      <c r="P789" t="s">
        <v>8221</v>
      </c>
      <c r="Q789">
        <v>48</v>
      </c>
    </row>
    <row r="790" spans="1:17" x14ac:dyDescent="0.25">
      <c r="A790">
        <v>789</v>
      </c>
      <c r="B790" t="s">
        <v>8219</v>
      </c>
      <c r="C790">
        <v>131</v>
      </c>
      <c r="O790">
        <v>789</v>
      </c>
      <c r="P790" t="s">
        <v>8221</v>
      </c>
      <c r="Q790">
        <v>2</v>
      </c>
    </row>
    <row r="791" spans="1:17" x14ac:dyDescent="0.25">
      <c r="A791">
        <v>790</v>
      </c>
      <c r="B791" t="s">
        <v>8219</v>
      </c>
      <c r="C791">
        <v>125</v>
      </c>
      <c r="O791">
        <v>790</v>
      </c>
      <c r="P791" t="s">
        <v>8221</v>
      </c>
      <c r="Q791">
        <v>2</v>
      </c>
    </row>
    <row r="792" spans="1:17" x14ac:dyDescent="0.25">
      <c r="A792">
        <v>791</v>
      </c>
      <c r="B792" t="s">
        <v>8219</v>
      </c>
      <c r="C792">
        <v>61</v>
      </c>
      <c r="O792">
        <v>791</v>
      </c>
      <c r="P792" t="s">
        <v>8221</v>
      </c>
      <c r="Q792">
        <v>1</v>
      </c>
    </row>
    <row r="793" spans="1:17" x14ac:dyDescent="0.25">
      <c r="A793">
        <v>792</v>
      </c>
      <c r="B793" t="s">
        <v>8219</v>
      </c>
      <c r="C793">
        <v>90</v>
      </c>
      <c r="O793">
        <v>792</v>
      </c>
      <c r="P793" t="s">
        <v>8221</v>
      </c>
      <c r="Q793">
        <v>17</v>
      </c>
    </row>
    <row r="794" spans="1:17" x14ac:dyDescent="0.25">
      <c r="A794">
        <v>793</v>
      </c>
      <c r="B794" t="s">
        <v>8219</v>
      </c>
      <c r="C794">
        <v>35</v>
      </c>
      <c r="O794">
        <v>793</v>
      </c>
      <c r="P794" t="s">
        <v>8221</v>
      </c>
      <c r="Q794">
        <v>0</v>
      </c>
    </row>
    <row r="795" spans="1:17" x14ac:dyDescent="0.25">
      <c r="A795">
        <v>794</v>
      </c>
      <c r="B795" t="s">
        <v>8219</v>
      </c>
      <c r="C795">
        <v>90</v>
      </c>
      <c r="O795">
        <v>794</v>
      </c>
      <c r="P795" t="s">
        <v>8221</v>
      </c>
      <c r="Q795">
        <v>11</v>
      </c>
    </row>
    <row r="796" spans="1:17" x14ac:dyDescent="0.25">
      <c r="A796">
        <v>795</v>
      </c>
      <c r="B796" t="s">
        <v>8219</v>
      </c>
      <c r="C796">
        <v>4</v>
      </c>
      <c r="O796">
        <v>795</v>
      </c>
      <c r="P796" t="s">
        <v>8221</v>
      </c>
      <c r="Q796">
        <v>95</v>
      </c>
    </row>
    <row r="797" spans="1:17" x14ac:dyDescent="0.25">
      <c r="A797">
        <v>796</v>
      </c>
      <c r="B797" t="s">
        <v>8219</v>
      </c>
      <c r="C797">
        <v>120</v>
      </c>
      <c r="O797">
        <v>796</v>
      </c>
      <c r="P797" t="s">
        <v>8221</v>
      </c>
      <c r="Q797">
        <v>13</v>
      </c>
    </row>
    <row r="798" spans="1:17" x14ac:dyDescent="0.25">
      <c r="A798">
        <v>797</v>
      </c>
      <c r="B798" t="s">
        <v>8219</v>
      </c>
      <c r="C798">
        <v>14</v>
      </c>
      <c r="O798">
        <v>797</v>
      </c>
      <c r="P798" t="s">
        <v>8221</v>
      </c>
      <c r="Q798">
        <v>2</v>
      </c>
    </row>
    <row r="799" spans="1:17" x14ac:dyDescent="0.25">
      <c r="A799">
        <v>798</v>
      </c>
      <c r="B799" t="s">
        <v>8219</v>
      </c>
      <c r="C799">
        <v>27</v>
      </c>
      <c r="O799">
        <v>798</v>
      </c>
      <c r="P799" t="s">
        <v>8221</v>
      </c>
      <c r="Q799">
        <v>2</v>
      </c>
    </row>
    <row r="800" spans="1:17" x14ac:dyDescent="0.25">
      <c r="A800">
        <v>799</v>
      </c>
      <c r="B800" t="s">
        <v>8219</v>
      </c>
      <c r="C800">
        <v>49</v>
      </c>
      <c r="O800">
        <v>799</v>
      </c>
      <c r="P800" t="s">
        <v>8221</v>
      </c>
      <c r="Q800">
        <v>3</v>
      </c>
    </row>
    <row r="801" spans="1:17" x14ac:dyDescent="0.25">
      <c r="A801">
        <v>800</v>
      </c>
      <c r="B801" t="s">
        <v>8219</v>
      </c>
      <c r="C801">
        <v>102</v>
      </c>
      <c r="O801">
        <v>800</v>
      </c>
      <c r="P801" t="s">
        <v>8221</v>
      </c>
      <c r="Q801">
        <v>0</v>
      </c>
    </row>
    <row r="802" spans="1:17" x14ac:dyDescent="0.25">
      <c r="A802">
        <v>801</v>
      </c>
      <c r="B802" t="s">
        <v>8219</v>
      </c>
      <c r="C802">
        <v>3</v>
      </c>
      <c r="O802">
        <v>801</v>
      </c>
      <c r="P802" t="s">
        <v>8221</v>
      </c>
      <c r="Q802">
        <v>0</v>
      </c>
    </row>
    <row r="803" spans="1:17" x14ac:dyDescent="0.25">
      <c r="A803">
        <v>802</v>
      </c>
      <c r="B803" t="s">
        <v>8219</v>
      </c>
      <c r="C803">
        <v>25</v>
      </c>
      <c r="O803">
        <v>802</v>
      </c>
      <c r="P803" t="s">
        <v>8221</v>
      </c>
      <c r="Q803">
        <v>0</v>
      </c>
    </row>
    <row r="804" spans="1:17" x14ac:dyDescent="0.25">
      <c r="A804">
        <v>803</v>
      </c>
      <c r="B804" t="s">
        <v>8219</v>
      </c>
      <c r="C804">
        <v>118</v>
      </c>
      <c r="O804">
        <v>803</v>
      </c>
      <c r="P804" t="s">
        <v>8221</v>
      </c>
      <c r="Q804">
        <v>2</v>
      </c>
    </row>
    <row r="805" spans="1:17" x14ac:dyDescent="0.25">
      <c r="A805">
        <v>804</v>
      </c>
      <c r="B805" t="s">
        <v>8219</v>
      </c>
      <c r="C805">
        <v>57</v>
      </c>
      <c r="O805">
        <v>804</v>
      </c>
      <c r="P805" t="s">
        <v>8221</v>
      </c>
      <c r="Q805">
        <v>24</v>
      </c>
    </row>
    <row r="806" spans="1:17" x14ac:dyDescent="0.25">
      <c r="A806">
        <v>805</v>
      </c>
      <c r="B806" t="s">
        <v>8219</v>
      </c>
      <c r="C806">
        <v>11</v>
      </c>
      <c r="O806">
        <v>805</v>
      </c>
      <c r="P806" t="s">
        <v>8221</v>
      </c>
      <c r="Q806">
        <v>25</v>
      </c>
    </row>
    <row r="807" spans="1:17" x14ac:dyDescent="0.25">
      <c r="A807">
        <v>806</v>
      </c>
      <c r="B807" t="s">
        <v>8219</v>
      </c>
      <c r="C807">
        <v>33</v>
      </c>
      <c r="O807">
        <v>806</v>
      </c>
      <c r="P807" t="s">
        <v>8221</v>
      </c>
      <c r="Q807">
        <v>3</v>
      </c>
    </row>
    <row r="808" spans="1:17" x14ac:dyDescent="0.25">
      <c r="A808">
        <v>807</v>
      </c>
      <c r="B808" t="s">
        <v>8219</v>
      </c>
      <c r="C808">
        <v>40</v>
      </c>
      <c r="O808">
        <v>807</v>
      </c>
      <c r="P808" t="s">
        <v>8221</v>
      </c>
      <c r="Q808">
        <v>41</v>
      </c>
    </row>
    <row r="809" spans="1:17" x14ac:dyDescent="0.25">
      <c r="A809">
        <v>808</v>
      </c>
      <c r="B809" t="s">
        <v>8219</v>
      </c>
      <c r="C809">
        <v>50</v>
      </c>
      <c r="O809">
        <v>808</v>
      </c>
      <c r="P809" t="s">
        <v>8221</v>
      </c>
      <c r="Q809">
        <v>2</v>
      </c>
    </row>
    <row r="810" spans="1:17" x14ac:dyDescent="0.25">
      <c r="A810">
        <v>809</v>
      </c>
      <c r="B810" t="s">
        <v>8219</v>
      </c>
      <c r="C810">
        <v>38</v>
      </c>
      <c r="O810">
        <v>809</v>
      </c>
      <c r="P810" t="s">
        <v>8221</v>
      </c>
      <c r="Q810">
        <v>4</v>
      </c>
    </row>
    <row r="811" spans="1:17" x14ac:dyDescent="0.25">
      <c r="A811">
        <v>810</v>
      </c>
      <c r="B811" t="s">
        <v>8219</v>
      </c>
      <c r="C811">
        <v>96</v>
      </c>
      <c r="O811">
        <v>810</v>
      </c>
      <c r="P811" t="s">
        <v>8221</v>
      </c>
      <c r="Q811">
        <v>99</v>
      </c>
    </row>
    <row r="812" spans="1:17" x14ac:dyDescent="0.25">
      <c r="A812">
        <v>811</v>
      </c>
      <c r="B812" t="s">
        <v>8219</v>
      </c>
      <c r="C812">
        <v>48</v>
      </c>
      <c r="O812">
        <v>811</v>
      </c>
      <c r="P812" t="s">
        <v>8221</v>
      </c>
      <c r="Q812">
        <v>4</v>
      </c>
    </row>
    <row r="813" spans="1:17" x14ac:dyDescent="0.25">
      <c r="A813">
        <v>812</v>
      </c>
      <c r="B813" t="s">
        <v>8219</v>
      </c>
      <c r="C813">
        <v>33</v>
      </c>
      <c r="O813">
        <v>812</v>
      </c>
      <c r="P813" t="s">
        <v>8221</v>
      </c>
      <c r="Q813">
        <v>4</v>
      </c>
    </row>
    <row r="814" spans="1:17" x14ac:dyDescent="0.25">
      <c r="A814">
        <v>813</v>
      </c>
      <c r="B814" t="s">
        <v>8219</v>
      </c>
      <c r="C814">
        <v>226</v>
      </c>
      <c r="O814">
        <v>813</v>
      </c>
      <c r="P814" t="s">
        <v>8221</v>
      </c>
      <c r="Q814">
        <v>38</v>
      </c>
    </row>
    <row r="815" spans="1:17" x14ac:dyDescent="0.25">
      <c r="A815">
        <v>814</v>
      </c>
      <c r="B815" t="s">
        <v>8219</v>
      </c>
      <c r="C815">
        <v>14</v>
      </c>
      <c r="O815">
        <v>814</v>
      </c>
      <c r="P815" t="s">
        <v>8221</v>
      </c>
      <c r="Q815">
        <v>285</v>
      </c>
    </row>
    <row r="816" spans="1:17" x14ac:dyDescent="0.25">
      <c r="A816">
        <v>815</v>
      </c>
      <c r="B816" t="s">
        <v>8219</v>
      </c>
      <c r="C816">
        <v>20</v>
      </c>
      <c r="O816">
        <v>815</v>
      </c>
      <c r="P816" t="s">
        <v>8221</v>
      </c>
      <c r="Q816">
        <v>1</v>
      </c>
    </row>
    <row r="817" spans="1:17" x14ac:dyDescent="0.25">
      <c r="A817">
        <v>816</v>
      </c>
      <c r="B817" t="s">
        <v>8219</v>
      </c>
      <c r="C817">
        <v>25</v>
      </c>
      <c r="O817">
        <v>816</v>
      </c>
      <c r="P817" t="s">
        <v>8221</v>
      </c>
      <c r="Q817">
        <v>42</v>
      </c>
    </row>
    <row r="818" spans="1:17" x14ac:dyDescent="0.25">
      <c r="A818">
        <v>817</v>
      </c>
      <c r="B818" t="s">
        <v>8219</v>
      </c>
      <c r="C818">
        <v>90</v>
      </c>
      <c r="O818">
        <v>817</v>
      </c>
      <c r="P818" t="s">
        <v>8221</v>
      </c>
      <c r="Q818">
        <v>26</v>
      </c>
    </row>
    <row r="819" spans="1:17" x14ac:dyDescent="0.25">
      <c r="A819">
        <v>818</v>
      </c>
      <c r="B819" t="s">
        <v>8219</v>
      </c>
      <c r="C819">
        <v>11</v>
      </c>
      <c r="O819">
        <v>818</v>
      </c>
      <c r="P819" t="s">
        <v>8221</v>
      </c>
      <c r="Q819">
        <v>2</v>
      </c>
    </row>
    <row r="820" spans="1:17" x14ac:dyDescent="0.25">
      <c r="A820">
        <v>819</v>
      </c>
      <c r="B820" t="s">
        <v>8219</v>
      </c>
      <c r="C820">
        <v>55</v>
      </c>
      <c r="O820">
        <v>819</v>
      </c>
      <c r="P820" t="s">
        <v>8221</v>
      </c>
      <c r="Q820">
        <v>4</v>
      </c>
    </row>
    <row r="821" spans="1:17" x14ac:dyDescent="0.25">
      <c r="A821">
        <v>820</v>
      </c>
      <c r="B821" t="s">
        <v>8219</v>
      </c>
      <c r="C821">
        <v>30</v>
      </c>
      <c r="O821">
        <v>820</v>
      </c>
      <c r="P821" t="s">
        <v>8221</v>
      </c>
      <c r="Q821">
        <v>6</v>
      </c>
    </row>
    <row r="822" spans="1:17" x14ac:dyDescent="0.25">
      <c r="A822">
        <v>821</v>
      </c>
      <c r="B822" t="s">
        <v>8219</v>
      </c>
      <c r="C822">
        <v>28</v>
      </c>
      <c r="O822">
        <v>821</v>
      </c>
      <c r="P822" t="s">
        <v>8221</v>
      </c>
      <c r="Q822">
        <v>70</v>
      </c>
    </row>
    <row r="823" spans="1:17" x14ac:dyDescent="0.25">
      <c r="A823">
        <v>822</v>
      </c>
      <c r="B823" t="s">
        <v>8219</v>
      </c>
      <c r="C823">
        <v>45</v>
      </c>
      <c r="O823">
        <v>822</v>
      </c>
      <c r="P823" t="s">
        <v>8221</v>
      </c>
      <c r="Q823">
        <v>9</v>
      </c>
    </row>
    <row r="824" spans="1:17" x14ac:dyDescent="0.25">
      <c r="A824">
        <v>823</v>
      </c>
      <c r="B824" t="s">
        <v>8219</v>
      </c>
      <c r="C824">
        <v>13</v>
      </c>
      <c r="O824">
        <v>823</v>
      </c>
      <c r="P824" t="s">
        <v>8221</v>
      </c>
      <c r="Q824">
        <v>8</v>
      </c>
    </row>
    <row r="825" spans="1:17" x14ac:dyDescent="0.25">
      <c r="A825">
        <v>824</v>
      </c>
      <c r="B825" t="s">
        <v>8219</v>
      </c>
      <c r="C825">
        <v>40</v>
      </c>
      <c r="O825">
        <v>824</v>
      </c>
      <c r="P825" t="s">
        <v>8221</v>
      </c>
      <c r="Q825">
        <v>105</v>
      </c>
    </row>
    <row r="826" spans="1:17" x14ac:dyDescent="0.25">
      <c r="A826">
        <v>825</v>
      </c>
      <c r="B826" t="s">
        <v>8219</v>
      </c>
      <c r="C826">
        <v>21</v>
      </c>
      <c r="O826">
        <v>825</v>
      </c>
      <c r="P826" t="s">
        <v>8221</v>
      </c>
      <c r="Q826">
        <v>12</v>
      </c>
    </row>
    <row r="827" spans="1:17" x14ac:dyDescent="0.25">
      <c r="A827">
        <v>826</v>
      </c>
      <c r="B827" t="s">
        <v>8219</v>
      </c>
      <c r="C827">
        <v>134</v>
      </c>
      <c r="O827">
        <v>826</v>
      </c>
      <c r="P827" t="s">
        <v>8221</v>
      </c>
      <c r="Q827">
        <v>0</v>
      </c>
    </row>
    <row r="828" spans="1:17" x14ac:dyDescent="0.25">
      <c r="A828">
        <v>827</v>
      </c>
      <c r="B828" t="s">
        <v>8219</v>
      </c>
      <c r="C828">
        <v>20</v>
      </c>
      <c r="O828">
        <v>827</v>
      </c>
      <c r="P828" t="s">
        <v>8221</v>
      </c>
      <c r="Q828">
        <v>16</v>
      </c>
    </row>
    <row r="829" spans="1:17" x14ac:dyDescent="0.25">
      <c r="A829">
        <v>828</v>
      </c>
      <c r="B829" t="s">
        <v>8219</v>
      </c>
      <c r="C829">
        <v>19</v>
      </c>
      <c r="O829">
        <v>828</v>
      </c>
      <c r="P829" t="s">
        <v>8221</v>
      </c>
      <c r="Q829">
        <v>7</v>
      </c>
    </row>
    <row r="830" spans="1:17" x14ac:dyDescent="0.25">
      <c r="A830">
        <v>829</v>
      </c>
      <c r="B830" t="s">
        <v>8219</v>
      </c>
      <c r="C830">
        <v>209</v>
      </c>
      <c r="O830">
        <v>829</v>
      </c>
      <c r="P830" t="s">
        <v>8221</v>
      </c>
      <c r="Q830">
        <v>4</v>
      </c>
    </row>
    <row r="831" spans="1:17" x14ac:dyDescent="0.25">
      <c r="A831">
        <v>830</v>
      </c>
      <c r="B831" t="s">
        <v>8219</v>
      </c>
      <c r="C831">
        <v>38</v>
      </c>
      <c r="O831">
        <v>830</v>
      </c>
      <c r="P831" t="s">
        <v>8221</v>
      </c>
      <c r="Q831">
        <v>1</v>
      </c>
    </row>
    <row r="832" spans="1:17" x14ac:dyDescent="0.25">
      <c r="A832">
        <v>831</v>
      </c>
      <c r="B832" t="s">
        <v>8219</v>
      </c>
      <c r="C832">
        <v>24</v>
      </c>
      <c r="O832">
        <v>831</v>
      </c>
      <c r="P832" t="s">
        <v>8221</v>
      </c>
      <c r="Q832">
        <v>28</v>
      </c>
    </row>
    <row r="833" spans="1:17" x14ac:dyDescent="0.25">
      <c r="A833">
        <v>832</v>
      </c>
      <c r="B833" t="s">
        <v>8219</v>
      </c>
      <c r="C833">
        <v>8</v>
      </c>
      <c r="O833">
        <v>832</v>
      </c>
      <c r="P833" t="s">
        <v>8221</v>
      </c>
      <c r="Q833">
        <v>1</v>
      </c>
    </row>
    <row r="834" spans="1:17" x14ac:dyDescent="0.25">
      <c r="A834">
        <v>833</v>
      </c>
      <c r="B834" t="s">
        <v>8219</v>
      </c>
      <c r="C834">
        <v>179</v>
      </c>
      <c r="O834">
        <v>833</v>
      </c>
      <c r="P834" t="s">
        <v>8221</v>
      </c>
      <c r="Q834">
        <v>1</v>
      </c>
    </row>
    <row r="835" spans="1:17" x14ac:dyDescent="0.25">
      <c r="A835">
        <v>834</v>
      </c>
      <c r="B835" t="s">
        <v>8219</v>
      </c>
      <c r="C835">
        <v>26</v>
      </c>
      <c r="O835">
        <v>834</v>
      </c>
      <c r="P835" t="s">
        <v>8221</v>
      </c>
      <c r="Q835">
        <v>5</v>
      </c>
    </row>
    <row r="836" spans="1:17" x14ac:dyDescent="0.25">
      <c r="A836">
        <v>835</v>
      </c>
      <c r="B836" t="s">
        <v>8219</v>
      </c>
      <c r="C836">
        <v>131</v>
      </c>
      <c r="O836">
        <v>835</v>
      </c>
      <c r="P836" t="s">
        <v>8221</v>
      </c>
      <c r="Q836">
        <v>3</v>
      </c>
    </row>
    <row r="837" spans="1:17" x14ac:dyDescent="0.25">
      <c r="A837">
        <v>836</v>
      </c>
      <c r="B837" t="s">
        <v>8219</v>
      </c>
      <c r="C837">
        <v>14</v>
      </c>
      <c r="O837">
        <v>836</v>
      </c>
      <c r="P837" t="s">
        <v>8221</v>
      </c>
      <c r="Q837">
        <v>2</v>
      </c>
    </row>
    <row r="838" spans="1:17" x14ac:dyDescent="0.25">
      <c r="A838">
        <v>837</v>
      </c>
      <c r="B838" t="s">
        <v>8219</v>
      </c>
      <c r="C838">
        <v>174</v>
      </c>
      <c r="O838">
        <v>837</v>
      </c>
      <c r="P838" t="s">
        <v>8221</v>
      </c>
      <c r="Q838">
        <v>0</v>
      </c>
    </row>
    <row r="839" spans="1:17" x14ac:dyDescent="0.25">
      <c r="A839">
        <v>838</v>
      </c>
      <c r="B839" t="s">
        <v>8219</v>
      </c>
      <c r="C839">
        <v>191</v>
      </c>
      <c r="O839">
        <v>838</v>
      </c>
      <c r="P839" t="s">
        <v>8221</v>
      </c>
      <c r="Q839">
        <v>0</v>
      </c>
    </row>
    <row r="840" spans="1:17" x14ac:dyDescent="0.25">
      <c r="A840">
        <v>839</v>
      </c>
      <c r="B840" t="s">
        <v>8219</v>
      </c>
      <c r="C840">
        <v>38</v>
      </c>
      <c r="O840">
        <v>839</v>
      </c>
      <c r="P840" t="s">
        <v>8221</v>
      </c>
      <c r="Q840">
        <v>3</v>
      </c>
    </row>
    <row r="841" spans="1:17" x14ac:dyDescent="0.25">
      <c r="A841">
        <v>840</v>
      </c>
      <c r="B841" t="s">
        <v>8219</v>
      </c>
      <c r="C841">
        <v>22</v>
      </c>
      <c r="O841">
        <v>840</v>
      </c>
      <c r="P841" t="s">
        <v>8221</v>
      </c>
      <c r="Q841">
        <v>0</v>
      </c>
    </row>
    <row r="842" spans="1:17" x14ac:dyDescent="0.25">
      <c r="A842">
        <v>841</v>
      </c>
      <c r="B842" t="s">
        <v>8219</v>
      </c>
      <c r="C842">
        <v>149</v>
      </c>
      <c r="O842">
        <v>841</v>
      </c>
      <c r="P842" t="s">
        <v>8221</v>
      </c>
      <c r="Q842">
        <v>0</v>
      </c>
    </row>
    <row r="843" spans="1:17" x14ac:dyDescent="0.25">
      <c r="A843">
        <v>842</v>
      </c>
      <c r="B843" t="s">
        <v>8219</v>
      </c>
      <c r="C843">
        <v>56</v>
      </c>
      <c r="O843">
        <v>842</v>
      </c>
      <c r="P843" t="s">
        <v>8221</v>
      </c>
      <c r="Q843">
        <v>3</v>
      </c>
    </row>
    <row r="844" spans="1:17" x14ac:dyDescent="0.25">
      <c r="A844">
        <v>843</v>
      </c>
      <c r="B844" t="s">
        <v>8219</v>
      </c>
      <c r="C844">
        <v>19</v>
      </c>
      <c r="O844">
        <v>843</v>
      </c>
      <c r="P844" t="s">
        <v>8221</v>
      </c>
      <c r="Q844">
        <v>7</v>
      </c>
    </row>
    <row r="845" spans="1:17" x14ac:dyDescent="0.25">
      <c r="A845">
        <v>844</v>
      </c>
      <c r="B845" t="s">
        <v>8219</v>
      </c>
      <c r="C845">
        <v>70</v>
      </c>
      <c r="O845">
        <v>844</v>
      </c>
      <c r="P845" t="s">
        <v>8221</v>
      </c>
      <c r="Q845">
        <v>25</v>
      </c>
    </row>
    <row r="846" spans="1:17" x14ac:dyDescent="0.25">
      <c r="A846">
        <v>845</v>
      </c>
      <c r="B846" t="s">
        <v>8219</v>
      </c>
      <c r="C846">
        <v>81</v>
      </c>
      <c r="O846">
        <v>845</v>
      </c>
      <c r="P846" t="s">
        <v>8221</v>
      </c>
      <c r="Q846">
        <v>10</v>
      </c>
    </row>
    <row r="847" spans="1:17" x14ac:dyDescent="0.25">
      <c r="A847">
        <v>846</v>
      </c>
      <c r="B847" t="s">
        <v>8219</v>
      </c>
      <c r="C847">
        <v>32</v>
      </c>
      <c r="O847">
        <v>846</v>
      </c>
      <c r="P847" t="s">
        <v>8221</v>
      </c>
      <c r="Q847">
        <v>3</v>
      </c>
    </row>
    <row r="848" spans="1:17" x14ac:dyDescent="0.25">
      <c r="A848">
        <v>847</v>
      </c>
      <c r="B848" t="s">
        <v>8219</v>
      </c>
      <c r="C848">
        <v>26</v>
      </c>
      <c r="O848">
        <v>847</v>
      </c>
      <c r="P848" t="s">
        <v>8221</v>
      </c>
      <c r="Q848">
        <v>5</v>
      </c>
    </row>
    <row r="849" spans="1:17" x14ac:dyDescent="0.25">
      <c r="A849">
        <v>848</v>
      </c>
      <c r="B849" t="s">
        <v>8219</v>
      </c>
      <c r="C849">
        <v>105</v>
      </c>
      <c r="O849">
        <v>848</v>
      </c>
      <c r="P849" t="s">
        <v>8221</v>
      </c>
      <c r="Q849">
        <v>5</v>
      </c>
    </row>
    <row r="850" spans="1:17" x14ac:dyDescent="0.25">
      <c r="A850">
        <v>849</v>
      </c>
      <c r="B850" t="s">
        <v>8219</v>
      </c>
      <c r="C850">
        <v>29</v>
      </c>
      <c r="O850">
        <v>849</v>
      </c>
      <c r="P850" t="s">
        <v>8221</v>
      </c>
      <c r="Q850">
        <v>27</v>
      </c>
    </row>
    <row r="851" spans="1:17" x14ac:dyDescent="0.25">
      <c r="A851">
        <v>850</v>
      </c>
      <c r="B851" t="s">
        <v>8219</v>
      </c>
      <c r="C851">
        <v>8</v>
      </c>
      <c r="O851">
        <v>850</v>
      </c>
      <c r="P851" t="s">
        <v>8221</v>
      </c>
      <c r="Q851">
        <v>2</v>
      </c>
    </row>
    <row r="852" spans="1:17" x14ac:dyDescent="0.25">
      <c r="A852">
        <v>851</v>
      </c>
      <c r="B852" t="s">
        <v>8219</v>
      </c>
      <c r="C852">
        <v>89</v>
      </c>
      <c r="O852">
        <v>851</v>
      </c>
      <c r="P852" t="s">
        <v>8221</v>
      </c>
      <c r="Q852">
        <v>236</v>
      </c>
    </row>
    <row r="853" spans="1:17" x14ac:dyDescent="0.25">
      <c r="A853">
        <v>852</v>
      </c>
      <c r="B853" t="s">
        <v>8219</v>
      </c>
      <c r="C853">
        <v>44</v>
      </c>
      <c r="O853">
        <v>852</v>
      </c>
      <c r="P853" t="s">
        <v>8221</v>
      </c>
      <c r="Q853">
        <v>1</v>
      </c>
    </row>
    <row r="854" spans="1:17" x14ac:dyDescent="0.25">
      <c r="A854">
        <v>853</v>
      </c>
      <c r="B854" t="s">
        <v>8219</v>
      </c>
      <c r="C854">
        <v>246</v>
      </c>
      <c r="O854">
        <v>853</v>
      </c>
      <c r="P854" t="s">
        <v>8221</v>
      </c>
      <c r="Q854">
        <v>12</v>
      </c>
    </row>
    <row r="855" spans="1:17" x14ac:dyDescent="0.25">
      <c r="A855">
        <v>854</v>
      </c>
      <c r="B855" t="s">
        <v>8219</v>
      </c>
      <c r="C855">
        <v>120</v>
      </c>
      <c r="O855">
        <v>854</v>
      </c>
      <c r="P855" t="s">
        <v>8221</v>
      </c>
      <c r="Q855">
        <v>4</v>
      </c>
    </row>
    <row r="856" spans="1:17" x14ac:dyDescent="0.25">
      <c r="A856">
        <v>855</v>
      </c>
      <c r="B856" t="s">
        <v>8219</v>
      </c>
      <c r="C856">
        <v>26</v>
      </c>
      <c r="O856">
        <v>855</v>
      </c>
      <c r="P856" t="s">
        <v>8221</v>
      </c>
      <c r="Q856">
        <v>3</v>
      </c>
    </row>
    <row r="857" spans="1:17" x14ac:dyDescent="0.25">
      <c r="A857">
        <v>856</v>
      </c>
      <c r="B857" t="s">
        <v>8219</v>
      </c>
      <c r="C857">
        <v>45</v>
      </c>
      <c r="O857">
        <v>856</v>
      </c>
      <c r="P857" t="s">
        <v>8221</v>
      </c>
      <c r="Q857">
        <v>99</v>
      </c>
    </row>
    <row r="858" spans="1:17" x14ac:dyDescent="0.25">
      <c r="A858">
        <v>857</v>
      </c>
      <c r="B858" t="s">
        <v>8219</v>
      </c>
      <c r="C858">
        <v>20</v>
      </c>
      <c r="O858">
        <v>857</v>
      </c>
      <c r="P858" t="s">
        <v>8221</v>
      </c>
      <c r="Q858">
        <v>3</v>
      </c>
    </row>
    <row r="859" spans="1:17" x14ac:dyDescent="0.25">
      <c r="A859">
        <v>858</v>
      </c>
      <c r="B859" t="s">
        <v>8219</v>
      </c>
      <c r="C859">
        <v>47</v>
      </c>
      <c r="O859">
        <v>858</v>
      </c>
      <c r="P859" t="s">
        <v>8221</v>
      </c>
      <c r="Q859">
        <v>3</v>
      </c>
    </row>
    <row r="860" spans="1:17" x14ac:dyDescent="0.25">
      <c r="A860">
        <v>859</v>
      </c>
      <c r="B860" t="s">
        <v>8219</v>
      </c>
      <c r="C860">
        <v>13</v>
      </c>
      <c r="O860">
        <v>859</v>
      </c>
      <c r="P860" t="s">
        <v>8221</v>
      </c>
      <c r="Q860">
        <v>22</v>
      </c>
    </row>
    <row r="861" spans="1:17" x14ac:dyDescent="0.25">
      <c r="A861">
        <v>860</v>
      </c>
      <c r="B861" t="s">
        <v>8219</v>
      </c>
      <c r="C861">
        <v>183</v>
      </c>
      <c r="O861">
        <v>860</v>
      </c>
      <c r="P861" t="s">
        <v>8221</v>
      </c>
      <c r="Q861">
        <v>4</v>
      </c>
    </row>
    <row r="862" spans="1:17" x14ac:dyDescent="0.25">
      <c r="A862">
        <v>861</v>
      </c>
      <c r="B862" t="s">
        <v>8219</v>
      </c>
      <c r="C862">
        <v>21</v>
      </c>
      <c r="O862">
        <v>861</v>
      </c>
      <c r="P862" t="s">
        <v>8221</v>
      </c>
      <c r="Q862">
        <v>534</v>
      </c>
    </row>
    <row r="863" spans="1:17" x14ac:dyDescent="0.25">
      <c r="A863">
        <v>862</v>
      </c>
      <c r="B863" t="s">
        <v>8219</v>
      </c>
      <c r="C863">
        <v>42</v>
      </c>
      <c r="O863">
        <v>862</v>
      </c>
      <c r="P863" t="s">
        <v>8221</v>
      </c>
      <c r="Q863">
        <v>12</v>
      </c>
    </row>
    <row r="864" spans="1:17" x14ac:dyDescent="0.25">
      <c r="A864">
        <v>863</v>
      </c>
      <c r="B864" t="s">
        <v>8219</v>
      </c>
      <c r="C864">
        <v>54</v>
      </c>
      <c r="O864">
        <v>863</v>
      </c>
      <c r="P864" t="s">
        <v>8221</v>
      </c>
      <c r="Q864">
        <v>56</v>
      </c>
    </row>
    <row r="865" spans="1:17" x14ac:dyDescent="0.25">
      <c r="A865">
        <v>864</v>
      </c>
      <c r="B865" t="s">
        <v>8219</v>
      </c>
      <c r="C865">
        <v>38</v>
      </c>
      <c r="O865">
        <v>864</v>
      </c>
      <c r="P865" t="s">
        <v>8221</v>
      </c>
      <c r="Q865">
        <v>11</v>
      </c>
    </row>
    <row r="866" spans="1:17" x14ac:dyDescent="0.25">
      <c r="A866">
        <v>865</v>
      </c>
      <c r="B866" t="s">
        <v>8219</v>
      </c>
      <c r="C866">
        <v>64</v>
      </c>
      <c r="O866">
        <v>865</v>
      </c>
      <c r="P866" t="s">
        <v>8221</v>
      </c>
      <c r="Q866">
        <v>0</v>
      </c>
    </row>
    <row r="867" spans="1:17" x14ac:dyDescent="0.25">
      <c r="A867">
        <v>866</v>
      </c>
      <c r="B867" t="s">
        <v>8219</v>
      </c>
      <c r="C867">
        <v>13</v>
      </c>
      <c r="O867">
        <v>866</v>
      </c>
      <c r="P867" t="s">
        <v>8221</v>
      </c>
      <c r="Q867">
        <v>12</v>
      </c>
    </row>
    <row r="868" spans="1:17" x14ac:dyDescent="0.25">
      <c r="A868">
        <v>867</v>
      </c>
      <c r="B868" t="s">
        <v>8219</v>
      </c>
      <c r="C868">
        <v>33</v>
      </c>
      <c r="O868">
        <v>867</v>
      </c>
      <c r="P868" t="s">
        <v>8221</v>
      </c>
      <c r="Q868">
        <v>5</v>
      </c>
    </row>
    <row r="869" spans="1:17" x14ac:dyDescent="0.25">
      <c r="A869">
        <v>868</v>
      </c>
      <c r="B869" t="s">
        <v>8219</v>
      </c>
      <c r="C869">
        <v>52</v>
      </c>
      <c r="O869">
        <v>868</v>
      </c>
      <c r="P869" t="s">
        <v>8221</v>
      </c>
      <c r="Q869">
        <v>24</v>
      </c>
    </row>
    <row r="870" spans="1:17" x14ac:dyDescent="0.25">
      <c r="A870">
        <v>869</v>
      </c>
      <c r="B870" t="s">
        <v>8219</v>
      </c>
      <c r="C870">
        <v>107</v>
      </c>
      <c r="O870">
        <v>869</v>
      </c>
      <c r="P870" t="s">
        <v>8221</v>
      </c>
      <c r="Q870">
        <v>89</v>
      </c>
    </row>
    <row r="871" spans="1:17" x14ac:dyDescent="0.25">
      <c r="A871">
        <v>870</v>
      </c>
      <c r="B871" t="s">
        <v>8219</v>
      </c>
      <c r="C871">
        <v>11</v>
      </c>
      <c r="O871">
        <v>870</v>
      </c>
      <c r="P871" t="s">
        <v>8221</v>
      </c>
      <c r="Q871">
        <v>1</v>
      </c>
    </row>
    <row r="872" spans="1:17" x14ac:dyDescent="0.25">
      <c r="A872">
        <v>871</v>
      </c>
      <c r="B872" t="s">
        <v>8219</v>
      </c>
      <c r="C872">
        <v>34</v>
      </c>
      <c r="O872">
        <v>871</v>
      </c>
      <c r="P872" t="s">
        <v>8221</v>
      </c>
      <c r="Q872">
        <v>55</v>
      </c>
    </row>
    <row r="873" spans="1:17" x14ac:dyDescent="0.25">
      <c r="A873">
        <v>872</v>
      </c>
      <c r="B873" t="s">
        <v>8219</v>
      </c>
      <c r="C873">
        <v>75</v>
      </c>
      <c r="O873">
        <v>872</v>
      </c>
      <c r="P873" t="s">
        <v>8221</v>
      </c>
      <c r="Q873">
        <v>2</v>
      </c>
    </row>
    <row r="874" spans="1:17" x14ac:dyDescent="0.25">
      <c r="A874">
        <v>873</v>
      </c>
      <c r="B874" t="s">
        <v>8219</v>
      </c>
      <c r="C874">
        <v>26</v>
      </c>
      <c r="O874">
        <v>873</v>
      </c>
      <c r="P874" t="s">
        <v>8221</v>
      </c>
      <c r="Q874">
        <v>0</v>
      </c>
    </row>
    <row r="875" spans="1:17" x14ac:dyDescent="0.25">
      <c r="A875">
        <v>874</v>
      </c>
      <c r="B875" t="s">
        <v>8219</v>
      </c>
      <c r="C875">
        <v>50</v>
      </c>
      <c r="O875">
        <v>874</v>
      </c>
      <c r="P875" t="s">
        <v>8221</v>
      </c>
      <c r="Q875">
        <v>4</v>
      </c>
    </row>
    <row r="876" spans="1:17" x14ac:dyDescent="0.25">
      <c r="A876">
        <v>875</v>
      </c>
      <c r="B876" t="s">
        <v>8219</v>
      </c>
      <c r="C876">
        <v>80</v>
      </c>
      <c r="O876">
        <v>875</v>
      </c>
      <c r="P876" t="s">
        <v>8221</v>
      </c>
      <c r="Q876">
        <v>6</v>
      </c>
    </row>
    <row r="877" spans="1:17" x14ac:dyDescent="0.25">
      <c r="A877">
        <v>876</v>
      </c>
      <c r="B877" t="s">
        <v>8219</v>
      </c>
      <c r="C877">
        <v>110</v>
      </c>
      <c r="O877">
        <v>876</v>
      </c>
      <c r="P877" t="s">
        <v>8221</v>
      </c>
      <c r="Q877">
        <v>4</v>
      </c>
    </row>
    <row r="878" spans="1:17" x14ac:dyDescent="0.25">
      <c r="A878">
        <v>877</v>
      </c>
      <c r="B878" t="s">
        <v>8219</v>
      </c>
      <c r="C878">
        <v>77</v>
      </c>
      <c r="O878">
        <v>877</v>
      </c>
      <c r="P878" t="s">
        <v>8221</v>
      </c>
      <c r="Q878">
        <v>4</v>
      </c>
    </row>
    <row r="879" spans="1:17" x14ac:dyDescent="0.25">
      <c r="A879">
        <v>878</v>
      </c>
      <c r="B879" t="s">
        <v>8219</v>
      </c>
      <c r="C879">
        <v>50</v>
      </c>
      <c r="O879">
        <v>878</v>
      </c>
      <c r="P879" t="s">
        <v>8221</v>
      </c>
      <c r="Q879">
        <v>2</v>
      </c>
    </row>
    <row r="880" spans="1:17" x14ac:dyDescent="0.25">
      <c r="A880">
        <v>879</v>
      </c>
      <c r="B880" t="s">
        <v>8219</v>
      </c>
      <c r="C880">
        <v>145</v>
      </c>
      <c r="O880">
        <v>879</v>
      </c>
      <c r="P880" t="s">
        <v>8221</v>
      </c>
      <c r="Q880">
        <v>5</v>
      </c>
    </row>
    <row r="881" spans="1:17" x14ac:dyDescent="0.25">
      <c r="A881">
        <v>880</v>
      </c>
      <c r="B881" t="s">
        <v>8219</v>
      </c>
      <c r="C881">
        <v>29</v>
      </c>
      <c r="O881">
        <v>880</v>
      </c>
      <c r="P881" t="s">
        <v>8221</v>
      </c>
      <c r="Q881">
        <v>83</v>
      </c>
    </row>
    <row r="882" spans="1:17" x14ac:dyDescent="0.25">
      <c r="A882">
        <v>881</v>
      </c>
      <c r="B882" t="s">
        <v>8219</v>
      </c>
      <c r="C882">
        <v>114</v>
      </c>
      <c r="O882">
        <v>881</v>
      </c>
      <c r="P882" t="s">
        <v>8221</v>
      </c>
      <c r="Q882">
        <v>57</v>
      </c>
    </row>
    <row r="883" spans="1:17" x14ac:dyDescent="0.25">
      <c r="A883">
        <v>882</v>
      </c>
      <c r="B883" t="s">
        <v>8219</v>
      </c>
      <c r="C883">
        <v>96</v>
      </c>
      <c r="O883">
        <v>882</v>
      </c>
      <c r="P883" t="s">
        <v>8221</v>
      </c>
      <c r="Q883">
        <v>311</v>
      </c>
    </row>
    <row r="884" spans="1:17" x14ac:dyDescent="0.25">
      <c r="A884">
        <v>883</v>
      </c>
      <c r="B884" t="s">
        <v>8219</v>
      </c>
      <c r="C884">
        <v>31</v>
      </c>
      <c r="O884">
        <v>883</v>
      </c>
      <c r="P884" t="s">
        <v>8221</v>
      </c>
      <c r="Q884">
        <v>2</v>
      </c>
    </row>
    <row r="885" spans="1:17" x14ac:dyDescent="0.25">
      <c r="A885">
        <v>884</v>
      </c>
      <c r="B885" t="s">
        <v>8219</v>
      </c>
      <c r="C885">
        <v>4883</v>
      </c>
      <c r="O885">
        <v>884</v>
      </c>
      <c r="P885" t="s">
        <v>8221</v>
      </c>
      <c r="Q885">
        <v>16</v>
      </c>
    </row>
    <row r="886" spans="1:17" x14ac:dyDescent="0.25">
      <c r="A886">
        <v>885</v>
      </c>
      <c r="B886" t="s">
        <v>8219</v>
      </c>
      <c r="C886">
        <v>95</v>
      </c>
      <c r="O886">
        <v>885</v>
      </c>
      <c r="P886" t="s">
        <v>8221</v>
      </c>
      <c r="Q886">
        <v>9</v>
      </c>
    </row>
    <row r="887" spans="1:17" x14ac:dyDescent="0.25">
      <c r="A887">
        <v>886</v>
      </c>
      <c r="B887" t="s">
        <v>8219</v>
      </c>
      <c r="C887">
        <v>2478</v>
      </c>
      <c r="O887">
        <v>886</v>
      </c>
      <c r="P887" t="s">
        <v>8221</v>
      </c>
      <c r="Q887">
        <v>1</v>
      </c>
    </row>
    <row r="888" spans="1:17" x14ac:dyDescent="0.25">
      <c r="A888">
        <v>887</v>
      </c>
      <c r="B888" t="s">
        <v>8219</v>
      </c>
      <c r="C888">
        <v>1789</v>
      </c>
      <c r="O888">
        <v>887</v>
      </c>
      <c r="P888" t="s">
        <v>8221</v>
      </c>
      <c r="Q888">
        <v>12</v>
      </c>
    </row>
    <row r="889" spans="1:17" x14ac:dyDescent="0.25">
      <c r="A889">
        <v>888</v>
      </c>
      <c r="B889" t="s">
        <v>8219</v>
      </c>
      <c r="C889">
        <v>680</v>
      </c>
      <c r="O889">
        <v>888</v>
      </c>
      <c r="P889" t="s">
        <v>8221</v>
      </c>
      <c r="Q889">
        <v>0</v>
      </c>
    </row>
    <row r="890" spans="1:17" x14ac:dyDescent="0.25">
      <c r="A890">
        <v>889</v>
      </c>
      <c r="B890" t="s">
        <v>8219</v>
      </c>
      <c r="C890">
        <v>70</v>
      </c>
      <c r="O890">
        <v>889</v>
      </c>
      <c r="P890" t="s">
        <v>8221</v>
      </c>
      <c r="Q890">
        <v>20</v>
      </c>
    </row>
    <row r="891" spans="1:17" x14ac:dyDescent="0.25">
      <c r="A891">
        <v>890</v>
      </c>
      <c r="B891" t="s">
        <v>8219</v>
      </c>
      <c r="C891">
        <v>23</v>
      </c>
      <c r="O891">
        <v>890</v>
      </c>
      <c r="P891" t="s">
        <v>8221</v>
      </c>
      <c r="Q891">
        <v>16</v>
      </c>
    </row>
    <row r="892" spans="1:17" x14ac:dyDescent="0.25">
      <c r="A892">
        <v>891</v>
      </c>
      <c r="B892" t="s">
        <v>8219</v>
      </c>
      <c r="C892">
        <v>4245</v>
      </c>
      <c r="O892">
        <v>891</v>
      </c>
      <c r="P892" t="s">
        <v>8221</v>
      </c>
      <c r="Q892">
        <v>33</v>
      </c>
    </row>
    <row r="893" spans="1:17" x14ac:dyDescent="0.25">
      <c r="A893">
        <v>892</v>
      </c>
      <c r="B893" t="s">
        <v>8219</v>
      </c>
      <c r="C893">
        <v>943</v>
      </c>
      <c r="O893">
        <v>892</v>
      </c>
      <c r="P893" t="s">
        <v>8221</v>
      </c>
      <c r="Q893">
        <v>2</v>
      </c>
    </row>
    <row r="894" spans="1:17" x14ac:dyDescent="0.25">
      <c r="A894">
        <v>893</v>
      </c>
      <c r="B894" t="s">
        <v>8219</v>
      </c>
      <c r="C894">
        <v>1876</v>
      </c>
      <c r="O894">
        <v>893</v>
      </c>
      <c r="P894" t="s">
        <v>8221</v>
      </c>
      <c r="Q894">
        <v>6</v>
      </c>
    </row>
    <row r="895" spans="1:17" x14ac:dyDescent="0.25">
      <c r="A895">
        <v>894</v>
      </c>
      <c r="B895" t="s">
        <v>8219</v>
      </c>
      <c r="C895">
        <v>834</v>
      </c>
      <c r="O895">
        <v>894</v>
      </c>
      <c r="P895" t="s">
        <v>8221</v>
      </c>
      <c r="Q895">
        <v>0</v>
      </c>
    </row>
    <row r="896" spans="1:17" x14ac:dyDescent="0.25">
      <c r="A896">
        <v>895</v>
      </c>
      <c r="B896" t="s">
        <v>8219</v>
      </c>
      <c r="C896">
        <v>682</v>
      </c>
      <c r="O896">
        <v>895</v>
      </c>
      <c r="P896" t="s">
        <v>8221</v>
      </c>
      <c r="Q896">
        <v>3</v>
      </c>
    </row>
    <row r="897" spans="1:17" x14ac:dyDescent="0.25">
      <c r="A897">
        <v>896</v>
      </c>
      <c r="B897" t="s">
        <v>8219</v>
      </c>
      <c r="C897">
        <v>147</v>
      </c>
      <c r="O897">
        <v>896</v>
      </c>
      <c r="P897" t="s">
        <v>8221</v>
      </c>
      <c r="Q897">
        <v>0</v>
      </c>
    </row>
    <row r="898" spans="1:17" x14ac:dyDescent="0.25">
      <c r="A898">
        <v>897</v>
      </c>
      <c r="B898" t="s">
        <v>8219</v>
      </c>
      <c r="C898">
        <v>415</v>
      </c>
      <c r="O898">
        <v>897</v>
      </c>
      <c r="P898" t="s">
        <v>8221</v>
      </c>
      <c r="Q898">
        <v>3</v>
      </c>
    </row>
    <row r="899" spans="1:17" x14ac:dyDescent="0.25">
      <c r="A899">
        <v>898</v>
      </c>
      <c r="B899" t="s">
        <v>8219</v>
      </c>
      <c r="C899">
        <v>290</v>
      </c>
      <c r="O899">
        <v>898</v>
      </c>
      <c r="P899" t="s">
        <v>8221</v>
      </c>
      <c r="Q899">
        <v>13</v>
      </c>
    </row>
    <row r="900" spans="1:17" x14ac:dyDescent="0.25">
      <c r="A900">
        <v>899</v>
      </c>
      <c r="B900" t="s">
        <v>8219</v>
      </c>
      <c r="C900">
        <v>365</v>
      </c>
      <c r="O900">
        <v>899</v>
      </c>
      <c r="P900" t="s">
        <v>8221</v>
      </c>
      <c r="Q900">
        <v>6</v>
      </c>
    </row>
    <row r="901" spans="1:17" x14ac:dyDescent="0.25">
      <c r="A901">
        <v>900</v>
      </c>
      <c r="B901" t="s">
        <v>8219</v>
      </c>
      <c r="C901">
        <v>660</v>
      </c>
      <c r="O901">
        <v>900</v>
      </c>
      <c r="P901" t="s">
        <v>8221</v>
      </c>
      <c r="Q901">
        <v>1</v>
      </c>
    </row>
    <row r="902" spans="1:17" x14ac:dyDescent="0.25">
      <c r="A902">
        <v>901</v>
      </c>
      <c r="B902" t="s">
        <v>8219</v>
      </c>
      <c r="C902">
        <v>1356</v>
      </c>
      <c r="O902">
        <v>901</v>
      </c>
      <c r="P902" t="s">
        <v>8221</v>
      </c>
      <c r="Q902">
        <v>0</v>
      </c>
    </row>
    <row r="903" spans="1:17" x14ac:dyDescent="0.25">
      <c r="A903">
        <v>902</v>
      </c>
      <c r="B903" t="s">
        <v>8219</v>
      </c>
      <c r="C903">
        <v>424</v>
      </c>
      <c r="O903">
        <v>902</v>
      </c>
      <c r="P903" t="s">
        <v>8221</v>
      </c>
      <c r="Q903">
        <v>5</v>
      </c>
    </row>
    <row r="904" spans="1:17" x14ac:dyDescent="0.25">
      <c r="A904">
        <v>903</v>
      </c>
      <c r="B904" t="s">
        <v>8219</v>
      </c>
      <c r="C904">
        <v>33</v>
      </c>
      <c r="O904">
        <v>903</v>
      </c>
      <c r="P904" t="s">
        <v>8221</v>
      </c>
      <c r="Q904">
        <v>0</v>
      </c>
    </row>
    <row r="905" spans="1:17" x14ac:dyDescent="0.25">
      <c r="A905">
        <v>904</v>
      </c>
      <c r="B905" t="s">
        <v>8219</v>
      </c>
      <c r="C905">
        <v>1633</v>
      </c>
      <c r="O905">
        <v>904</v>
      </c>
      <c r="P905" t="s">
        <v>8221</v>
      </c>
      <c r="Q905">
        <v>36</v>
      </c>
    </row>
    <row r="906" spans="1:17" x14ac:dyDescent="0.25">
      <c r="A906">
        <v>905</v>
      </c>
      <c r="B906" t="s">
        <v>8219</v>
      </c>
      <c r="C906">
        <v>306</v>
      </c>
      <c r="O906">
        <v>905</v>
      </c>
      <c r="P906" t="s">
        <v>8221</v>
      </c>
      <c r="Q906">
        <v>1</v>
      </c>
    </row>
    <row r="907" spans="1:17" x14ac:dyDescent="0.25">
      <c r="A907">
        <v>906</v>
      </c>
      <c r="B907" t="s">
        <v>8219</v>
      </c>
      <c r="C907">
        <v>205</v>
      </c>
      <c r="O907">
        <v>906</v>
      </c>
      <c r="P907" t="s">
        <v>8221</v>
      </c>
      <c r="Q907">
        <v>1</v>
      </c>
    </row>
    <row r="908" spans="1:17" x14ac:dyDescent="0.25">
      <c r="A908">
        <v>907</v>
      </c>
      <c r="B908" t="s">
        <v>8219</v>
      </c>
      <c r="C908">
        <v>1281</v>
      </c>
      <c r="O908">
        <v>907</v>
      </c>
      <c r="P908" t="s">
        <v>8221</v>
      </c>
      <c r="Q908">
        <v>1</v>
      </c>
    </row>
    <row r="909" spans="1:17" x14ac:dyDescent="0.25">
      <c r="A909">
        <v>908</v>
      </c>
      <c r="B909" t="s">
        <v>8219</v>
      </c>
      <c r="C909">
        <v>103</v>
      </c>
      <c r="O909">
        <v>908</v>
      </c>
      <c r="P909" t="s">
        <v>8221</v>
      </c>
      <c r="Q909">
        <v>9</v>
      </c>
    </row>
    <row r="910" spans="1:17" x14ac:dyDescent="0.25">
      <c r="A910">
        <v>909</v>
      </c>
      <c r="B910" t="s">
        <v>8219</v>
      </c>
      <c r="C910">
        <v>1513</v>
      </c>
      <c r="O910">
        <v>909</v>
      </c>
      <c r="P910" t="s">
        <v>8221</v>
      </c>
      <c r="Q910">
        <v>1</v>
      </c>
    </row>
    <row r="911" spans="1:17" x14ac:dyDescent="0.25">
      <c r="A911">
        <v>910</v>
      </c>
      <c r="B911" t="s">
        <v>8219</v>
      </c>
      <c r="C911">
        <v>405</v>
      </c>
      <c r="O911">
        <v>910</v>
      </c>
      <c r="P911" t="s">
        <v>8221</v>
      </c>
      <c r="Q911">
        <v>0</v>
      </c>
    </row>
    <row r="912" spans="1:17" x14ac:dyDescent="0.25">
      <c r="A912">
        <v>911</v>
      </c>
      <c r="B912" t="s">
        <v>8219</v>
      </c>
      <c r="C912">
        <v>510</v>
      </c>
      <c r="O912">
        <v>911</v>
      </c>
      <c r="P912" t="s">
        <v>8221</v>
      </c>
      <c r="Q912">
        <v>1</v>
      </c>
    </row>
    <row r="913" spans="1:17" x14ac:dyDescent="0.25">
      <c r="A913">
        <v>912</v>
      </c>
      <c r="B913" t="s">
        <v>8219</v>
      </c>
      <c r="C913">
        <v>1887</v>
      </c>
      <c r="O913">
        <v>912</v>
      </c>
      <c r="P913" t="s">
        <v>8221</v>
      </c>
      <c r="Q913">
        <v>1</v>
      </c>
    </row>
    <row r="914" spans="1:17" x14ac:dyDescent="0.25">
      <c r="A914">
        <v>913</v>
      </c>
      <c r="B914" t="s">
        <v>8219</v>
      </c>
      <c r="C914">
        <v>701</v>
      </c>
      <c r="O914">
        <v>913</v>
      </c>
      <c r="P914" t="s">
        <v>8221</v>
      </c>
      <c r="Q914">
        <v>4</v>
      </c>
    </row>
    <row r="915" spans="1:17" x14ac:dyDescent="0.25">
      <c r="A915">
        <v>914</v>
      </c>
      <c r="B915" t="s">
        <v>8219</v>
      </c>
      <c r="C915">
        <v>3863</v>
      </c>
      <c r="O915">
        <v>914</v>
      </c>
      <c r="P915" t="s">
        <v>8221</v>
      </c>
      <c r="Q915">
        <v>2</v>
      </c>
    </row>
    <row r="916" spans="1:17" x14ac:dyDescent="0.25">
      <c r="A916">
        <v>915</v>
      </c>
      <c r="B916" t="s">
        <v>8219</v>
      </c>
      <c r="C916">
        <v>238</v>
      </c>
      <c r="O916">
        <v>915</v>
      </c>
      <c r="P916" t="s">
        <v>8221</v>
      </c>
      <c r="Q916">
        <v>2</v>
      </c>
    </row>
    <row r="917" spans="1:17" x14ac:dyDescent="0.25">
      <c r="A917">
        <v>916</v>
      </c>
      <c r="B917" t="s">
        <v>8219</v>
      </c>
      <c r="C917">
        <v>2051</v>
      </c>
      <c r="O917">
        <v>916</v>
      </c>
      <c r="P917" t="s">
        <v>8221</v>
      </c>
      <c r="Q917">
        <v>2</v>
      </c>
    </row>
    <row r="918" spans="1:17" x14ac:dyDescent="0.25">
      <c r="A918">
        <v>917</v>
      </c>
      <c r="B918" t="s">
        <v>8219</v>
      </c>
      <c r="C918">
        <v>402</v>
      </c>
      <c r="O918">
        <v>917</v>
      </c>
      <c r="P918" t="s">
        <v>8221</v>
      </c>
      <c r="Q918">
        <v>0</v>
      </c>
    </row>
    <row r="919" spans="1:17" x14ac:dyDescent="0.25">
      <c r="A919">
        <v>918</v>
      </c>
      <c r="B919" t="s">
        <v>8219</v>
      </c>
      <c r="C919">
        <v>253</v>
      </c>
      <c r="O919">
        <v>918</v>
      </c>
      <c r="P919" t="s">
        <v>8221</v>
      </c>
      <c r="Q919">
        <v>2</v>
      </c>
    </row>
    <row r="920" spans="1:17" x14ac:dyDescent="0.25">
      <c r="A920">
        <v>919</v>
      </c>
      <c r="B920" t="s">
        <v>8219</v>
      </c>
      <c r="C920">
        <v>473</v>
      </c>
      <c r="O920">
        <v>919</v>
      </c>
      <c r="P920" t="s">
        <v>8221</v>
      </c>
      <c r="Q920">
        <v>4</v>
      </c>
    </row>
    <row r="921" spans="1:17" x14ac:dyDescent="0.25">
      <c r="A921">
        <v>920</v>
      </c>
      <c r="B921" t="s">
        <v>8219</v>
      </c>
      <c r="C921">
        <v>821</v>
      </c>
      <c r="O921">
        <v>920</v>
      </c>
      <c r="P921" t="s">
        <v>8221</v>
      </c>
      <c r="Q921">
        <v>2</v>
      </c>
    </row>
    <row r="922" spans="1:17" x14ac:dyDescent="0.25">
      <c r="A922">
        <v>921</v>
      </c>
      <c r="B922" t="s">
        <v>8219</v>
      </c>
      <c r="C922">
        <v>388</v>
      </c>
      <c r="O922">
        <v>921</v>
      </c>
      <c r="P922" t="s">
        <v>8221</v>
      </c>
      <c r="Q922">
        <v>0</v>
      </c>
    </row>
    <row r="923" spans="1:17" x14ac:dyDescent="0.25">
      <c r="A923">
        <v>922</v>
      </c>
      <c r="B923" t="s">
        <v>8219</v>
      </c>
      <c r="C923">
        <v>813</v>
      </c>
      <c r="O923">
        <v>922</v>
      </c>
      <c r="P923" t="s">
        <v>8221</v>
      </c>
      <c r="Q923">
        <v>1</v>
      </c>
    </row>
    <row r="924" spans="1:17" x14ac:dyDescent="0.25">
      <c r="A924">
        <v>923</v>
      </c>
      <c r="B924" t="s">
        <v>8219</v>
      </c>
      <c r="C924">
        <v>1945</v>
      </c>
      <c r="O924">
        <v>923</v>
      </c>
      <c r="P924" t="s">
        <v>8221</v>
      </c>
      <c r="Q924">
        <v>0</v>
      </c>
    </row>
    <row r="925" spans="1:17" x14ac:dyDescent="0.25">
      <c r="A925">
        <v>924</v>
      </c>
      <c r="B925" t="s">
        <v>8219</v>
      </c>
      <c r="C925">
        <v>1637</v>
      </c>
      <c r="O925">
        <v>924</v>
      </c>
      <c r="P925" t="s">
        <v>8221</v>
      </c>
      <c r="Q925">
        <v>2</v>
      </c>
    </row>
    <row r="926" spans="1:17" x14ac:dyDescent="0.25">
      <c r="A926">
        <v>925</v>
      </c>
      <c r="B926" t="s">
        <v>8219</v>
      </c>
      <c r="C926">
        <v>1375</v>
      </c>
      <c r="O926">
        <v>925</v>
      </c>
      <c r="P926" t="s">
        <v>8221</v>
      </c>
      <c r="Q926">
        <v>7</v>
      </c>
    </row>
    <row r="927" spans="1:17" x14ac:dyDescent="0.25">
      <c r="A927">
        <v>926</v>
      </c>
      <c r="B927" t="s">
        <v>8219</v>
      </c>
      <c r="C927">
        <v>17</v>
      </c>
      <c r="O927">
        <v>926</v>
      </c>
      <c r="P927" t="s">
        <v>8221</v>
      </c>
      <c r="Q927">
        <v>5</v>
      </c>
    </row>
    <row r="928" spans="1:17" x14ac:dyDescent="0.25">
      <c r="A928">
        <v>927</v>
      </c>
      <c r="B928" t="s">
        <v>8219</v>
      </c>
      <c r="C928">
        <v>354</v>
      </c>
      <c r="O928">
        <v>927</v>
      </c>
      <c r="P928" t="s">
        <v>8221</v>
      </c>
      <c r="Q928">
        <v>0</v>
      </c>
    </row>
    <row r="929" spans="1:17" x14ac:dyDescent="0.25">
      <c r="A929">
        <v>928</v>
      </c>
      <c r="B929" t="s">
        <v>8219</v>
      </c>
      <c r="C929">
        <v>191</v>
      </c>
      <c r="O929">
        <v>928</v>
      </c>
      <c r="P929" t="s">
        <v>8221</v>
      </c>
      <c r="Q929">
        <v>0</v>
      </c>
    </row>
    <row r="930" spans="1:17" x14ac:dyDescent="0.25">
      <c r="A930">
        <v>929</v>
      </c>
      <c r="B930" t="s">
        <v>8219</v>
      </c>
      <c r="C930">
        <v>303</v>
      </c>
      <c r="O930">
        <v>929</v>
      </c>
      <c r="P930" t="s">
        <v>8221</v>
      </c>
      <c r="Q930">
        <v>0</v>
      </c>
    </row>
    <row r="931" spans="1:17" x14ac:dyDescent="0.25">
      <c r="A931">
        <v>930</v>
      </c>
      <c r="B931" t="s">
        <v>8219</v>
      </c>
      <c r="C931">
        <v>137</v>
      </c>
      <c r="O931">
        <v>930</v>
      </c>
      <c r="P931" t="s">
        <v>8221</v>
      </c>
      <c r="Q931">
        <v>2</v>
      </c>
    </row>
    <row r="932" spans="1:17" x14ac:dyDescent="0.25">
      <c r="A932">
        <v>931</v>
      </c>
      <c r="B932" t="s">
        <v>8219</v>
      </c>
      <c r="C932">
        <v>41</v>
      </c>
      <c r="O932">
        <v>931</v>
      </c>
      <c r="P932" t="s">
        <v>8221</v>
      </c>
      <c r="Q932">
        <v>0</v>
      </c>
    </row>
    <row r="933" spans="1:17" x14ac:dyDescent="0.25">
      <c r="A933">
        <v>932</v>
      </c>
      <c r="B933" t="s">
        <v>8219</v>
      </c>
      <c r="C933">
        <v>398</v>
      </c>
      <c r="O933">
        <v>932</v>
      </c>
      <c r="P933" t="s">
        <v>8221</v>
      </c>
      <c r="Q933">
        <v>0</v>
      </c>
    </row>
    <row r="934" spans="1:17" x14ac:dyDescent="0.25">
      <c r="A934">
        <v>933</v>
      </c>
      <c r="B934" t="s">
        <v>8219</v>
      </c>
      <c r="C934">
        <v>1737</v>
      </c>
      <c r="O934">
        <v>933</v>
      </c>
      <c r="P934" t="s">
        <v>8221</v>
      </c>
      <c r="Q934">
        <v>28</v>
      </c>
    </row>
    <row r="935" spans="1:17" x14ac:dyDescent="0.25">
      <c r="A935">
        <v>934</v>
      </c>
      <c r="B935" t="s">
        <v>8219</v>
      </c>
      <c r="C935">
        <v>971</v>
      </c>
      <c r="O935">
        <v>934</v>
      </c>
      <c r="P935" t="s">
        <v>8221</v>
      </c>
      <c r="Q935">
        <v>2</v>
      </c>
    </row>
    <row r="936" spans="1:17" x14ac:dyDescent="0.25">
      <c r="A936">
        <v>935</v>
      </c>
      <c r="B936" t="s">
        <v>8219</v>
      </c>
      <c r="C936">
        <v>183</v>
      </c>
      <c r="O936">
        <v>935</v>
      </c>
      <c r="P936" t="s">
        <v>8221</v>
      </c>
      <c r="Q936">
        <v>0</v>
      </c>
    </row>
    <row r="937" spans="1:17" x14ac:dyDescent="0.25">
      <c r="A937">
        <v>936</v>
      </c>
      <c r="B937" t="s">
        <v>8219</v>
      </c>
      <c r="C937">
        <v>4562</v>
      </c>
      <c r="O937">
        <v>936</v>
      </c>
      <c r="P937" t="s">
        <v>8221</v>
      </c>
      <c r="Q937">
        <v>0</v>
      </c>
    </row>
    <row r="938" spans="1:17" x14ac:dyDescent="0.25">
      <c r="A938">
        <v>937</v>
      </c>
      <c r="B938" t="s">
        <v>8219</v>
      </c>
      <c r="C938">
        <v>26457</v>
      </c>
      <c r="O938">
        <v>937</v>
      </c>
      <c r="P938" t="s">
        <v>8221</v>
      </c>
      <c r="Q938">
        <v>0</v>
      </c>
    </row>
    <row r="939" spans="1:17" x14ac:dyDescent="0.25">
      <c r="A939">
        <v>938</v>
      </c>
      <c r="B939" t="s">
        <v>8219</v>
      </c>
      <c r="C939">
        <v>162</v>
      </c>
      <c r="O939">
        <v>938</v>
      </c>
      <c r="P939" t="s">
        <v>8221</v>
      </c>
      <c r="Q939">
        <v>4</v>
      </c>
    </row>
    <row r="940" spans="1:17" x14ac:dyDescent="0.25">
      <c r="A940">
        <v>939</v>
      </c>
      <c r="B940" t="s">
        <v>8219</v>
      </c>
      <c r="C940">
        <v>479</v>
      </c>
      <c r="O940">
        <v>939</v>
      </c>
      <c r="P940" t="s">
        <v>8221</v>
      </c>
      <c r="Q940">
        <v>12</v>
      </c>
    </row>
    <row r="941" spans="1:17" x14ac:dyDescent="0.25">
      <c r="A941">
        <v>940</v>
      </c>
      <c r="B941" t="s">
        <v>8219</v>
      </c>
      <c r="C941">
        <v>426</v>
      </c>
      <c r="O941">
        <v>940</v>
      </c>
      <c r="P941" t="s">
        <v>8221</v>
      </c>
      <c r="Q941">
        <v>0</v>
      </c>
    </row>
    <row r="942" spans="1:17" x14ac:dyDescent="0.25">
      <c r="A942">
        <v>941</v>
      </c>
      <c r="B942" t="s">
        <v>8219</v>
      </c>
      <c r="C942">
        <v>450</v>
      </c>
      <c r="O942">
        <v>941</v>
      </c>
      <c r="P942" t="s">
        <v>8221</v>
      </c>
      <c r="Q942">
        <v>33</v>
      </c>
    </row>
    <row r="943" spans="1:17" x14ac:dyDescent="0.25">
      <c r="A943">
        <v>942</v>
      </c>
      <c r="B943" t="s">
        <v>8219</v>
      </c>
      <c r="C943">
        <v>1780</v>
      </c>
      <c r="O943">
        <v>942</v>
      </c>
      <c r="P943" t="s">
        <v>8221</v>
      </c>
      <c r="Q943">
        <v>0</v>
      </c>
    </row>
    <row r="944" spans="1:17" x14ac:dyDescent="0.25">
      <c r="A944">
        <v>943</v>
      </c>
      <c r="B944" t="s">
        <v>8219</v>
      </c>
      <c r="C944">
        <v>122</v>
      </c>
      <c r="O944">
        <v>943</v>
      </c>
      <c r="P944" t="s">
        <v>8221</v>
      </c>
      <c r="Q944">
        <v>4</v>
      </c>
    </row>
    <row r="945" spans="1:17" x14ac:dyDescent="0.25">
      <c r="A945">
        <v>944</v>
      </c>
      <c r="B945" t="s">
        <v>8219</v>
      </c>
      <c r="C945">
        <v>95</v>
      </c>
      <c r="O945">
        <v>944</v>
      </c>
      <c r="P945" t="s">
        <v>8221</v>
      </c>
      <c r="Q945">
        <v>0</v>
      </c>
    </row>
    <row r="946" spans="1:17" x14ac:dyDescent="0.25">
      <c r="A946">
        <v>945</v>
      </c>
      <c r="B946" t="s">
        <v>8219</v>
      </c>
      <c r="C946">
        <v>325</v>
      </c>
      <c r="O946">
        <v>945</v>
      </c>
      <c r="P946" t="s">
        <v>8221</v>
      </c>
      <c r="Q946">
        <v>11</v>
      </c>
    </row>
    <row r="947" spans="1:17" x14ac:dyDescent="0.25">
      <c r="A947">
        <v>946</v>
      </c>
      <c r="B947" t="s">
        <v>8219</v>
      </c>
      <c r="C947">
        <v>353</v>
      </c>
      <c r="O947">
        <v>946</v>
      </c>
      <c r="P947" t="s">
        <v>8221</v>
      </c>
      <c r="Q947">
        <v>1</v>
      </c>
    </row>
    <row r="948" spans="1:17" x14ac:dyDescent="0.25">
      <c r="A948">
        <v>947</v>
      </c>
      <c r="B948" t="s">
        <v>8219</v>
      </c>
      <c r="C948">
        <v>105</v>
      </c>
      <c r="O948">
        <v>947</v>
      </c>
      <c r="P948" t="s">
        <v>8221</v>
      </c>
      <c r="Q948">
        <v>5</v>
      </c>
    </row>
    <row r="949" spans="1:17" x14ac:dyDescent="0.25">
      <c r="A949">
        <v>948</v>
      </c>
      <c r="B949" t="s">
        <v>8219</v>
      </c>
      <c r="C949">
        <v>729</v>
      </c>
      <c r="O949">
        <v>948</v>
      </c>
      <c r="P949" t="s">
        <v>8221</v>
      </c>
      <c r="Q949">
        <v>0</v>
      </c>
    </row>
    <row r="950" spans="1:17" x14ac:dyDescent="0.25">
      <c r="A950">
        <v>949</v>
      </c>
      <c r="B950" t="s">
        <v>8219</v>
      </c>
      <c r="C950">
        <v>454</v>
      </c>
      <c r="O950">
        <v>949</v>
      </c>
      <c r="P950" t="s">
        <v>8221</v>
      </c>
      <c r="Q950">
        <v>1</v>
      </c>
    </row>
    <row r="951" spans="1:17" x14ac:dyDescent="0.25">
      <c r="A951">
        <v>950</v>
      </c>
      <c r="B951" t="s">
        <v>8219</v>
      </c>
      <c r="C951">
        <v>539</v>
      </c>
      <c r="O951">
        <v>950</v>
      </c>
      <c r="P951" t="s">
        <v>8221</v>
      </c>
      <c r="Q951">
        <v>1</v>
      </c>
    </row>
    <row r="952" spans="1:17" x14ac:dyDescent="0.25">
      <c r="A952">
        <v>951</v>
      </c>
      <c r="B952" t="s">
        <v>8219</v>
      </c>
      <c r="C952">
        <v>79</v>
      </c>
      <c r="O952">
        <v>951</v>
      </c>
      <c r="P952" t="s">
        <v>8221</v>
      </c>
      <c r="Q952">
        <v>6</v>
      </c>
    </row>
    <row r="953" spans="1:17" x14ac:dyDescent="0.25">
      <c r="A953">
        <v>952</v>
      </c>
      <c r="B953" t="s">
        <v>8219</v>
      </c>
      <c r="C953">
        <v>94</v>
      </c>
      <c r="O953">
        <v>952</v>
      </c>
      <c r="P953" t="s">
        <v>8221</v>
      </c>
      <c r="Q953">
        <v>8</v>
      </c>
    </row>
    <row r="954" spans="1:17" x14ac:dyDescent="0.25">
      <c r="A954">
        <v>953</v>
      </c>
      <c r="B954" t="s">
        <v>8219</v>
      </c>
      <c r="C954">
        <v>625</v>
      </c>
      <c r="O954">
        <v>953</v>
      </c>
      <c r="P954" t="s">
        <v>8221</v>
      </c>
      <c r="Q954">
        <v>1</v>
      </c>
    </row>
    <row r="955" spans="1:17" x14ac:dyDescent="0.25">
      <c r="A955">
        <v>954</v>
      </c>
      <c r="B955" t="s">
        <v>8219</v>
      </c>
      <c r="C955">
        <v>508</v>
      </c>
      <c r="O955">
        <v>954</v>
      </c>
      <c r="P955" t="s">
        <v>8221</v>
      </c>
      <c r="Q955">
        <v>0</v>
      </c>
    </row>
    <row r="956" spans="1:17" x14ac:dyDescent="0.25">
      <c r="A956">
        <v>955</v>
      </c>
      <c r="B956" t="s">
        <v>8219</v>
      </c>
      <c r="C956">
        <v>531</v>
      </c>
      <c r="O956">
        <v>955</v>
      </c>
      <c r="P956" t="s">
        <v>8221</v>
      </c>
      <c r="Q956">
        <v>2</v>
      </c>
    </row>
    <row r="957" spans="1:17" x14ac:dyDescent="0.25">
      <c r="A957">
        <v>956</v>
      </c>
      <c r="B957" t="s">
        <v>8219</v>
      </c>
      <c r="C957">
        <v>158</v>
      </c>
      <c r="O957">
        <v>956</v>
      </c>
      <c r="P957" t="s">
        <v>8221</v>
      </c>
      <c r="Q957">
        <v>1</v>
      </c>
    </row>
    <row r="958" spans="1:17" x14ac:dyDescent="0.25">
      <c r="A958">
        <v>957</v>
      </c>
      <c r="B958" t="s">
        <v>8219</v>
      </c>
      <c r="C958">
        <v>508</v>
      </c>
      <c r="O958">
        <v>957</v>
      </c>
      <c r="P958" t="s">
        <v>8221</v>
      </c>
      <c r="Q958">
        <v>0</v>
      </c>
    </row>
    <row r="959" spans="1:17" x14ac:dyDescent="0.25">
      <c r="A959">
        <v>958</v>
      </c>
      <c r="B959" t="s">
        <v>8219</v>
      </c>
      <c r="C959">
        <v>644</v>
      </c>
      <c r="O959">
        <v>958</v>
      </c>
      <c r="P959" t="s">
        <v>8221</v>
      </c>
      <c r="Q959">
        <v>1</v>
      </c>
    </row>
    <row r="960" spans="1:17" x14ac:dyDescent="0.25">
      <c r="A960">
        <v>959</v>
      </c>
      <c r="B960" t="s">
        <v>8219</v>
      </c>
      <c r="C960">
        <v>848</v>
      </c>
      <c r="O960">
        <v>959</v>
      </c>
      <c r="P960" t="s">
        <v>8221</v>
      </c>
      <c r="Q960">
        <v>19</v>
      </c>
    </row>
    <row r="961" spans="1:17" x14ac:dyDescent="0.25">
      <c r="A961">
        <v>960</v>
      </c>
      <c r="B961" t="s">
        <v>8219</v>
      </c>
      <c r="C961">
        <v>429</v>
      </c>
      <c r="O961">
        <v>960</v>
      </c>
      <c r="P961" t="s">
        <v>8221</v>
      </c>
      <c r="Q961">
        <v>27</v>
      </c>
    </row>
    <row r="962" spans="1:17" x14ac:dyDescent="0.25">
      <c r="A962">
        <v>961</v>
      </c>
      <c r="B962" t="s">
        <v>8219</v>
      </c>
      <c r="C962">
        <v>204</v>
      </c>
      <c r="O962">
        <v>961</v>
      </c>
      <c r="P962" t="s">
        <v>8221</v>
      </c>
      <c r="Q962">
        <v>7</v>
      </c>
    </row>
    <row r="963" spans="1:17" x14ac:dyDescent="0.25">
      <c r="A963">
        <v>962</v>
      </c>
      <c r="B963" t="s">
        <v>8219</v>
      </c>
      <c r="C963">
        <v>379</v>
      </c>
      <c r="O963">
        <v>962</v>
      </c>
      <c r="P963" t="s">
        <v>8221</v>
      </c>
      <c r="Q963">
        <v>14</v>
      </c>
    </row>
    <row r="964" spans="1:17" x14ac:dyDescent="0.25">
      <c r="A964">
        <v>963</v>
      </c>
      <c r="B964" t="s">
        <v>8219</v>
      </c>
      <c r="C964">
        <v>271</v>
      </c>
      <c r="O964">
        <v>963</v>
      </c>
      <c r="P964" t="s">
        <v>8221</v>
      </c>
      <c r="Q964">
        <v>5</v>
      </c>
    </row>
    <row r="965" spans="1:17" x14ac:dyDescent="0.25">
      <c r="A965">
        <v>964</v>
      </c>
      <c r="B965" t="s">
        <v>8219</v>
      </c>
      <c r="C965">
        <v>120</v>
      </c>
      <c r="O965">
        <v>964</v>
      </c>
      <c r="P965" t="s">
        <v>8221</v>
      </c>
      <c r="Q965">
        <v>30</v>
      </c>
    </row>
    <row r="966" spans="1:17" x14ac:dyDescent="0.25">
      <c r="A966">
        <v>965</v>
      </c>
      <c r="B966" t="s">
        <v>8219</v>
      </c>
      <c r="C966">
        <v>140</v>
      </c>
      <c r="O966">
        <v>965</v>
      </c>
      <c r="P966" t="s">
        <v>8221</v>
      </c>
      <c r="Q966">
        <v>1</v>
      </c>
    </row>
    <row r="967" spans="1:17" x14ac:dyDescent="0.25">
      <c r="A967">
        <v>966</v>
      </c>
      <c r="B967" t="s">
        <v>8219</v>
      </c>
      <c r="C967">
        <v>193</v>
      </c>
      <c r="O967">
        <v>966</v>
      </c>
      <c r="P967" t="s">
        <v>8221</v>
      </c>
      <c r="Q967">
        <v>0</v>
      </c>
    </row>
    <row r="968" spans="1:17" x14ac:dyDescent="0.25">
      <c r="A968">
        <v>967</v>
      </c>
      <c r="B968" t="s">
        <v>8219</v>
      </c>
      <c r="C968">
        <v>180</v>
      </c>
      <c r="O968">
        <v>967</v>
      </c>
      <c r="P968" t="s">
        <v>8221</v>
      </c>
      <c r="Q968">
        <v>60</v>
      </c>
    </row>
    <row r="969" spans="1:17" x14ac:dyDescent="0.25">
      <c r="A969">
        <v>968</v>
      </c>
      <c r="B969" t="s">
        <v>8219</v>
      </c>
      <c r="C969">
        <v>263</v>
      </c>
      <c r="O969">
        <v>968</v>
      </c>
      <c r="P969" t="s">
        <v>8221</v>
      </c>
      <c r="Q969">
        <v>84</v>
      </c>
    </row>
    <row r="970" spans="1:17" x14ac:dyDescent="0.25">
      <c r="A970">
        <v>969</v>
      </c>
      <c r="B970" t="s">
        <v>8219</v>
      </c>
      <c r="C970">
        <v>217</v>
      </c>
      <c r="O970">
        <v>969</v>
      </c>
      <c r="P970" t="s">
        <v>8221</v>
      </c>
      <c r="Q970">
        <v>47</v>
      </c>
    </row>
    <row r="971" spans="1:17" x14ac:dyDescent="0.25">
      <c r="A971">
        <v>970</v>
      </c>
      <c r="B971" t="s">
        <v>8219</v>
      </c>
      <c r="C971">
        <v>443</v>
      </c>
      <c r="O971">
        <v>970</v>
      </c>
      <c r="P971" t="s">
        <v>8221</v>
      </c>
      <c r="Q971">
        <v>66</v>
      </c>
    </row>
    <row r="972" spans="1:17" x14ac:dyDescent="0.25">
      <c r="A972">
        <v>971</v>
      </c>
      <c r="B972" t="s">
        <v>8219</v>
      </c>
      <c r="C972">
        <v>1373</v>
      </c>
      <c r="O972">
        <v>971</v>
      </c>
      <c r="P972" t="s">
        <v>8221</v>
      </c>
      <c r="Q972">
        <v>171</v>
      </c>
    </row>
    <row r="973" spans="1:17" x14ac:dyDescent="0.25">
      <c r="A973">
        <v>972</v>
      </c>
      <c r="B973" t="s">
        <v>8219</v>
      </c>
      <c r="C973">
        <v>742</v>
      </c>
      <c r="O973">
        <v>972</v>
      </c>
      <c r="P973" t="s">
        <v>8221</v>
      </c>
      <c r="Q973">
        <v>29</v>
      </c>
    </row>
    <row r="974" spans="1:17" x14ac:dyDescent="0.25">
      <c r="A974">
        <v>973</v>
      </c>
      <c r="B974" t="s">
        <v>8219</v>
      </c>
      <c r="C974">
        <v>170</v>
      </c>
      <c r="O974">
        <v>973</v>
      </c>
      <c r="P974" t="s">
        <v>8221</v>
      </c>
      <c r="Q974">
        <v>9</v>
      </c>
    </row>
    <row r="975" spans="1:17" x14ac:dyDescent="0.25">
      <c r="A975">
        <v>974</v>
      </c>
      <c r="B975" t="s">
        <v>8219</v>
      </c>
      <c r="C975">
        <v>242</v>
      </c>
      <c r="O975">
        <v>974</v>
      </c>
      <c r="P975" t="s">
        <v>8221</v>
      </c>
      <c r="Q975">
        <v>27</v>
      </c>
    </row>
    <row r="976" spans="1:17" x14ac:dyDescent="0.25">
      <c r="A976">
        <v>975</v>
      </c>
      <c r="B976" t="s">
        <v>8219</v>
      </c>
      <c r="C976">
        <v>541</v>
      </c>
      <c r="O976">
        <v>975</v>
      </c>
      <c r="P976" t="s">
        <v>8221</v>
      </c>
      <c r="Q976">
        <v>2</v>
      </c>
    </row>
    <row r="977" spans="1:17" x14ac:dyDescent="0.25">
      <c r="A977">
        <v>976</v>
      </c>
      <c r="B977" t="s">
        <v>8219</v>
      </c>
      <c r="C977">
        <v>121</v>
      </c>
      <c r="O977">
        <v>976</v>
      </c>
      <c r="P977" t="s">
        <v>8221</v>
      </c>
      <c r="Q977">
        <v>3</v>
      </c>
    </row>
    <row r="978" spans="1:17" x14ac:dyDescent="0.25">
      <c r="A978">
        <v>977</v>
      </c>
      <c r="B978" t="s">
        <v>8219</v>
      </c>
      <c r="C978">
        <v>621</v>
      </c>
      <c r="O978">
        <v>977</v>
      </c>
      <c r="P978" t="s">
        <v>8221</v>
      </c>
      <c r="Q978">
        <v>4</v>
      </c>
    </row>
    <row r="979" spans="1:17" x14ac:dyDescent="0.25">
      <c r="A979">
        <v>978</v>
      </c>
      <c r="B979" t="s">
        <v>8219</v>
      </c>
      <c r="C979">
        <v>101</v>
      </c>
      <c r="O979">
        <v>978</v>
      </c>
      <c r="P979" t="s">
        <v>8221</v>
      </c>
      <c r="Q979">
        <v>2</v>
      </c>
    </row>
    <row r="980" spans="1:17" x14ac:dyDescent="0.25">
      <c r="A980">
        <v>979</v>
      </c>
      <c r="B980" t="s">
        <v>8219</v>
      </c>
      <c r="C980">
        <v>554</v>
      </c>
      <c r="O980">
        <v>979</v>
      </c>
      <c r="P980" t="s">
        <v>8221</v>
      </c>
      <c r="Q980">
        <v>20</v>
      </c>
    </row>
    <row r="981" spans="1:17" x14ac:dyDescent="0.25">
      <c r="A981">
        <v>980</v>
      </c>
      <c r="B981" t="s">
        <v>8219</v>
      </c>
      <c r="C981">
        <v>666</v>
      </c>
      <c r="O981">
        <v>980</v>
      </c>
      <c r="P981" t="s">
        <v>8221</v>
      </c>
      <c r="Q981">
        <v>3</v>
      </c>
    </row>
    <row r="982" spans="1:17" x14ac:dyDescent="0.25">
      <c r="A982">
        <v>981</v>
      </c>
      <c r="B982" t="s">
        <v>8219</v>
      </c>
      <c r="C982">
        <v>410</v>
      </c>
      <c r="O982">
        <v>981</v>
      </c>
      <c r="P982" t="s">
        <v>8221</v>
      </c>
      <c r="Q982">
        <v>4</v>
      </c>
    </row>
    <row r="983" spans="1:17" x14ac:dyDescent="0.25">
      <c r="A983">
        <v>982</v>
      </c>
      <c r="B983" t="s">
        <v>8219</v>
      </c>
      <c r="C983">
        <v>375</v>
      </c>
      <c r="O983">
        <v>982</v>
      </c>
      <c r="P983" t="s">
        <v>8221</v>
      </c>
      <c r="Q983">
        <v>1</v>
      </c>
    </row>
    <row r="984" spans="1:17" x14ac:dyDescent="0.25">
      <c r="A984">
        <v>983</v>
      </c>
      <c r="B984" t="s">
        <v>8219</v>
      </c>
      <c r="C984">
        <v>1364</v>
      </c>
      <c r="O984">
        <v>983</v>
      </c>
      <c r="P984" t="s">
        <v>8221</v>
      </c>
      <c r="Q984">
        <v>0</v>
      </c>
    </row>
    <row r="985" spans="1:17" x14ac:dyDescent="0.25">
      <c r="A985">
        <v>984</v>
      </c>
      <c r="B985" t="s">
        <v>8219</v>
      </c>
      <c r="C985">
        <v>35</v>
      </c>
      <c r="O985">
        <v>984</v>
      </c>
      <c r="P985" t="s">
        <v>8221</v>
      </c>
      <c r="Q985">
        <v>0</v>
      </c>
    </row>
    <row r="986" spans="1:17" x14ac:dyDescent="0.25">
      <c r="A986">
        <v>985</v>
      </c>
      <c r="B986" t="s">
        <v>8219</v>
      </c>
      <c r="C986">
        <v>203</v>
      </c>
      <c r="O986">
        <v>985</v>
      </c>
      <c r="P986" t="s">
        <v>8221</v>
      </c>
      <c r="Q986">
        <v>14</v>
      </c>
    </row>
    <row r="987" spans="1:17" x14ac:dyDescent="0.25">
      <c r="A987">
        <v>986</v>
      </c>
      <c r="B987" t="s">
        <v>8219</v>
      </c>
      <c r="C987">
        <v>49</v>
      </c>
      <c r="O987">
        <v>986</v>
      </c>
      <c r="P987" t="s">
        <v>8221</v>
      </c>
      <c r="Q987">
        <v>1</v>
      </c>
    </row>
    <row r="988" spans="1:17" x14ac:dyDescent="0.25">
      <c r="A988">
        <v>987</v>
      </c>
      <c r="B988" t="s">
        <v>8219</v>
      </c>
      <c r="C988">
        <v>5812</v>
      </c>
      <c r="O988">
        <v>987</v>
      </c>
      <c r="P988" t="s">
        <v>8221</v>
      </c>
      <c r="Q988">
        <v>118</v>
      </c>
    </row>
    <row r="989" spans="1:17" x14ac:dyDescent="0.25">
      <c r="A989">
        <v>988</v>
      </c>
      <c r="B989" t="s">
        <v>8219</v>
      </c>
      <c r="C989">
        <v>1556</v>
      </c>
      <c r="O989">
        <v>988</v>
      </c>
      <c r="P989" t="s">
        <v>8221</v>
      </c>
      <c r="Q989">
        <v>2</v>
      </c>
    </row>
    <row r="990" spans="1:17" x14ac:dyDescent="0.25">
      <c r="A990">
        <v>989</v>
      </c>
      <c r="B990" t="s">
        <v>8219</v>
      </c>
      <c r="C990">
        <v>65</v>
      </c>
      <c r="O990">
        <v>989</v>
      </c>
      <c r="P990" t="s">
        <v>8221</v>
      </c>
      <c r="Q990">
        <v>1</v>
      </c>
    </row>
    <row r="991" spans="1:17" x14ac:dyDescent="0.25">
      <c r="A991">
        <v>990</v>
      </c>
      <c r="B991" t="s">
        <v>8219</v>
      </c>
      <c r="C991">
        <v>10</v>
      </c>
      <c r="O991">
        <v>990</v>
      </c>
      <c r="P991" t="s">
        <v>8221</v>
      </c>
      <c r="Q991">
        <v>3</v>
      </c>
    </row>
    <row r="992" spans="1:17" x14ac:dyDescent="0.25">
      <c r="A992">
        <v>991</v>
      </c>
      <c r="B992" t="s">
        <v>8219</v>
      </c>
      <c r="C992">
        <v>76</v>
      </c>
      <c r="O992">
        <v>991</v>
      </c>
      <c r="P992" t="s">
        <v>8221</v>
      </c>
      <c r="Q992">
        <v>1</v>
      </c>
    </row>
    <row r="993" spans="1:17" x14ac:dyDescent="0.25">
      <c r="A993">
        <v>992</v>
      </c>
      <c r="B993" t="s">
        <v>8219</v>
      </c>
      <c r="C993">
        <v>263</v>
      </c>
      <c r="O993">
        <v>992</v>
      </c>
      <c r="P993" t="s">
        <v>8221</v>
      </c>
      <c r="Q993">
        <v>3</v>
      </c>
    </row>
    <row r="994" spans="1:17" x14ac:dyDescent="0.25">
      <c r="A994">
        <v>993</v>
      </c>
      <c r="B994" t="s">
        <v>8219</v>
      </c>
      <c r="C994">
        <v>1530</v>
      </c>
      <c r="O994">
        <v>993</v>
      </c>
      <c r="P994" t="s">
        <v>8221</v>
      </c>
      <c r="Q994">
        <v>38</v>
      </c>
    </row>
    <row r="995" spans="1:17" x14ac:dyDescent="0.25">
      <c r="A995">
        <v>994</v>
      </c>
      <c r="B995" t="s">
        <v>8219</v>
      </c>
      <c r="C995">
        <v>278</v>
      </c>
      <c r="O995">
        <v>994</v>
      </c>
      <c r="P995" t="s">
        <v>8221</v>
      </c>
      <c r="Q995">
        <v>52</v>
      </c>
    </row>
    <row r="996" spans="1:17" x14ac:dyDescent="0.25">
      <c r="A996">
        <v>995</v>
      </c>
      <c r="B996" t="s">
        <v>8219</v>
      </c>
      <c r="C996">
        <v>350</v>
      </c>
      <c r="O996">
        <v>995</v>
      </c>
      <c r="P996" t="s">
        <v>8221</v>
      </c>
      <c r="Q996">
        <v>2</v>
      </c>
    </row>
    <row r="997" spans="1:17" x14ac:dyDescent="0.25">
      <c r="A997">
        <v>996</v>
      </c>
      <c r="B997" t="s">
        <v>8219</v>
      </c>
      <c r="C997">
        <v>470</v>
      </c>
      <c r="O997">
        <v>996</v>
      </c>
      <c r="P997" t="s">
        <v>8221</v>
      </c>
      <c r="Q997">
        <v>0</v>
      </c>
    </row>
    <row r="998" spans="1:17" x14ac:dyDescent="0.25">
      <c r="A998">
        <v>997</v>
      </c>
      <c r="B998" t="s">
        <v>8219</v>
      </c>
      <c r="C998">
        <v>3</v>
      </c>
      <c r="O998">
        <v>997</v>
      </c>
      <c r="P998" t="s">
        <v>8221</v>
      </c>
      <c r="Q998">
        <v>4</v>
      </c>
    </row>
    <row r="999" spans="1:17" x14ac:dyDescent="0.25">
      <c r="A999">
        <v>998</v>
      </c>
      <c r="B999" t="s">
        <v>8219</v>
      </c>
      <c r="C999">
        <v>8200</v>
      </c>
      <c r="O999">
        <v>998</v>
      </c>
      <c r="P999" t="s">
        <v>8221</v>
      </c>
      <c r="Q999">
        <v>4</v>
      </c>
    </row>
    <row r="1000" spans="1:17" x14ac:dyDescent="0.25">
      <c r="A1000">
        <v>999</v>
      </c>
      <c r="B1000" t="s">
        <v>8219</v>
      </c>
      <c r="C1000">
        <v>8359</v>
      </c>
      <c r="O1000">
        <v>999</v>
      </c>
      <c r="P1000" t="s">
        <v>8221</v>
      </c>
      <c r="Q1000">
        <v>18</v>
      </c>
    </row>
    <row r="1001" spans="1:17" x14ac:dyDescent="0.25">
      <c r="A1001">
        <v>1000</v>
      </c>
      <c r="B1001" t="s">
        <v>8219</v>
      </c>
      <c r="C1001">
        <v>188</v>
      </c>
      <c r="O1001">
        <v>1000</v>
      </c>
      <c r="P1001" t="s">
        <v>8221</v>
      </c>
      <c r="Q1001">
        <v>0</v>
      </c>
    </row>
    <row r="1002" spans="1:17" x14ac:dyDescent="0.25">
      <c r="A1002">
        <v>1001</v>
      </c>
      <c r="B1002" t="s">
        <v>8219</v>
      </c>
      <c r="C1002">
        <v>48</v>
      </c>
      <c r="O1002">
        <v>1001</v>
      </c>
      <c r="P1002" t="s">
        <v>8221</v>
      </c>
      <c r="Q1002">
        <v>22</v>
      </c>
    </row>
    <row r="1003" spans="1:17" x14ac:dyDescent="0.25">
      <c r="A1003">
        <v>1002</v>
      </c>
      <c r="B1003" t="s">
        <v>8219</v>
      </c>
      <c r="C1003">
        <v>607</v>
      </c>
      <c r="O1003">
        <v>1002</v>
      </c>
      <c r="P1003" t="s">
        <v>8221</v>
      </c>
      <c r="Q1003">
        <v>49</v>
      </c>
    </row>
    <row r="1004" spans="1:17" x14ac:dyDescent="0.25">
      <c r="A1004">
        <v>1003</v>
      </c>
      <c r="B1004" t="s">
        <v>8219</v>
      </c>
      <c r="C1004">
        <v>50</v>
      </c>
      <c r="O1004">
        <v>1003</v>
      </c>
      <c r="P1004" t="s">
        <v>8221</v>
      </c>
      <c r="Q1004">
        <v>19</v>
      </c>
    </row>
    <row r="1005" spans="1:17" x14ac:dyDescent="0.25">
      <c r="A1005">
        <v>1004</v>
      </c>
      <c r="B1005" t="s">
        <v>8219</v>
      </c>
      <c r="C1005">
        <v>55</v>
      </c>
      <c r="O1005">
        <v>1004</v>
      </c>
      <c r="P1005" t="s">
        <v>8221</v>
      </c>
      <c r="Q1005">
        <v>4</v>
      </c>
    </row>
    <row r="1006" spans="1:17" x14ac:dyDescent="0.25">
      <c r="A1006">
        <v>1005</v>
      </c>
      <c r="B1006" t="s">
        <v>8219</v>
      </c>
      <c r="C1006">
        <v>38</v>
      </c>
      <c r="O1006">
        <v>1005</v>
      </c>
      <c r="P1006" t="s">
        <v>8221</v>
      </c>
      <c r="Q1006">
        <v>4</v>
      </c>
    </row>
    <row r="1007" spans="1:17" x14ac:dyDescent="0.25">
      <c r="A1007">
        <v>1006</v>
      </c>
      <c r="B1007" t="s">
        <v>8219</v>
      </c>
      <c r="C1007">
        <v>25</v>
      </c>
      <c r="O1007">
        <v>1006</v>
      </c>
      <c r="P1007" t="s">
        <v>8221</v>
      </c>
      <c r="Q1007">
        <v>2</v>
      </c>
    </row>
    <row r="1008" spans="1:17" x14ac:dyDescent="0.25">
      <c r="A1008">
        <v>1007</v>
      </c>
      <c r="B1008" t="s">
        <v>8219</v>
      </c>
      <c r="C1008">
        <v>46</v>
      </c>
      <c r="O1008">
        <v>1007</v>
      </c>
      <c r="P1008" t="s">
        <v>8221</v>
      </c>
      <c r="Q1008">
        <v>0</v>
      </c>
    </row>
    <row r="1009" spans="1:17" x14ac:dyDescent="0.25">
      <c r="A1009">
        <v>1008</v>
      </c>
      <c r="B1009" t="s">
        <v>8219</v>
      </c>
      <c r="C1009">
        <v>83</v>
      </c>
      <c r="O1009">
        <v>1008</v>
      </c>
      <c r="P1009" t="s">
        <v>8221</v>
      </c>
      <c r="Q1009">
        <v>0</v>
      </c>
    </row>
    <row r="1010" spans="1:17" x14ac:dyDescent="0.25">
      <c r="A1010">
        <v>1009</v>
      </c>
      <c r="B1010" t="s">
        <v>8219</v>
      </c>
      <c r="C1010">
        <v>35</v>
      </c>
      <c r="O1010">
        <v>1009</v>
      </c>
      <c r="P1010" t="s">
        <v>8221</v>
      </c>
      <c r="Q1010">
        <v>14</v>
      </c>
    </row>
    <row r="1011" spans="1:17" x14ac:dyDescent="0.25">
      <c r="A1011">
        <v>1010</v>
      </c>
      <c r="B1011" t="s">
        <v>8219</v>
      </c>
      <c r="C1011">
        <v>25</v>
      </c>
      <c r="O1011">
        <v>1010</v>
      </c>
      <c r="P1011" t="s">
        <v>8221</v>
      </c>
      <c r="Q1011">
        <v>8</v>
      </c>
    </row>
    <row r="1012" spans="1:17" x14ac:dyDescent="0.25">
      <c r="A1012">
        <v>1011</v>
      </c>
      <c r="B1012" t="s">
        <v>8219</v>
      </c>
      <c r="C1012">
        <v>75</v>
      </c>
      <c r="O1012">
        <v>1011</v>
      </c>
      <c r="P1012" t="s">
        <v>8221</v>
      </c>
      <c r="Q1012">
        <v>0</v>
      </c>
    </row>
    <row r="1013" spans="1:17" x14ac:dyDescent="0.25">
      <c r="A1013">
        <v>1012</v>
      </c>
      <c r="B1013" t="s">
        <v>8219</v>
      </c>
      <c r="C1013">
        <v>62</v>
      </c>
      <c r="O1013">
        <v>1012</v>
      </c>
      <c r="P1013" t="s">
        <v>8221</v>
      </c>
      <c r="Q1013">
        <v>15</v>
      </c>
    </row>
    <row r="1014" spans="1:17" x14ac:dyDescent="0.25">
      <c r="A1014">
        <v>1013</v>
      </c>
      <c r="B1014" t="s">
        <v>8219</v>
      </c>
      <c r="C1014">
        <v>160</v>
      </c>
      <c r="O1014">
        <v>1013</v>
      </c>
      <c r="P1014" t="s">
        <v>8221</v>
      </c>
      <c r="Q1014">
        <v>33</v>
      </c>
    </row>
    <row r="1015" spans="1:17" x14ac:dyDescent="0.25">
      <c r="A1015">
        <v>1014</v>
      </c>
      <c r="B1015" t="s">
        <v>8219</v>
      </c>
      <c r="C1015">
        <v>246</v>
      </c>
      <c r="O1015">
        <v>1014</v>
      </c>
      <c r="P1015" t="s">
        <v>8221</v>
      </c>
      <c r="Q1015">
        <v>2</v>
      </c>
    </row>
    <row r="1016" spans="1:17" x14ac:dyDescent="0.25">
      <c r="A1016">
        <v>1015</v>
      </c>
      <c r="B1016" t="s">
        <v>8219</v>
      </c>
      <c r="C1016">
        <v>55</v>
      </c>
      <c r="O1016">
        <v>1015</v>
      </c>
      <c r="P1016" t="s">
        <v>8221</v>
      </c>
      <c r="Q1016">
        <v>6</v>
      </c>
    </row>
    <row r="1017" spans="1:17" x14ac:dyDescent="0.25">
      <c r="A1017">
        <v>1016</v>
      </c>
      <c r="B1017" t="s">
        <v>8219</v>
      </c>
      <c r="C1017">
        <v>23</v>
      </c>
      <c r="O1017">
        <v>1016</v>
      </c>
      <c r="P1017" t="s">
        <v>8221</v>
      </c>
      <c r="Q1017">
        <v>2</v>
      </c>
    </row>
    <row r="1018" spans="1:17" x14ac:dyDescent="0.25">
      <c r="A1018">
        <v>1017</v>
      </c>
      <c r="B1018" t="s">
        <v>8219</v>
      </c>
      <c r="C1018">
        <v>72</v>
      </c>
      <c r="O1018">
        <v>1017</v>
      </c>
      <c r="P1018" t="s">
        <v>8221</v>
      </c>
      <c r="Q1018">
        <v>0</v>
      </c>
    </row>
    <row r="1019" spans="1:17" x14ac:dyDescent="0.25">
      <c r="A1019">
        <v>1018</v>
      </c>
      <c r="B1019" t="s">
        <v>8219</v>
      </c>
      <c r="C1019">
        <v>22</v>
      </c>
      <c r="O1019">
        <v>1018</v>
      </c>
      <c r="P1019" t="s">
        <v>8221</v>
      </c>
      <c r="Q1019">
        <v>4</v>
      </c>
    </row>
    <row r="1020" spans="1:17" x14ac:dyDescent="0.25">
      <c r="A1020">
        <v>1019</v>
      </c>
      <c r="B1020" t="s">
        <v>8219</v>
      </c>
      <c r="C1020">
        <v>14</v>
      </c>
      <c r="O1020">
        <v>1019</v>
      </c>
      <c r="P1020" t="s">
        <v>8221</v>
      </c>
      <c r="Q1020">
        <v>1</v>
      </c>
    </row>
    <row r="1021" spans="1:17" x14ac:dyDescent="0.25">
      <c r="A1021">
        <v>1020</v>
      </c>
      <c r="B1021" t="s">
        <v>8219</v>
      </c>
      <c r="C1021">
        <v>38</v>
      </c>
      <c r="O1021">
        <v>1020</v>
      </c>
      <c r="P1021" t="s">
        <v>8221</v>
      </c>
      <c r="Q1021">
        <v>3</v>
      </c>
    </row>
    <row r="1022" spans="1:17" x14ac:dyDescent="0.25">
      <c r="A1022">
        <v>1021</v>
      </c>
      <c r="B1022" t="s">
        <v>8219</v>
      </c>
      <c r="C1022">
        <v>32</v>
      </c>
      <c r="O1022">
        <v>1021</v>
      </c>
      <c r="P1022" t="s">
        <v>8221</v>
      </c>
      <c r="Q1022">
        <v>4</v>
      </c>
    </row>
    <row r="1023" spans="1:17" x14ac:dyDescent="0.25">
      <c r="A1023">
        <v>1022</v>
      </c>
      <c r="B1023" t="s">
        <v>8219</v>
      </c>
      <c r="C1023">
        <v>63</v>
      </c>
      <c r="O1023">
        <v>1022</v>
      </c>
      <c r="P1023" t="s">
        <v>8221</v>
      </c>
      <c r="Q1023">
        <v>0</v>
      </c>
    </row>
    <row r="1024" spans="1:17" x14ac:dyDescent="0.25">
      <c r="A1024">
        <v>1023</v>
      </c>
      <c r="B1024" t="s">
        <v>8219</v>
      </c>
      <c r="C1024">
        <v>27</v>
      </c>
      <c r="O1024">
        <v>1023</v>
      </c>
      <c r="P1024" t="s">
        <v>8221</v>
      </c>
      <c r="Q1024">
        <v>4</v>
      </c>
    </row>
    <row r="1025" spans="1:17" x14ac:dyDescent="0.25">
      <c r="A1025">
        <v>1024</v>
      </c>
      <c r="B1025" t="s">
        <v>8219</v>
      </c>
      <c r="C1025">
        <v>44</v>
      </c>
      <c r="O1025">
        <v>1024</v>
      </c>
      <c r="P1025" t="s">
        <v>8221</v>
      </c>
      <c r="Q1025">
        <v>3</v>
      </c>
    </row>
    <row r="1026" spans="1:17" x14ac:dyDescent="0.25">
      <c r="A1026">
        <v>1025</v>
      </c>
      <c r="B1026" t="s">
        <v>8219</v>
      </c>
      <c r="C1026">
        <v>38</v>
      </c>
      <c r="O1026">
        <v>1025</v>
      </c>
      <c r="P1026" t="s">
        <v>8221</v>
      </c>
      <c r="Q1026">
        <v>34</v>
      </c>
    </row>
    <row r="1027" spans="1:17" x14ac:dyDescent="0.25">
      <c r="A1027">
        <v>1026</v>
      </c>
      <c r="B1027" t="s">
        <v>8219</v>
      </c>
      <c r="C1027">
        <v>115</v>
      </c>
      <c r="O1027">
        <v>1026</v>
      </c>
      <c r="P1027" t="s">
        <v>8221</v>
      </c>
      <c r="Q1027">
        <v>2</v>
      </c>
    </row>
    <row r="1028" spans="1:17" x14ac:dyDescent="0.25">
      <c r="A1028">
        <v>1027</v>
      </c>
      <c r="B1028" t="s">
        <v>8219</v>
      </c>
      <c r="C1028">
        <v>37</v>
      </c>
      <c r="O1028">
        <v>1027</v>
      </c>
      <c r="P1028" t="s">
        <v>8221</v>
      </c>
      <c r="Q1028">
        <v>33</v>
      </c>
    </row>
    <row r="1029" spans="1:17" x14ac:dyDescent="0.25">
      <c r="A1029">
        <v>1028</v>
      </c>
      <c r="B1029" t="s">
        <v>8219</v>
      </c>
      <c r="C1029">
        <v>99</v>
      </c>
      <c r="O1029">
        <v>1028</v>
      </c>
      <c r="P1029" t="s">
        <v>8221</v>
      </c>
      <c r="Q1029">
        <v>0</v>
      </c>
    </row>
    <row r="1030" spans="1:17" x14ac:dyDescent="0.25">
      <c r="A1030">
        <v>1029</v>
      </c>
      <c r="B1030" t="s">
        <v>8219</v>
      </c>
      <c r="C1030">
        <v>44</v>
      </c>
      <c r="O1030">
        <v>1029</v>
      </c>
      <c r="P1030" t="s">
        <v>8221</v>
      </c>
      <c r="Q1030">
        <v>0</v>
      </c>
    </row>
    <row r="1031" spans="1:17" x14ac:dyDescent="0.25">
      <c r="A1031">
        <v>1030</v>
      </c>
      <c r="B1031" t="s">
        <v>8219</v>
      </c>
      <c r="C1031">
        <v>58</v>
      </c>
      <c r="O1031">
        <v>1030</v>
      </c>
      <c r="P1031" t="s">
        <v>8221</v>
      </c>
      <c r="Q1031">
        <v>1</v>
      </c>
    </row>
    <row r="1032" spans="1:17" x14ac:dyDescent="0.25">
      <c r="A1032">
        <v>1031</v>
      </c>
      <c r="B1032" t="s">
        <v>8219</v>
      </c>
      <c r="C1032">
        <v>191</v>
      </c>
      <c r="O1032">
        <v>1031</v>
      </c>
      <c r="P1032" t="s">
        <v>8221</v>
      </c>
      <c r="Q1032">
        <v>13</v>
      </c>
    </row>
    <row r="1033" spans="1:17" x14ac:dyDescent="0.25">
      <c r="A1033">
        <v>1032</v>
      </c>
      <c r="B1033" t="s">
        <v>8219</v>
      </c>
      <c r="C1033">
        <v>40</v>
      </c>
      <c r="O1033">
        <v>1032</v>
      </c>
      <c r="P1033" t="s">
        <v>8221</v>
      </c>
      <c r="Q1033">
        <v>2</v>
      </c>
    </row>
    <row r="1034" spans="1:17" x14ac:dyDescent="0.25">
      <c r="A1034">
        <v>1033</v>
      </c>
      <c r="B1034" t="s">
        <v>8219</v>
      </c>
      <c r="C1034">
        <v>38</v>
      </c>
      <c r="O1034">
        <v>1033</v>
      </c>
      <c r="P1034" t="s">
        <v>8221</v>
      </c>
      <c r="Q1034">
        <v>36</v>
      </c>
    </row>
    <row r="1035" spans="1:17" x14ac:dyDescent="0.25">
      <c r="A1035">
        <v>1034</v>
      </c>
      <c r="B1035" t="s">
        <v>8219</v>
      </c>
      <c r="C1035">
        <v>39</v>
      </c>
      <c r="O1035">
        <v>1034</v>
      </c>
      <c r="P1035" t="s">
        <v>8221</v>
      </c>
      <c r="Q1035">
        <v>1</v>
      </c>
    </row>
    <row r="1036" spans="1:17" x14ac:dyDescent="0.25">
      <c r="A1036">
        <v>1035</v>
      </c>
      <c r="B1036" t="s">
        <v>8219</v>
      </c>
      <c r="C1036">
        <v>11</v>
      </c>
      <c r="O1036">
        <v>1035</v>
      </c>
      <c r="P1036" t="s">
        <v>8221</v>
      </c>
      <c r="Q1036">
        <v>15</v>
      </c>
    </row>
    <row r="1037" spans="1:17" x14ac:dyDescent="0.25">
      <c r="A1037">
        <v>1036</v>
      </c>
      <c r="B1037" t="s">
        <v>8219</v>
      </c>
      <c r="C1037">
        <v>107</v>
      </c>
      <c r="O1037">
        <v>1036</v>
      </c>
      <c r="P1037" t="s">
        <v>8221</v>
      </c>
      <c r="Q1037">
        <v>1</v>
      </c>
    </row>
    <row r="1038" spans="1:17" x14ac:dyDescent="0.25">
      <c r="A1038">
        <v>1037</v>
      </c>
      <c r="B1038" t="s">
        <v>8219</v>
      </c>
      <c r="C1038">
        <v>147</v>
      </c>
      <c r="O1038">
        <v>1037</v>
      </c>
      <c r="P1038" t="s">
        <v>8221</v>
      </c>
      <c r="Q1038">
        <v>0</v>
      </c>
    </row>
    <row r="1039" spans="1:17" x14ac:dyDescent="0.25">
      <c r="A1039">
        <v>1038</v>
      </c>
      <c r="B1039" t="s">
        <v>8219</v>
      </c>
      <c r="C1039">
        <v>36</v>
      </c>
      <c r="O1039">
        <v>1038</v>
      </c>
      <c r="P1039" t="s">
        <v>8221</v>
      </c>
      <c r="Q1039">
        <v>1</v>
      </c>
    </row>
    <row r="1040" spans="1:17" x14ac:dyDescent="0.25">
      <c r="A1040">
        <v>1039</v>
      </c>
      <c r="B1040" t="s">
        <v>8219</v>
      </c>
      <c r="C1040">
        <v>92</v>
      </c>
      <c r="O1040">
        <v>1039</v>
      </c>
      <c r="P1040" t="s">
        <v>8221</v>
      </c>
      <c r="Q1040">
        <v>0</v>
      </c>
    </row>
    <row r="1041" spans="1:17" x14ac:dyDescent="0.25">
      <c r="A1041">
        <v>1040</v>
      </c>
      <c r="B1041" t="s">
        <v>8219</v>
      </c>
      <c r="C1041">
        <v>35</v>
      </c>
      <c r="O1041">
        <v>1040</v>
      </c>
      <c r="P1041" t="s">
        <v>8221</v>
      </c>
      <c r="Q1041">
        <v>0</v>
      </c>
    </row>
    <row r="1042" spans="1:17" x14ac:dyDescent="0.25">
      <c r="A1042">
        <v>1041</v>
      </c>
      <c r="B1042" t="s">
        <v>8219</v>
      </c>
      <c r="C1042">
        <v>17</v>
      </c>
      <c r="O1042">
        <v>1041</v>
      </c>
      <c r="P1042" t="s">
        <v>8221</v>
      </c>
      <c r="Q1042">
        <v>1</v>
      </c>
    </row>
    <row r="1043" spans="1:17" x14ac:dyDescent="0.25">
      <c r="A1043">
        <v>1042</v>
      </c>
      <c r="B1043" t="s">
        <v>8219</v>
      </c>
      <c r="C1043">
        <v>22</v>
      </c>
      <c r="O1043">
        <v>1042</v>
      </c>
      <c r="P1043" t="s">
        <v>8221</v>
      </c>
      <c r="Q1043">
        <v>39</v>
      </c>
    </row>
    <row r="1044" spans="1:17" x14ac:dyDescent="0.25">
      <c r="A1044">
        <v>1043</v>
      </c>
      <c r="B1044" t="s">
        <v>8219</v>
      </c>
      <c r="C1044">
        <v>69</v>
      </c>
      <c r="O1044">
        <v>1043</v>
      </c>
      <c r="P1044" t="s">
        <v>8221</v>
      </c>
      <c r="Q1044">
        <v>0</v>
      </c>
    </row>
    <row r="1045" spans="1:17" x14ac:dyDescent="0.25">
      <c r="A1045">
        <v>1044</v>
      </c>
      <c r="B1045" t="s">
        <v>8219</v>
      </c>
      <c r="C1045">
        <v>13</v>
      </c>
      <c r="O1045">
        <v>1044</v>
      </c>
      <c r="P1045" t="s">
        <v>8221</v>
      </c>
      <c r="Q1045">
        <v>0</v>
      </c>
    </row>
    <row r="1046" spans="1:17" x14ac:dyDescent="0.25">
      <c r="A1046">
        <v>1045</v>
      </c>
      <c r="B1046" t="s">
        <v>8219</v>
      </c>
      <c r="C1046">
        <v>58</v>
      </c>
      <c r="O1046">
        <v>1045</v>
      </c>
      <c r="P1046" t="s">
        <v>8221</v>
      </c>
      <c r="Q1046">
        <v>3</v>
      </c>
    </row>
    <row r="1047" spans="1:17" x14ac:dyDescent="0.25">
      <c r="A1047">
        <v>1046</v>
      </c>
      <c r="B1047" t="s">
        <v>8219</v>
      </c>
      <c r="C1047">
        <v>44</v>
      </c>
      <c r="O1047">
        <v>1046</v>
      </c>
      <c r="P1047" t="s">
        <v>8221</v>
      </c>
      <c r="Q1047">
        <v>1</v>
      </c>
    </row>
    <row r="1048" spans="1:17" x14ac:dyDescent="0.25">
      <c r="A1048">
        <v>1047</v>
      </c>
      <c r="B1048" t="s">
        <v>8219</v>
      </c>
      <c r="C1048">
        <v>83</v>
      </c>
      <c r="O1048">
        <v>1047</v>
      </c>
      <c r="P1048" t="s">
        <v>8221</v>
      </c>
      <c r="Q1048">
        <v>13</v>
      </c>
    </row>
    <row r="1049" spans="1:17" x14ac:dyDescent="0.25">
      <c r="A1049">
        <v>1048</v>
      </c>
      <c r="B1049" t="s">
        <v>8219</v>
      </c>
      <c r="C1049">
        <v>117</v>
      </c>
      <c r="O1049">
        <v>1048</v>
      </c>
      <c r="P1049" t="s">
        <v>8221</v>
      </c>
      <c r="Q1049">
        <v>0</v>
      </c>
    </row>
    <row r="1050" spans="1:17" x14ac:dyDescent="0.25">
      <c r="A1050">
        <v>1049</v>
      </c>
      <c r="B1050" t="s">
        <v>8219</v>
      </c>
      <c r="C1050">
        <v>32</v>
      </c>
      <c r="O1050">
        <v>1049</v>
      </c>
      <c r="P1050" t="s">
        <v>8221</v>
      </c>
      <c r="Q1050">
        <v>6</v>
      </c>
    </row>
    <row r="1051" spans="1:17" x14ac:dyDescent="0.25">
      <c r="A1051">
        <v>1050</v>
      </c>
      <c r="B1051" t="s">
        <v>8219</v>
      </c>
      <c r="C1051">
        <v>8</v>
      </c>
      <c r="O1051">
        <v>1050</v>
      </c>
      <c r="P1051" t="s">
        <v>8221</v>
      </c>
      <c r="Q1051">
        <v>0</v>
      </c>
    </row>
    <row r="1052" spans="1:17" x14ac:dyDescent="0.25">
      <c r="A1052">
        <v>1051</v>
      </c>
      <c r="B1052" t="s">
        <v>8219</v>
      </c>
      <c r="C1052">
        <v>340</v>
      </c>
      <c r="O1052">
        <v>1051</v>
      </c>
      <c r="P1052" t="s">
        <v>8221</v>
      </c>
      <c r="Q1052">
        <v>14</v>
      </c>
    </row>
    <row r="1053" spans="1:17" x14ac:dyDescent="0.25">
      <c r="A1053">
        <v>1052</v>
      </c>
      <c r="B1053" t="s">
        <v>8219</v>
      </c>
      <c r="C1053">
        <v>7</v>
      </c>
      <c r="O1053">
        <v>1052</v>
      </c>
      <c r="P1053" t="s">
        <v>8221</v>
      </c>
      <c r="Q1053">
        <v>5</v>
      </c>
    </row>
    <row r="1054" spans="1:17" x14ac:dyDescent="0.25">
      <c r="A1054">
        <v>1053</v>
      </c>
      <c r="B1054" t="s">
        <v>8219</v>
      </c>
      <c r="C1054">
        <v>19</v>
      </c>
      <c r="O1054">
        <v>1053</v>
      </c>
      <c r="P1054" t="s">
        <v>8221</v>
      </c>
      <c r="Q1054">
        <v>6</v>
      </c>
    </row>
    <row r="1055" spans="1:17" x14ac:dyDescent="0.25">
      <c r="A1055">
        <v>1054</v>
      </c>
      <c r="B1055" t="s">
        <v>8219</v>
      </c>
      <c r="C1055">
        <v>47</v>
      </c>
      <c r="O1055">
        <v>1054</v>
      </c>
      <c r="P1055" t="s">
        <v>8221</v>
      </c>
      <c r="Q1055">
        <v>15</v>
      </c>
    </row>
    <row r="1056" spans="1:17" x14ac:dyDescent="0.25">
      <c r="A1056">
        <v>1055</v>
      </c>
      <c r="B1056" t="s">
        <v>8219</v>
      </c>
      <c r="C1056">
        <v>13</v>
      </c>
      <c r="O1056">
        <v>1055</v>
      </c>
      <c r="P1056" t="s">
        <v>8221</v>
      </c>
      <c r="Q1056">
        <v>0</v>
      </c>
    </row>
    <row r="1057" spans="1:17" x14ac:dyDescent="0.25">
      <c r="A1057">
        <v>1056</v>
      </c>
      <c r="B1057" t="s">
        <v>8219</v>
      </c>
      <c r="C1057">
        <v>90</v>
      </c>
      <c r="O1057">
        <v>1056</v>
      </c>
      <c r="P1057" t="s">
        <v>8221</v>
      </c>
      <c r="Q1057">
        <v>1</v>
      </c>
    </row>
    <row r="1058" spans="1:17" x14ac:dyDescent="0.25">
      <c r="A1058">
        <v>1057</v>
      </c>
      <c r="B1058" t="s">
        <v>8219</v>
      </c>
      <c r="C1058">
        <v>63</v>
      </c>
      <c r="O1058">
        <v>1057</v>
      </c>
      <c r="P1058" t="s">
        <v>8221</v>
      </c>
      <c r="Q1058">
        <v>9</v>
      </c>
    </row>
    <row r="1059" spans="1:17" x14ac:dyDescent="0.25">
      <c r="A1059">
        <v>1058</v>
      </c>
      <c r="B1059" t="s">
        <v>8219</v>
      </c>
      <c r="C1059">
        <v>26</v>
      </c>
      <c r="O1059">
        <v>1058</v>
      </c>
      <c r="P1059" t="s">
        <v>8221</v>
      </c>
      <c r="Q1059">
        <v>3</v>
      </c>
    </row>
    <row r="1060" spans="1:17" x14ac:dyDescent="0.25">
      <c r="A1060">
        <v>1059</v>
      </c>
      <c r="B1060" t="s">
        <v>8219</v>
      </c>
      <c r="C1060">
        <v>71</v>
      </c>
      <c r="O1060">
        <v>1059</v>
      </c>
      <c r="P1060" t="s">
        <v>8221</v>
      </c>
      <c r="Q1060">
        <v>3</v>
      </c>
    </row>
    <row r="1061" spans="1:17" x14ac:dyDescent="0.25">
      <c r="A1061">
        <v>1060</v>
      </c>
      <c r="B1061" t="s">
        <v>8219</v>
      </c>
      <c r="C1061">
        <v>38</v>
      </c>
      <c r="O1061">
        <v>1060</v>
      </c>
      <c r="P1061" t="s">
        <v>8221</v>
      </c>
      <c r="Q1061">
        <v>1</v>
      </c>
    </row>
    <row r="1062" spans="1:17" x14ac:dyDescent="0.25">
      <c r="A1062">
        <v>1061</v>
      </c>
      <c r="B1062" t="s">
        <v>8219</v>
      </c>
      <c r="C1062">
        <v>859</v>
      </c>
      <c r="O1062">
        <v>1061</v>
      </c>
      <c r="P1062" t="s">
        <v>8221</v>
      </c>
      <c r="Q1062">
        <v>3</v>
      </c>
    </row>
    <row r="1063" spans="1:17" x14ac:dyDescent="0.25">
      <c r="A1063">
        <v>1062</v>
      </c>
      <c r="B1063" t="s">
        <v>8219</v>
      </c>
      <c r="C1063">
        <v>21</v>
      </c>
      <c r="O1063">
        <v>1062</v>
      </c>
      <c r="P1063" t="s">
        <v>8221</v>
      </c>
      <c r="Q1063">
        <v>0</v>
      </c>
    </row>
    <row r="1064" spans="1:17" x14ac:dyDescent="0.25">
      <c r="A1064">
        <v>1063</v>
      </c>
      <c r="B1064" t="s">
        <v>8219</v>
      </c>
      <c r="C1064">
        <v>78</v>
      </c>
      <c r="O1064">
        <v>1063</v>
      </c>
      <c r="P1064" t="s">
        <v>8221</v>
      </c>
      <c r="Q1064">
        <v>2</v>
      </c>
    </row>
    <row r="1065" spans="1:17" x14ac:dyDescent="0.25">
      <c r="A1065">
        <v>1064</v>
      </c>
      <c r="B1065" t="s">
        <v>8219</v>
      </c>
      <c r="C1065">
        <v>53</v>
      </c>
      <c r="O1065">
        <v>1064</v>
      </c>
      <c r="P1065" t="s">
        <v>8221</v>
      </c>
      <c r="Q1065">
        <v>10</v>
      </c>
    </row>
    <row r="1066" spans="1:17" x14ac:dyDescent="0.25">
      <c r="A1066">
        <v>1065</v>
      </c>
      <c r="B1066" t="s">
        <v>8219</v>
      </c>
      <c r="C1066">
        <v>356</v>
      </c>
      <c r="O1066">
        <v>1065</v>
      </c>
      <c r="P1066" t="s">
        <v>8221</v>
      </c>
      <c r="Q1066">
        <v>60</v>
      </c>
    </row>
    <row r="1067" spans="1:17" x14ac:dyDescent="0.25">
      <c r="A1067">
        <v>1066</v>
      </c>
      <c r="B1067" t="s">
        <v>8219</v>
      </c>
      <c r="C1067">
        <v>279</v>
      </c>
      <c r="O1067">
        <v>1066</v>
      </c>
      <c r="P1067" t="s">
        <v>8221</v>
      </c>
      <c r="Q1067">
        <v>5</v>
      </c>
    </row>
    <row r="1068" spans="1:17" x14ac:dyDescent="0.25">
      <c r="A1068">
        <v>1067</v>
      </c>
      <c r="B1068" t="s">
        <v>8219</v>
      </c>
      <c r="C1068">
        <v>266</v>
      </c>
      <c r="O1068">
        <v>1067</v>
      </c>
      <c r="P1068" t="s">
        <v>8221</v>
      </c>
      <c r="Q1068">
        <v>9</v>
      </c>
    </row>
    <row r="1069" spans="1:17" x14ac:dyDescent="0.25">
      <c r="A1069">
        <v>1068</v>
      </c>
      <c r="B1069" t="s">
        <v>8219</v>
      </c>
      <c r="C1069">
        <v>623</v>
      </c>
      <c r="O1069">
        <v>1068</v>
      </c>
      <c r="P1069" t="s">
        <v>8221</v>
      </c>
      <c r="Q1069">
        <v>13</v>
      </c>
    </row>
    <row r="1070" spans="1:17" x14ac:dyDescent="0.25">
      <c r="A1070">
        <v>1069</v>
      </c>
      <c r="B1070" t="s">
        <v>8219</v>
      </c>
      <c r="C1070">
        <v>392</v>
      </c>
      <c r="O1070">
        <v>1069</v>
      </c>
      <c r="P1070" t="s">
        <v>8221</v>
      </c>
      <c r="Q1070">
        <v>0</v>
      </c>
    </row>
    <row r="1071" spans="1:17" x14ac:dyDescent="0.25">
      <c r="A1071">
        <v>1070</v>
      </c>
      <c r="B1071" t="s">
        <v>8219</v>
      </c>
      <c r="C1071">
        <v>3562</v>
      </c>
      <c r="O1071">
        <v>1070</v>
      </c>
      <c r="P1071" t="s">
        <v>8221</v>
      </c>
      <c r="Q1071">
        <v>8</v>
      </c>
    </row>
    <row r="1072" spans="1:17" x14ac:dyDescent="0.25">
      <c r="A1072">
        <v>1071</v>
      </c>
      <c r="B1072" t="s">
        <v>8219</v>
      </c>
      <c r="C1072">
        <v>514</v>
      </c>
      <c r="O1072">
        <v>1071</v>
      </c>
      <c r="P1072" t="s">
        <v>8221</v>
      </c>
      <c r="Q1072">
        <v>3</v>
      </c>
    </row>
    <row r="1073" spans="1:17" x14ac:dyDescent="0.25">
      <c r="A1073">
        <v>1072</v>
      </c>
      <c r="B1073" t="s">
        <v>8219</v>
      </c>
      <c r="C1073">
        <v>88</v>
      </c>
      <c r="O1073">
        <v>1072</v>
      </c>
      <c r="P1073" t="s">
        <v>8221</v>
      </c>
      <c r="Q1073">
        <v>3</v>
      </c>
    </row>
    <row r="1074" spans="1:17" x14ac:dyDescent="0.25">
      <c r="A1074">
        <v>1073</v>
      </c>
      <c r="B1074" t="s">
        <v>8219</v>
      </c>
      <c r="C1074">
        <v>537</v>
      </c>
      <c r="O1074">
        <v>1073</v>
      </c>
      <c r="P1074" t="s">
        <v>8221</v>
      </c>
      <c r="Q1074">
        <v>0</v>
      </c>
    </row>
    <row r="1075" spans="1:17" x14ac:dyDescent="0.25">
      <c r="A1075">
        <v>1074</v>
      </c>
      <c r="B1075" t="s">
        <v>8219</v>
      </c>
      <c r="C1075">
        <v>25</v>
      </c>
      <c r="O1075">
        <v>1074</v>
      </c>
      <c r="P1075" t="s">
        <v>8221</v>
      </c>
      <c r="Q1075">
        <v>6</v>
      </c>
    </row>
    <row r="1076" spans="1:17" x14ac:dyDescent="0.25">
      <c r="A1076">
        <v>1075</v>
      </c>
      <c r="B1076" t="s">
        <v>8219</v>
      </c>
      <c r="C1076">
        <v>3238</v>
      </c>
      <c r="O1076">
        <v>1075</v>
      </c>
      <c r="P1076" t="s">
        <v>8221</v>
      </c>
      <c r="Q1076">
        <v>4</v>
      </c>
    </row>
    <row r="1077" spans="1:17" x14ac:dyDescent="0.25">
      <c r="A1077">
        <v>1076</v>
      </c>
      <c r="B1077" t="s">
        <v>8219</v>
      </c>
      <c r="C1077">
        <v>897</v>
      </c>
      <c r="O1077">
        <v>1076</v>
      </c>
      <c r="P1077" t="s">
        <v>8221</v>
      </c>
      <c r="Q1077">
        <v>1</v>
      </c>
    </row>
    <row r="1078" spans="1:17" x14ac:dyDescent="0.25">
      <c r="A1078">
        <v>1077</v>
      </c>
      <c r="B1078" t="s">
        <v>8219</v>
      </c>
      <c r="C1078">
        <v>878</v>
      </c>
      <c r="O1078">
        <v>1077</v>
      </c>
      <c r="P1078" t="s">
        <v>8221</v>
      </c>
      <c r="Q1078">
        <v>29</v>
      </c>
    </row>
    <row r="1079" spans="1:17" x14ac:dyDescent="0.25">
      <c r="A1079">
        <v>1078</v>
      </c>
      <c r="B1079" t="s">
        <v>8219</v>
      </c>
      <c r="C1079">
        <v>115</v>
      </c>
      <c r="O1079">
        <v>1078</v>
      </c>
      <c r="P1079" t="s">
        <v>8221</v>
      </c>
      <c r="Q1079">
        <v>0</v>
      </c>
    </row>
    <row r="1080" spans="1:17" x14ac:dyDescent="0.25">
      <c r="A1080">
        <v>1079</v>
      </c>
      <c r="B1080" t="s">
        <v>8219</v>
      </c>
      <c r="C1080">
        <v>234</v>
      </c>
      <c r="O1080">
        <v>1079</v>
      </c>
      <c r="P1080" t="s">
        <v>8221</v>
      </c>
      <c r="Q1080">
        <v>4</v>
      </c>
    </row>
    <row r="1081" spans="1:17" x14ac:dyDescent="0.25">
      <c r="A1081">
        <v>1080</v>
      </c>
      <c r="B1081" t="s">
        <v>8219</v>
      </c>
      <c r="C1081">
        <v>4330</v>
      </c>
      <c r="O1081">
        <v>1080</v>
      </c>
      <c r="P1081" t="s">
        <v>8221</v>
      </c>
      <c r="Q1081">
        <v>5</v>
      </c>
    </row>
    <row r="1082" spans="1:17" x14ac:dyDescent="0.25">
      <c r="A1082">
        <v>1081</v>
      </c>
      <c r="B1082" t="s">
        <v>8219</v>
      </c>
      <c r="C1082">
        <v>651</v>
      </c>
      <c r="O1082">
        <v>1081</v>
      </c>
      <c r="P1082" t="s">
        <v>8221</v>
      </c>
      <c r="Q1082">
        <v>4</v>
      </c>
    </row>
    <row r="1083" spans="1:17" x14ac:dyDescent="0.25">
      <c r="A1083">
        <v>1082</v>
      </c>
      <c r="B1083" t="s">
        <v>8219</v>
      </c>
      <c r="C1083">
        <v>251</v>
      </c>
      <c r="O1083">
        <v>1082</v>
      </c>
      <c r="P1083" t="s">
        <v>8221</v>
      </c>
      <c r="Q1083">
        <v>5</v>
      </c>
    </row>
    <row r="1084" spans="1:17" x14ac:dyDescent="0.25">
      <c r="A1084">
        <v>1083</v>
      </c>
      <c r="B1084" t="s">
        <v>8219</v>
      </c>
      <c r="C1084">
        <v>263</v>
      </c>
      <c r="O1084">
        <v>1083</v>
      </c>
      <c r="P1084" t="s">
        <v>8221</v>
      </c>
      <c r="Q1084">
        <v>1</v>
      </c>
    </row>
    <row r="1085" spans="1:17" x14ac:dyDescent="0.25">
      <c r="A1085">
        <v>1084</v>
      </c>
      <c r="B1085" t="s">
        <v>8219</v>
      </c>
      <c r="C1085">
        <v>28</v>
      </c>
      <c r="O1085">
        <v>1084</v>
      </c>
      <c r="P1085" t="s">
        <v>8221</v>
      </c>
      <c r="Q1085">
        <v>1</v>
      </c>
    </row>
    <row r="1086" spans="1:17" x14ac:dyDescent="0.25">
      <c r="A1086">
        <v>1085</v>
      </c>
      <c r="B1086" t="s">
        <v>8219</v>
      </c>
      <c r="C1086">
        <v>721</v>
      </c>
      <c r="O1086">
        <v>1085</v>
      </c>
      <c r="P1086" t="s">
        <v>8221</v>
      </c>
      <c r="Q1086">
        <v>0</v>
      </c>
    </row>
    <row r="1087" spans="1:17" x14ac:dyDescent="0.25">
      <c r="A1087">
        <v>1086</v>
      </c>
      <c r="B1087" t="s">
        <v>8219</v>
      </c>
      <c r="C1087">
        <v>50</v>
      </c>
      <c r="O1087">
        <v>1086</v>
      </c>
      <c r="P1087" t="s">
        <v>8221</v>
      </c>
      <c r="Q1087">
        <v>14</v>
      </c>
    </row>
    <row r="1088" spans="1:17" x14ac:dyDescent="0.25">
      <c r="A1088">
        <v>1087</v>
      </c>
      <c r="B1088" t="s">
        <v>8219</v>
      </c>
      <c r="C1088">
        <v>73</v>
      </c>
      <c r="O1088">
        <v>1087</v>
      </c>
      <c r="P1088" t="s">
        <v>8221</v>
      </c>
      <c r="Q1088">
        <v>3</v>
      </c>
    </row>
    <row r="1089" spans="1:17" x14ac:dyDescent="0.25">
      <c r="A1089">
        <v>1088</v>
      </c>
      <c r="B1089" t="s">
        <v>8219</v>
      </c>
      <c r="C1089">
        <v>27</v>
      </c>
      <c r="O1089">
        <v>1088</v>
      </c>
      <c r="P1089" t="s">
        <v>8221</v>
      </c>
      <c r="Q1089">
        <v>10</v>
      </c>
    </row>
    <row r="1090" spans="1:17" x14ac:dyDescent="0.25">
      <c r="A1090">
        <v>1089</v>
      </c>
      <c r="B1090" t="s">
        <v>8219</v>
      </c>
      <c r="C1090">
        <v>34</v>
      </c>
      <c r="O1090">
        <v>1089</v>
      </c>
      <c r="P1090" t="s">
        <v>8221</v>
      </c>
      <c r="Q1090">
        <v>17</v>
      </c>
    </row>
    <row r="1091" spans="1:17" x14ac:dyDescent="0.25">
      <c r="A1091">
        <v>1090</v>
      </c>
      <c r="B1091" t="s">
        <v>8219</v>
      </c>
      <c r="C1091">
        <v>7</v>
      </c>
      <c r="O1091">
        <v>1090</v>
      </c>
      <c r="P1091" t="s">
        <v>8221</v>
      </c>
      <c r="Q1091">
        <v>2</v>
      </c>
    </row>
    <row r="1092" spans="1:17" x14ac:dyDescent="0.25">
      <c r="A1092">
        <v>1091</v>
      </c>
      <c r="B1092" t="s">
        <v>8219</v>
      </c>
      <c r="C1092">
        <v>24</v>
      </c>
      <c r="O1092">
        <v>1091</v>
      </c>
      <c r="P1092" t="s">
        <v>8221</v>
      </c>
      <c r="Q1092">
        <v>0</v>
      </c>
    </row>
    <row r="1093" spans="1:17" x14ac:dyDescent="0.25">
      <c r="A1093">
        <v>1092</v>
      </c>
      <c r="B1093" t="s">
        <v>8219</v>
      </c>
      <c r="C1093">
        <v>15</v>
      </c>
      <c r="O1093">
        <v>1092</v>
      </c>
      <c r="P1093" t="s">
        <v>8221</v>
      </c>
      <c r="Q1093">
        <v>4</v>
      </c>
    </row>
    <row r="1094" spans="1:17" x14ac:dyDescent="0.25">
      <c r="A1094">
        <v>1093</v>
      </c>
      <c r="B1094" t="s">
        <v>8219</v>
      </c>
      <c r="C1094">
        <v>72</v>
      </c>
      <c r="O1094">
        <v>1093</v>
      </c>
      <c r="P1094" t="s">
        <v>8221</v>
      </c>
      <c r="Q1094">
        <v>12</v>
      </c>
    </row>
    <row r="1095" spans="1:17" x14ac:dyDescent="0.25">
      <c r="A1095">
        <v>1094</v>
      </c>
      <c r="B1095" t="s">
        <v>8219</v>
      </c>
      <c r="C1095">
        <v>120</v>
      </c>
      <c r="O1095">
        <v>1094</v>
      </c>
      <c r="P1095" t="s">
        <v>8221</v>
      </c>
      <c r="Q1095">
        <v>3</v>
      </c>
    </row>
    <row r="1096" spans="1:17" x14ac:dyDescent="0.25">
      <c r="A1096">
        <v>1095</v>
      </c>
      <c r="B1096" t="s">
        <v>8219</v>
      </c>
      <c r="C1096">
        <v>123</v>
      </c>
      <c r="O1096">
        <v>1095</v>
      </c>
      <c r="P1096" t="s">
        <v>8221</v>
      </c>
      <c r="Q1096">
        <v>12</v>
      </c>
    </row>
    <row r="1097" spans="1:17" x14ac:dyDescent="0.25">
      <c r="A1097">
        <v>1096</v>
      </c>
      <c r="B1097" t="s">
        <v>8219</v>
      </c>
      <c r="C1097">
        <v>1</v>
      </c>
      <c r="O1097">
        <v>1096</v>
      </c>
      <c r="P1097" t="s">
        <v>8221</v>
      </c>
      <c r="Q1097">
        <v>0</v>
      </c>
    </row>
    <row r="1098" spans="1:17" x14ac:dyDescent="0.25">
      <c r="A1098">
        <v>1097</v>
      </c>
      <c r="B1098" t="s">
        <v>8219</v>
      </c>
      <c r="C1098">
        <v>24</v>
      </c>
      <c r="O1098">
        <v>1097</v>
      </c>
      <c r="P1098" t="s">
        <v>8221</v>
      </c>
      <c r="Q1098">
        <v>7</v>
      </c>
    </row>
    <row r="1099" spans="1:17" x14ac:dyDescent="0.25">
      <c r="A1099">
        <v>1098</v>
      </c>
      <c r="B1099" t="s">
        <v>8219</v>
      </c>
      <c r="C1099">
        <v>33</v>
      </c>
      <c r="O1099">
        <v>1098</v>
      </c>
      <c r="P1099" t="s">
        <v>8221</v>
      </c>
      <c r="Q1099">
        <v>2</v>
      </c>
    </row>
    <row r="1100" spans="1:17" x14ac:dyDescent="0.25">
      <c r="A1100">
        <v>1099</v>
      </c>
      <c r="B1100" t="s">
        <v>8219</v>
      </c>
      <c r="C1100">
        <v>14</v>
      </c>
      <c r="O1100">
        <v>1099</v>
      </c>
      <c r="P1100" t="s">
        <v>8221</v>
      </c>
      <c r="Q1100">
        <v>1</v>
      </c>
    </row>
    <row r="1101" spans="1:17" x14ac:dyDescent="0.25">
      <c r="A1101">
        <v>1100</v>
      </c>
      <c r="B1101" t="s">
        <v>8219</v>
      </c>
      <c r="C1101">
        <v>9</v>
      </c>
      <c r="O1101">
        <v>1100</v>
      </c>
      <c r="P1101" t="s">
        <v>8221</v>
      </c>
      <c r="Q1101">
        <v>4</v>
      </c>
    </row>
    <row r="1102" spans="1:17" x14ac:dyDescent="0.25">
      <c r="A1102">
        <v>1101</v>
      </c>
      <c r="B1102" t="s">
        <v>8219</v>
      </c>
      <c r="C1102">
        <v>76</v>
      </c>
      <c r="O1102">
        <v>1101</v>
      </c>
      <c r="P1102" t="s">
        <v>8221</v>
      </c>
      <c r="Q1102">
        <v>4</v>
      </c>
    </row>
    <row r="1103" spans="1:17" x14ac:dyDescent="0.25">
      <c r="A1103">
        <v>1102</v>
      </c>
      <c r="B1103" t="s">
        <v>8219</v>
      </c>
      <c r="C1103">
        <v>19</v>
      </c>
      <c r="O1103">
        <v>1102</v>
      </c>
      <c r="P1103" t="s">
        <v>8221</v>
      </c>
      <c r="Q1103">
        <v>17</v>
      </c>
    </row>
    <row r="1104" spans="1:17" x14ac:dyDescent="0.25">
      <c r="A1104">
        <v>1103</v>
      </c>
      <c r="B1104" t="s">
        <v>8219</v>
      </c>
      <c r="C1104">
        <v>69</v>
      </c>
      <c r="O1104">
        <v>1103</v>
      </c>
      <c r="P1104" t="s">
        <v>8221</v>
      </c>
      <c r="Q1104">
        <v>7</v>
      </c>
    </row>
    <row r="1105" spans="1:17" x14ac:dyDescent="0.25">
      <c r="A1105">
        <v>1104</v>
      </c>
      <c r="B1105" t="s">
        <v>8219</v>
      </c>
      <c r="C1105">
        <v>218</v>
      </c>
      <c r="O1105">
        <v>1104</v>
      </c>
      <c r="P1105" t="s">
        <v>8221</v>
      </c>
      <c r="Q1105">
        <v>2</v>
      </c>
    </row>
    <row r="1106" spans="1:17" x14ac:dyDescent="0.25">
      <c r="A1106">
        <v>1105</v>
      </c>
      <c r="B1106" t="s">
        <v>8219</v>
      </c>
      <c r="C1106">
        <v>30</v>
      </c>
      <c r="O1106">
        <v>1105</v>
      </c>
      <c r="P1106" t="s">
        <v>8221</v>
      </c>
      <c r="Q1106">
        <v>5</v>
      </c>
    </row>
    <row r="1107" spans="1:17" x14ac:dyDescent="0.25">
      <c r="A1107">
        <v>1106</v>
      </c>
      <c r="B1107" t="s">
        <v>8219</v>
      </c>
      <c r="C1107">
        <v>100</v>
      </c>
      <c r="O1107">
        <v>1106</v>
      </c>
      <c r="P1107" t="s">
        <v>8221</v>
      </c>
      <c r="Q1107">
        <v>1</v>
      </c>
    </row>
    <row r="1108" spans="1:17" x14ac:dyDescent="0.25">
      <c r="A1108">
        <v>1107</v>
      </c>
      <c r="B1108" t="s">
        <v>8219</v>
      </c>
      <c r="C1108">
        <v>296</v>
      </c>
      <c r="O1108">
        <v>1107</v>
      </c>
      <c r="P1108" t="s">
        <v>8221</v>
      </c>
      <c r="Q1108">
        <v>1</v>
      </c>
    </row>
    <row r="1109" spans="1:17" x14ac:dyDescent="0.25">
      <c r="A1109">
        <v>1108</v>
      </c>
      <c r="B1109" t="s">
        <v>8219</v>
      </c>
      <c r="C1109">
        <v>1204</v>
      </c>
      <c r="O1109">
        <v>1108</v>
      </c>
      <c r="P1109" t="s">
        <v>8221</v>
      </c>
      <c r="Q1109">
        <v>14</v>
      </c>
    </row>
    <row r="1110" spans="1:17" x14ac:dyDescent="0.25">
      <c r="A1110">
        <v>1109</v>
      </c>
      <c r="B1110" t="s">
        <v>8219</v>
      </c>
      <c r="C1110">
        <v>321</v>
      </c>
      <c r="O1110">
        <v>1109</v>
      </c>
      <c r="P1110" t="s">
        <v>8221</v>
      </c>
      <c r="Q1110">
        <v>26</v>
      </c>
    </row>
    <row r="1111" spans="1:17" x14ac:dyDescent="0.25">
      <c r="A1111">
        <v>1110</v>
      </c>
      <c r="B1111" t="s">
        <v>8219</v>
      </c>
      <c r="C1111">
        <v>301</v>
      </c>
      <c r="O1111">
        <v>1110</v>
      </c>
      <c r="P1111" t="s">
        <v>8221</v>
      </c>
      <c r="Q1111">
        <v>2</v>
      </c>
    </row>
    <row r="1112" spans="1:17" x14ac:dyDescent="0.25">
      <c r="A1112">
        <v>1111</v>
      </c>
      <c r="B1112" t="s">
        <v>8219</v>
      </c>
      <c r="C1112">
        <v>144</v>
      </c>
      <c r="O1112">
        <v>1111</v>
      </c>
      <c r="P1112" t="s">
        <v>8221</v>
      </c>
      <c r="Q1112">
        <v>1</v>
      </c>
    </row>
    <row r="1113" spans="1:17" x14ac:dyDescent="0.25">
      <c r="A1113">
        <v>1112</v>
      </c>
      <c r="B1113" t="s">
        <v>8219</v>
      </c>
      <c r="C1113">
        <v>539</v>
      </c>
      <c r="O1113">
        <v>1112</v>
      </c>
      <c r="P1113" t="s">
        <v>8221</v>
      </c>
      <c r="Q1113">
        <v>3</v>
      </c>
    </row>
    <row r="1114" spans="1:17" x14ac:dyDescent="0.25">
      <c r="A1114">
        <v>1113</v>
      </c>
      <c r="B1114" t="s">
        <v>8219</v>
      </c>
      <c r="C1114">
        <v>498</v>
      </c>
      <c r="O1114">
        <v>1113</v>
      </c>
      <c r="P1114" t="s">
        <v>8221</v>
      </c>
      <c r="Q1114">
        <v>7</v>
      </c>
    </row>
    <row r="1115" spans="1:17" x14ac:dyDescent="0.25">
      <c r="A1115">
        <v>1114</v>
      </c>
      <c r="B1115" t="s">
        <v>8219</v>
      </c>
      <c r="C1115">
        <v>1113</v>
      </c>
      <c r="O1115">
        <v>1114</v>
      </c>
      <c r="P1115" t="s">
        <v>8221</v>
      </c>
      <c r="Q1115">
        <v>9</v>
      </c>
    </row>
    <row r="1116" spans="1:17" x14ac:dyDescent="0.25">
      <c r="A1116">
        <v>1115</v>
      </c>
      <c r="B1116" t="s">
        <v>8219</v>
      </c>
      <c r="C1116">
        <v>988</v>
      </c>
      <c r="O1116">
        <v>1115</v>
      </c>
      <c r="P1116" t="s">
        <v>8221</v>
      </c>
      <c r="Q1116">
        <v>20</v>
      </c>
    </row>
    <row r="1117" spans="1:17" x14ac:dyDescent="0.25">
      <c r="A1117">
        <v>1116</v>
      </c>
      <c r="B1117" t="s">
        <v>8219</v>
      </c>
      <c r="C1117">
        <v>391</v>
      </c>
      <c r="O1117">
        <v>1116</v>
      </c>
      <c r="P1117" t="s">
        <v>8221</v>
      </c>
      <c r="Q1117">
        <v>6</v>
      </c>
    </row>
    <row r="1118" spans="1:17" x14ac:dyDescent="0.25">
      <c r="A1118">
        <v>1117</v>
      </c>
      <c r="B1118" t="s">
        <v>8219</v>
      </c>
      <c r="C1118">
        <v>28</v>
      </c>
      <c r="O1118">
        <v>1117</v>
      </c>
      <c r="P1118" t="s">
        <v>8221</v>
      </c>
      <c r="Q1118">
        <v>13</v>
      </c>
    </row>
    <row r="1119" spans="1:17" x14ac:dyDescent="0.25">
      <c r="A1119">
        <v>1118</v>
      </c>
      <c r="B1119" t="s">
        <v>8219</v>
      </c>
      <c r="C1119">
        <v>147</v>
      </c>
      <c r="O1119">
        <v>1118</v>
      </c>
      <c r="P1119" t="s">
        <v>8221</v>
      </c>
      <c r="Q1119">
        <v>1</v>
      </c>
    </row>
    <row r="1120" spans="1:17" x14ac:dyDescent="0.25">
      <c r="A1120">
        <v>1119</v>
      </c>
      <c r="B1120" t="s">
        <v>8219</v>
      </c>
      <c r="C1120">
        <v>680</v>
      </c>
      <c r="O1120">
        <v>1119</v>
      </c>
      <c r="P1120" t="s">
        <v>8221</v>
      </c>
      <c r="Q1120">
        <v>202</v>
      </c>
    </row>
    <row r="1121" spans="1:17" x14ac:dyDescent="0.25">
      <c r="A1121">
        <v>1120</v>
      </c>
      <c r="B1121" t="s">
        <v>8219</v>
      </c>
      <c r="C1121">
        <v>983</v>
      </c>
      <c r="O1121">
        <v>1120</v>
      </c>
      <c r="P1121" t="s">
        <v>8221</v>
      </c>
      <c r="Q1121">
        <v>0</v>
      </c>
    </row>
    <row r="1122" spans="1:17" x14ac:dyDescent="0.25">
      <c r="A1122">
        <v>1121</v>
      </c>
      <c r="B1122" t="s">
        <v>8219</v>
      </c>
      <c r="C1122">
        <v>79</v>
      </c>
      <c r="O1122">
        <v>1121</v>
      </c>
      <c r="P1122" t="s">
        <v>8221</v>
      </c>
      <c r="Q1122">
        <v>1</v>
      </c>
    </row>
    <row r="1123" spans="1:17" x14ac:dyDescent="0.25">
      <c r="A1123">
        <v>1122</v>
      </c>
      <c r="B1123" t="s">
        <v>8219</v>
      </c>
      <c r="C1123">
        <v>426</v>
      </c>
      <c r="O1123">
        <v>1122</v>
      </c>
      <c r="P1123" t="s">
        <v>8221</v>
      </c>
      <c r="Q1123">
        <v>0</v>
      </c>
    </row>
    <row r="1124" spans="1:17" x14ac:dyDescent="0.25">
      <c r="A1124">
        <v>1123</v>
      </c>
      <c r="B1124" t="s">
        <v>8219</v>
      </c>
      <c r="C1124">
        <v>96</v>
      </c>
      <c r="O1124">
        <v>1123</v>
      </c>
      <c r="P1124" t="s">
        <v>8221</v>
      </c>
      <c r="Q1124">
        <v>2</v>
      </c>
    </row>
    <row r="1125" spans="1:17" x14ac:dyDescent="0.25">
      <c r="A1125">
        <v>1124</v>
      </c>
      <c r="B1125" t="s">
        <v>8219</v>
      </c>
      <c r="C1125">
        <v>163</v>
      </c>
      <c r="O1125">
        <v>1124</v>
      </c>
      <c r="P1125" t="s">
        <v>8221</v>
      </c>
      <c r="Q1125">
        <v>13</v>
      </c>
    </row>
    <row r="1126" spans="1:17" x14ac:dyDescent="0.25">
      <c r="A1126">
        <v>1125</v>
      </c>
      <c r="B1126" t="s">
        <v>8219</v>
      </c>
      <c r="C1126">
        <v>2525</v>
      </c>
      <c r="O1126">
        <v>1125</v>
      </c>
      <c r="P1126" t="s">
        <v>8221</v>
      </c>
      <c r="Q1126">
        <v>9</v>
      </c>
    </row>
    <row r="1127" spans="1:17" x14ac:dyDescent="0.25">
      <c r="A1127">
        <v>1126</v>
      </c>
      <c r="B1127" t="s">
        <v>8219</v>
      </c>
      <c r="C1127">
        <v>2035</v>
      </c>
      <c r="O1127">
        <v>1126</v>
      </c>
      <c r="P1127" t="s">
        <v>8221</v>
      </c>
      <c r="Q1127">
        <v>2</v>
      </c>
    </row>
    <row r="1128" spans="1:17" x14ac:dyDescent="0.25">
      <c r="A1128">
        <v>1127</v>
      </c>
      <c r="B1128" t="s">
        <v>8219</v>
      </c>
      <c r="C1128">
        <v>290</v>
      </c>
      <c r="O1128">
        <v>1127</v>
      </c>
      <c r="P1128" t="s">
        <v>8221</v>
      </c>
      <c r="Q1128">
        <v>0</v>
      </c>
    </row>
    <row r="1129" spans="1:17" x14ac:dyDescent="0.25">
      <c r="A1129">
        <v>1128</v>
      </c>
      <c r="B1129" t="s">
        <v>8219</v>
      </c>
      <c r="C1129">
        <v>1980</v>
      </c>
      <c r="O1129">
        <v>1128</v>
      </c>
      <c r="P1129" t="s">
        <v>8221</v>
      </c>
      <c r="Q1129">
        <v>35</v>
      </c>
    </row>
    <row r="1130" spans="1:17" x14ac:dyDescent="0.25">
      <c r="A1130">
        <v>1129</v>
      </c>
      <c r="B1130" t="s">
        <v>8219</v>
      </c>
      <c r="C1130">
        <v>57</v>
      </c>
      <c r="O1130">
        <v>1129</v>
      </c>
      <c r="P1130" t="s">
        <v>8221</v>
      </c>
      <c r="Q1130">
        <v>2</v>
      </c>
    </row>
    <row r="1131" spans="1:17" x14ac:dyDescent="0.25">
      <c r="A1131">
        <v>1130</v>
      </c>
      <c r="B1131" t="s">
        <v>8219</v>
      </c>
      <c r="C1131">
        <v>380</v>
      </c>
      <c r="O1131">
        <v>1130</v>
      </c>
      <c r="P1131" t="s">
        <v>8221</v>
      </c>
      <c r="Q1131">
        <v>3</v>
      </c>
    </row>
    <row r="1132" spans="1:17" x14ac:dyDescent="0.25">
      <c r="A1132">
        <v>1131</v>
      </c>
      <c r="B1132" t="s">
        <v>8219</v>
      </c>
      <c r="C1132">
        <v>128</v>
      </c>
      <c r="O1132">
        <v>1131</v>
      </c>
      <c r="P1132" t="s">
        <v>8221</v>
      </c>
      <c r="Q1132">
        <v>0</v>
      </c>
    </row>
    <row r="1133" spans="1:17" x14ac:dyDescent="0.25">
      <c r="A1133">
        <v>1132</v>
      </c>
      <c r="B1133" t="s">
        <v>8219</v>
      </c>
      <c r="C1133">
        <v>180</v>
      </c>
      <c r="O1133">
        <v>1132</v>
      </c>
      <c r="P1133" t="s">
        <v>8221</v>
      </c>
      <c r="Q1133">
        <v>1</v>
      </c>
    </row>
    <row r="1134" spans="1:17" x14ac:dyDescent="0.25">
      <c r="A1134">
        <v>1133</v>
      </c>
      <c r="B1134" t="s">
        <v>8219</v>
      </c>
      <c r="C1134">
        <v>571</v>
      </c>
      <c r="O1134">
        <v>1133</v>
      </c>
      <c r="P1134" t="s">
        <v>8221</v>
      </c>
      <c r="Q1134">
        <v>0</v>
      </c>
    </row>
    <row r="1135" spans="1:17" x14ac:dyDescent="0.25">
      <c r="A1135">
        <v>1134</v>
      </c>
      <c r="B1135" t="s">
        <v>8219</v>
      </c>
      <c r="C1135">
        <v>480</v>
      </c>
      <c r="O1135">
        <v>1134</v>
      </c>
      <c r="P1135" t="s">
        <v>8221</v>
      </c>
      <c r="Q1135">
        <v>0</v>
      </c>
    </row>
    <row r="1136" spans="1:17" x14ac:dyDescent="0.25">
      <c r="A1136">
        <v>1135</v>
      </c>
      <c r="B1136" t="s">
        <v>8219</v>
      </c>
      <c r="C1136">
        <v>249</v>
      </c>
      <c r="O1136">
        <v>1135</v>
      </c>
      <c r="P1136" t="s">
        <v>8221</v>
      </c>
      <c r="Q1136">
        <v>3</v>
      </c>
    </row>
    <row r="1137" spans="1:17" x14ac:dyDescent="0.25">
      <c r="A1137">
        <v>1136</v>
      </c>
      <c r="B1137" t="s">
        <v>8219</v>
      </c>
      <c r="C1137">
        <v>84</v>
      </c>
      <c r="O1137">
        <v>1136</v>
      </c>
      <c r="P1137" t="s">
        <v>8221</v>
      </c>
      <c r="Q1137">
        <v>11</v>
      </c>
    </row>
    <row r="1138" spans="1:17" x14ac:dyDescent="0.25">
      <c r="A1138">
        <v>1137</v>
      </c>
      <c r="B1138" t="s">
        <v>8219</v>
      </c>
      <c r="C1138">
        <v>197</v>
      </c>
      <c r="O1138">
        <v>1137</v>
      </c>
      <c r="P1138" t="s">
        <v>8221</v>
      </c>
      <c r="Q1138">
        <v>6</v>
      </c>
    </row>
    <row r="1139" spans="1:17" x14ac:dyDescent="0.25">
      <c r="A1139">
        <v>1138</v>
      </c>
      <c r="B1139" t="s">
        <v>8219</v>
      </c>
      <c r="C1139">
        <v>271</v>
      </c>
      <c r="O1139">
        <v>1138</v>
      </c>
      <c r="P1139" t="s">
        <v>8221</v>
      </c>
      <c r="Q1139">
        <v>0</v>
      </c>
    </row>
    <row r="1140" spans="1:17" x14ac:dyDescent="0.25">
      <c r="A1140">
        <v>1139</v>
      </c>
      <c r="B1140" t="s">
        <v>8219</v>
      </c>
      <c r="C1140">
        <v>50</v>
      </c>
      <c r="O1140">
        <v>1139</v>
      </c>
      <c r="P1140" t="s">
        <v>8221</v>
      </c>
      <c r="Q1140">
        <v>67</v>
      </c>
    </row>
    <row r="1141" spans="1:17" x14ac:dyDescent="0.25">
      <c r="A1141">
        <v>1140</v>
      </c>
      <c r="B1141" t="s">
        <v>8219</v>
      </c>
      <c r="C1141">
        <v>169</v>
      </c>
      <c r="O1141">
        <v>1140</v>
      </c>
      <c r="P1141" t="s">
        <v>8221</v>
      </c>
      <c r="Q1141">
        <v>23</v>
      </c>
    </row>
    <row r="1142" spans="1:17" x14ac:dyDescent="0.25">
      <c r="A1142">
        <v>1141</v>
      </c>
      <c r="B1142" t="s">
        <v>8219</v>
      </c>
      <c r="C1142">
        <v>205</v>
      </c>
      <c r="O1142">
        <v>1141</v>
      </c>
      <c r="P1142" t="s">
        <v>8221</v>
      </c>
      <c r="Q1142">
        <v>72</v>
      </c>
    </row>
    <row r="1143" spans="1:17" x14ac:dyDescent="0.25">
      <c r="A1143">
        <v>1142</v>
      </c>
      <c r="B1143" t="s">
        <v>8219</v>
      </c>
      <c r="C1143">
        <v>206</v>
      </c>
      <c r="O1143">
        <v>1142</v>
      </c>
      <c r="P1143" t="s">
        <v>8221</v>
      </c>
      <c r="Q1143">
        <v>2</v>
      </c>
    </row>
    <row r="1144" spans="1:17" x14ac:dyDescent="0.25">
      <c r="A1144">
        <v>1143</v>
      </c>
      <c r="B1144" t="s">
        <v>8219</v>
      </c>
      <c r="C1144">
        <v>84</v>
      </c>
      <c r="O1144">
        <v>1143</v>
      </c>
      <c r="P1144" t="s">
        <v>8221</v>
      </c>
      <c r="Q1144">
        <v>15</v>
      </c>
    </row>
    <row r="1145" spans="1:17" x14ac:dyDescent="0.25">
      <c r="A1145">
        <v>1144</v>
      </c>
      <c r="B1145" t="s">
        <v>8219</v>
      </c>
      <c r="C1145">
        <v>210</v>
      </c>
      <c r="O1145">
        <v>1144</v>
      </c>
      <c r="P1145" t="s">
        <v>8221</v>
      </c>
      <c r="Q1145">
        <v>1</v>
      </c>
    </row>
    <row r="1146" spans="1:17" x14ac:dyDescent="0.25">
      <c r="A1146">
        <v>1145</v>
      </c>
      <c r="B1146" t="s">
        <v>8219</v>
      </c>
      <c r="C1146">
        <v>181</v>
      </c>
      <c r="O1146">
        <v>1145</v>
      </c>
      <c r="P1146" t="s">
        <v>8221</v>
      </c>
      <c r="Q1146">
        <v>2</v>
      </c>
    </row>
    <row r="1147" spans="1:17" x14ac:dyDescent="0.25">
      <c r="A1147">
        <v>1146</v>
      </c>
      <c r="B1147" t="s">
        <v>8219</v>
      </c>
      <c r="C1147">
        <v>60</v>
      </c>
      <c r="O1147">
        <v>1146</v>
      </c>
      <c r="P1147" t="s">
        <v>8221</v>
      </c>
      <c r="Q1147">
        <v>7</v>
      </c>
    </row>
    <row r="1148" spans="1:17" x14ac:dyDescent="0.25">
      <c r="A1148">
        <v>1147</v>
      </c>
      <c r="B1148" t="s">
        <v>8219</v>
      </c>
      <c r="C1148">
        <v>445</v>
      </c>
      <c r="O1148">
        <v>1147</v>
      </c>
      <c r="P1148" t="s">
        <v>8221</v>
      </c>
      <c r="Q1148">
        <v>16</v>
      </c>
    </row>
    <row r="1149" spans="1:17" x14ac:dyDescent="0.25">
      <c r="A1149">
        <v>1148</v>
      </c>
      <c r="B1149" t="s">
        <v>8219</v>
      </c>
      <c r="C1149">
        <v>17</v>
      </c>
      <c r="O1149">
        <v>1148</v>
      </c>
      <c r="P1149" t="s">
        <v>8221</v>
      </c>
      <c r="Q1149">
        <v>117</v>
      </c>
    </row>
    <row r="1150" spans="1:17" x14ac:dyDescent="0.25">
      <c r="A1150">
        <v>1149</v>
      </c>
      <c r="B1150" t="s">
        <v>8219</v>
      </c>
      <c r="C1150">
        <v>194</v>
      </c>
      <c r="O1150">
        <v>1149</v>
      </c>
      <c r="P1150" t="s">
        <v>8221</v>
      </c>
      <c r="Q1150">
        <v>2</v>
      </c>
    </row>
    <row r="1151" spans="1:17" x14ac:dyDescent="0.25">
      <c r="A1151">
        <v>1150</v>
      </c>
      <c r="B1151" t="s">
        <v>8219</v>
      </c>
      <c r="C1151">
        <v>404</v>
      </c>
      <c r="O1151">
        <v>1150</v>
      </c>
      <c r="P1151" t="s">
        <v>8221</v>
      </c>
      <c r="Q1151">
        <v>7</v>
      </c>
    </row>
    <row r="1152" spans="1:17" x14ac:dyDescent="0.25">
      <c r="A1152">
        <v>1151</v>
      </c>
      <c r="B1152" t="s">
        <v>8219</v>
      </c>
      <c r="C1152">
        <v>194</v>
      </c>
      <c r="O1152">
        <v>1151</v>
      </c>
      <c r="P1152" t="s">
        <v>8221</v>
      </c>
      <c r="Q1152">
        <v>3</v>
      </c>
    </row>
    <row r="1153" spans="1:17" x14ac:dyDescent="0.25">
      <c r="A1153">
        <v>1152</v>
      </c>
      <c r="B1153" t="s">
        <v>8219</v>
      </c>
      <c r="C1153">
        <v>902</v>
      </c>
      <c r="O1153">
        <v>1152</v>
      </c>
      <c r="P1153" t="s">
        <v>8221</v>
      </c>
      <c r="Q1153">
        <v>20</v>
      </c>
    </row>
    <row r="1154" spans="1:17" x14ac:dyDescent="0.25">
      <c r="A1154">
        <v>1153</v>
      </c>
      <c r="B1154" t="s">
        <v>8219</v>
      </c>
      <c r="C1154">
        <v>1670</v>
      </c>
      <c r="O1154">
        <v>1153</v>
      </c>
      <c r="P1154" t="s">
        <v>8221</v>
      </c>
      <c r="Q1154">
        <v>50</v>
      </c>
    </row>
    <row r="1155" spans="1:17" x14ac:dyDescent="0.25">
      <c r="A1155">
        <v>1154</v>
      </c>
      <c r="B1155" t="s">
        <v>8219</v>
      </c>
      <c r="C1155">
        <v>1328</v>
      </c>
      <c r="O1155">
        <v>1154</v>
      </c>
      <c r="P1155" t="s">
        <v>8221</v>
      </c>
      <c r="Q1155">
        <v>2</v>
      </c>
    </row>
    <row r="1156" spans="1:17" x14ac:dyDescent="0.25">
      <c r="A1156">
        <v>1155</v>
      </c>
      <c r="B1156" t="s">
        <v>8219</v>
      </c>
      <c r="C1156">
        <v>944</v>
      </c>
      <c r="O1156">
        <v>1155</v>
      </c>
      <c r="P1156" t="s">
        <v>8221</v>
      </c>
      <c r="Q1156">
        <v>3</v>
      </c>
    </row>
    <row r="1157" spans="1:17" x14ac:dyDescent="0.25">
      <c r="A1157">
        <v>1156</v>
      </c>
      <c r="B1157" t="s">
        <v>8219</v>
      </c>
      <c r="C1157">
        <v>147</v>
      </c>
      <c r="O1157">
        <v>1156</v>
      </c>
      <c r="P1157" t="s">
        <v>8221</v>
      </c>
      <c r="Q1157">
        <v>27</v>
      </c>
    </row>
    <row r="1158" spans="1:17" x14ac:dyDescent="0.25">
      <c r="A1158">
        <v>1157</v>
      </c>
      <c r="B1158" t="s">
        <v>8219</v>
      </c>
      <c r="C1158">
        <v>99</v>
      </c>
      <c r="O1158">
        <v>1157</v>
      </c>
      <c r="P1158" t="s">
        <v>8221</v>
      </c>
      <c r="Q1158">
        <v>7</v>
      </c>
    </row>
    <row r="1159" spans="1:17" x14ac:dyDescent="0.25">
      <c r="A1159">
        <v>1158</v>
      </c>
      <c r="B1159" t="s">
        <v>8219</v>
      </c>
      <c r="C1159">
        <v>79</v>
      </c>
      <c r="O1159">
        <v>1158</v>
      </c>
      <c r="P1159" t="s">
        <v>8221</v>
      </c>
      <c r="Q1159">
        <v>5</v>
      </c>
    </row>
    <row r="1160" spans="1:17" x14ac:dyDescent="0.25">
      <c r="A1160">
        <v>1159</v>
      </c>
      <c r="B1160" t="s">
        <v>8219</v>
      </c>
      <c r="C1160">
        <v>75</v>
      </c>
      <c r="O1160">
        <v>1159</v>
      </c>
      <c r="P1160" t="s">
        <v>8221</v>
      </c>
      <c r="Q1160">
        <v>0</v>
      </c>
    </row>
    <row r="1161" spans="1:17" x14ac:dyDescent="0.25">
      <c r="A1161">
        <v>1160</v>
      </c>
      <c r="B1161" t="s">
        <v>8219</v>
      </c>
      <c r="C1161">
        <v>207</v>
      </c>
      <c r="O1161">
        <v>1160</v>
      </c>
      <c r="P1161" t="s">
        <v>8221</v>
      </c>
      <c r="Q1161">
        <v>3</v>
      </c>
    </row>
    <row r="1162" spans="1:17" x14ac:dyDescent="0.25">
      <c r="A1162">
        <v>1161</v>
      </c>
      <c r="B1162" t="s">
        <v>8219</v>
      </c>
      <c r="C1162">
        <v>102</v>
      </c>
      <c r="O1162">
        <v>1161</v>
      </c>
      <c r="P1162" t="s">
        <v>8221</v>
      </c>
      <c r="Q1162">
        <v>6</v>
      </c>
    </row>
    <row r="1163" spans="1:17" x14ac:dyDescent="0.25">
      <c r="A1163">
        <v>1162</v>
      </c>
      <c r="B1163" t="s">
        <v>8219</v>
      </c>
      <c r="C1163">
        <v>32</v>
      </c>
      <c r="O1163">
        <v>1162</v>
      </c>
      <c r="P1163" t="s">
        <v>8221</v>
      </c>
      <c r="Q1163">
        <v>9</v>
      </c>
    </row>
    <row r="1164" spans="1:17" x14ac:dyDescent="0.25">
      <c r="A1164">
        <v>1163</v>
      </c>
      <c r="B1164" t="s">
        <v>8219</v>
      </c>
      <c r="C1164">
        <v>480</v>
      </c>
      <c r="O1164">
        <v>1163</v>
      </c>
      <c r="P1164" t="s">
        <v>8221</v>
      </c>
      <c r="Q1164">
        <v>3</v>
      </c>
    </row>
    <row r="1165" spans="1:17" x14ac:dyDescent="0.25">
      <c r="A1165">
        <v>1164</v>
      </c>
      <c r="B1165" t="s">
        <v>8219</v>
      </c>
      <c r="C1165">
        <v>11</v>
      </c>
      <c r="O1165">
        <v>1164</v>
      </c>
      <c r="P1165" t="s">
        <v>8221</v>
      </c>
      <c r="Q1165">
        <v>2</v>
      </c>
    </row>
    <row r="1166" spans="1:17" x14ac:dyDescent="0.25">
      <c r="A1166">
        <v>1165</v>
      </c>
      <c r="B1166" t="s">
        <v>8219</v>
      </c>
      <c r="C1166">
        <v>12</v>
      </c>
      <c r="O1166">
        <v>1165</v>
      </c>
      <c r="P1166" t="s">
        <v>8221</v>
      </c>
      <c r="Q1166">
        <v>3</v>
      </c>
    </row>
    <row r="1167" spans="1:17" x14ac:dyDescent="0.25">
      <c r="A1167">
        <v>1166</v>
      </c>
      <c r="B1167" t="s">
        <v>8219</v>
      </c>
      <c r="C1167">
        <v>48</v>
      </c>
      <c r="O1167">
        <v>1166</v>
      </c>
      <c r="P1167" t="s">
        <v>8221</v>
      </c>
      <c r="Q1167">
        <v>45</v>
      </c>
    </row>
    <row r="1168" spans="1:17" x14ac:dyDescent="0.25">
      <c r="A1168">
        <v>1167</v>
      </c>
      <c r="B1168" t="s">
        <v>8219</v>
      </c>
      <c r="C1168">
        <v>59</v>
      </c>
      <c r="O1168">
        <v>1167</v>
      </c>
      <c r="P1168" t="s">
        <v>8221</v>
      </c>
      <c r="Q1168">
        <v>9</v>
      </c>
    </row>
    <row r="1169" spans="1:17" x14ac:dyDescent="0.25">
      <c r="A1169">
        <v>1168</v>
      </c>
      <c r="B1169" t="s">
        <v>8219</v>
      </c>
      <c r="C1169">
        <v>79</v>
      </c>
      <c r="O1169">
        <v>1168</v>
      </c>
      <c r="P1169" t="s">
        <v>8221</v>
      </c>
      <c r="Q1169">
        <v>9</v>
      </c>
    </row>
    <row r="1170" spans="1:17" x14ac:dyDescent="0.25">
      <c r="A1170">
        <v>1169</v>
      </c>
      <c r="B1170" t="s">
        <v>8219</v>
      </c>
      <c r="C1170">
        <v>14</v>
      </c>
      <c r="O1170">
        <v>1169</v>
      </c>
      <c r="P1170" t="s">
        <v>8221</v>
      </c>
      <c r="Q1170">
        <v>21</v>
      </c>
    </row>
    <row r="1171" spans="1:17" x14ac:dyDescent="0.25">
      <c r="A1171">
        <v>1170</v>
      </c>
      <c r="B1171" t="s">
        <v>8219</v>
      </c>
      <c r="C1171">
        <v>106</v>
      </c>
      <c r="O1171">
        <v>1170</v>
      </c>
      <c r="P1171" t="s">
        <v>8221</v>
      </c>
      <c r="Q1171">
        <v>17</v>
      </c>
    </row>
    <row r="1172" spans="1:17" x14ac:dyDescent="0.25">
      <c r="A1172">
        <v>1171</v>
      </c>
      <c r="B1172" t="s">
        <v>8219</v>
      </c>
      <c r="C1172">
        <v>25</v>
      </c>
      <c r="O1172">
        <v>1171</v>
      </c>
      <c r="P1172" t="s">
        <v>8221</v>
      </c>
      <c r="Q1172">
        <v>1</v>
      </c>
    </row>
    <row r="1173" spans="1:17" x14ac:dyDescent="0.25">
      <c r="A1173">
        <v>1172</v>
      </c>
      <c r="B1173" t="s">
        <v>8219</v>
      </c>
      <c r="C1173">
        <v>25</v>
      </c>
      <c r="O1173">
        <v>1172</v>
      </c>
      <c r="P1173" t="s">
        <v>8221</v>
      </c>
      <c r="Q1173">
        <v>1</v>
      </c>
    </row>
    <row r="1174" spans="1:17" x14ac:dyDescent="0.25">
      <c r="A1174">
        <v>1173</v>
      </c>
      <c r="B1174" t="s">
        <v>8219</v>
      </c>
      <c r="C1174">
        <v>29</v>
      </c>
      <c r="O1174">
        <v>1173</v>
      </c>
      <c r="P1174" t="s">
        <v>8221</v>
      </c>
      <c r="Q1174">
        <v>14</v>
      </c>
    </row>
    <row r="1175" spans="1:17" x14ac:dyDescent="0.25">
      <c r="A1175">
        <v>1174</v>
      </c>
      <c r="B1175" t="s">
        <v>8219</v>
      </c>
      <c r="C1175">
        <v>43</v>
      </c>
      <c r="O1175">
        <v>1174</v>
      </c>
      <c r="P1175" t="s">
        <v>8221</v>
      </c>
      <c r="Q1175">
        <v>42</v>
      </c>
    </row>
    <row r="1176" spans="1:17" x14ac:dyDescent="0.25">
      <c r="A1176">
        <v>1175</v>
      </c>
      <c r="B1176" t="s">
        <v>8219</v>
      </c>
      <c r="C1176">
        <v>46</v>
      </c>
      <c r="O1176">
        <v>1175</v>
      </c>
      <c r="P1176" t="s">
        <v>8221</v>
      </c>
      <c r="Q1176">
        <v>27</v>
      </c>
    </row>
    <row r="1177" spans="1:17" x14ac:dyDescent="0.25">
      <c r="A1177">
        <v>1176</v>
      </c>
      <c r="B1177" t="s">
        <v>8219</v>
      </c>
      <c r="C1177">
        <v>27</v>
      </c>
      <c r="O1177">
        <v>1176</v>
      </c>
      <c r="P1177" t="s">
        <v>8221</v>
      </c>
      <c r="Q1177">
        <v>5</v>
      </c>
    </row>
    <row r="1178" spans="1:17" x14ac:dyDescent="0.25">
      <c r="A1178">
        <v>1177</v>
      </c>
      <c r="B1178" t="s">
        <v>8219</v>
      </c>
      <c r="C1178">
        <v>112</v>
      </c>
      <c r="O1178">
        <v>1177</v>
      </c>
      <c r="P1178" t="s">
        <v>8221</v>
      </c>
      <c r="Q1178">
        <v>13</v>
      </c>
    </row>
    <row r="1179" spans="1:17" x14ac:dyDescent="0.25">
      <c r="A1179">
        <v>1178</v>
      </c>
      <c r="B1179" t="s">
        <v>8219</v>
      </c>
      <c r="C1179">
        <v>34</v>
      </c>
      <c r="O1179">
        <v>1178</v>
      </c>
      <c r="P1179" t="s">
        <v>8221</v>
      </c>
      <c r="Q1179">
        <v>12</v>
      </c>
    </row>
    <row r="1180" spans="1:17" x14ac:dyDescent="0.25">
      <c r="A1180">
        <v>1179</v>
      </c>
      <c r="B1180" t="s">
        <v>8219</v>
      </c>
      <c r="C1180">
        <v>145</v>
      </c>
      <c r="O1180">
        <v>1179</v>
      </c>
      <c r="P1180" t="s">
        <v>8221</v>
      </c>
      <c r="Q1180">
        <v>90</v>
      </c>
    </row>
    <row r="1181" spans="1:17" x14ac:dyDescent="0.25">
      <c r="A1181">
        <v>1180</v>
      </c>
      <c r="B1181" t="s">
        <v>8219</v>
      </c>
      <c r="C1181">
        <v>19</v>
      </c>
      <c r="O1181">
        <v>1180</v>
      </c>
      <c r="P1181" t="s">
        <v>8221</v>
      </c>
      <c r="Q1181">
        <v>2</v>
      </c>
    </row>
    <row r="1182" spans="1:17" x14ac:dyDescent="0.25">
      <c r="A1182">
        <v>1181</v>
      </c>
      <c r="B1182" t="s">
        <v>8219</v>
      </c>
      <c r="C1182">
        <v>288</v>
      </c>
      <c r="O1182">
        <v>1181</v>
      </c>
      <c r="P1182" t="s">
        <v>8221</v>
      </c>
      <c r="Q1182">
        <v>5</v>
      </c>
    </row>
    <row r="1183" spans="1:17" x14ac:dyDescent="0.25">
      <c r="A1183">
        <v>1182</v>
      </c>
      <c r="B1183" t="s">
        <v>8219</v>
      </c>
      <c r="C1183">
        <v>14</v>
      </c>
      <c r="O1183">
        <v>1182</v>
      </c>
      <c r="P1183" t="s">
        <v>8221</v>
      </c>
      <c r="Q1183">
        <v>31</v>
      </c>
    </row>
    <row r="1184" spans="1:17" x14ac:dyDescent="0.25">
      <c r="A1184">
        <v>1183</v>
      </c>
      <c r="B1184" t="s">
        <v>8219</v>
      </c>
      <c r="C1184">
        <v>7</v>
      </c>
      <c r="O1184">
        <v>1183</v>
      </c>
      <c r="P1184" t="s">
        <v>8221</v>
      </c>
      <c r="Q1184">
        <v>4</v>
      </c>
    </row>
    <row r="1185" spans="1:17" x14ac:dyDescent="0.25">
      <c r="A1185">
        <v>1184</v>
      </c>
      <c r="B1185" t="s">
        <v>8219</v>
      </c>
      <c r="C1185">
        <v>211</v>
      </c>
      <c r="O1185">
        <v>1184</v>
      </c>
      <c r="P1185" t="s">
        <v>8221</v>
      </c>
      <c r="Q1185">
        <v>29</v>
      </c>
    </row>
    <row r="1186" spans="1:17" x14ac:dyDescent="0.25">
      <c r="A1186">
        <v>1185</v>
      </c>
      <c r="B1186" t="s">
        <v>8219</v>
      </c>
      <c r="C1186">
        <v>85</v>
      </c>
      <c r="O1186">
        <v>1185</v>
      </c>
      <c r="P1186" t="s">
        <v>8221</v>
      </c>
      <c r="Q1186">
        <v>2</v>
      </c>
    </row>
    <row r="1187" spans="1:17" x14ac:dyDescent="0.25">
      <c r="A1187">
        <v>1186</v>
      </c>
      <c r="B1187" t="s">
        <v>8219</v>
      </c>
      <c r="C1187">
        <v>103</v>
      </c>
      <c r="O1187">
        <v>1186</v>
      </c>
      <c r="P1187" t="s">
        <v>8221</v>
      </c>
      <c r="Q1187">
        <v>114</v>
      </c>
    </row>
    <row r="1188" spans="1:17" x14ac:dyDescent="0.25">
      <c r="A1188">
        <v>1187</v>
      </c>
      <c r="B1188" t="s">
        <v>8219</v>
      </c>
      <c r="C1188">
        <v>113</v>
      </c>
      <c r="O1188">
        <v>1187</v>
      </c>
      <c r="P1188" t="s">
        <v>8221</v>
      </c>
      <c r="Q1188">
        <v>1</v>
      </c>
    </row>
    <row r="1189" spans="1:17" x14ac:dyDescent="0.25">
      <c r="A1189">
        <v>1188</v>
      </c>
      <c r="B1189" t="s">
        <v>8219</v>
      </c>
      <c r="C1189">
        <v>167</v>
      </c>
      <c r="O1189">
        <v>1188</v>
      </c>
      <c r="P1189" t="s">
        <v>8221</v>
      </c>
      <c r="Q1189">
        <v>76</v>
      </c>
    </row>
    <row r="1190" spans="1:17" x14ac:dyDescent="0.25">
      <c r="A1190">
        <v>1189</v>
      </c>
      <c r="B1190" t="s">
        <v>8219</v>
      </c>
      <c r="C1190">
        <v>73</v>
      </c>
      <c r="O1190">
        <v>1189</v>
      </c>
      <c r="P1190" t="s">
        <v>8221</v>
      </c>
      <c r="Q1190">
        <v>9</v>
      </c>
    </row>
    <row r="1191" spans="1:17" x14ac:dyDescent="0.25">
      <c r="A1191">
        <v>1190</v>
      </c>
      <c r="B1191" t="s">
        <v>8219</v>
      </c>
      <c r="C1191">
        <v>75</v>
      </c>
      <c r="O1191">
        <v>1190</v>
      </c>
      <c r="P1191" t="s">
        <v>8221</v>
      </c>
      <c r="Q1191">
        <v>37</v>
      </c>
    </row>
    <row r="1192" spans="1:17" x14ac:dyDescent="0.25">
      <c r="A1192">
        <v>1191</v>
      </c>
      <c r="B1192" t="s">
        <v>8219</v>
      </c>
      <c r="C1192">
        <v>614</v>
      </c>
      <c r="O1192">
        <v>1191</v>
      </c>
      <c r="P1192" t="s">
        <v>8221</v>
      </c>
      <c r="Q1192">
        <v>0</v>
      </c>
    </row>
    <row r="1193" spans="1:17" x14ac:dyDescent="0.25">
      <c r="A1193">
        <v>1192</v>
      </c>
      <c r="B1193" t="s">
        <v>8219</v>
      </c>
      <c r="C1193">
        <v>107</v>
      </c>
      <c r="O1193">
        <v>1192</v>
      </c>
      <c r="P1193" t="s">
        <v>8221</v>
      </c>
      <c r="Q1193">
        <v>1</v>
      </c>
    </row>
    <row r="1194" spans="1:17" x14ac:dyDescent="0.25">
      <c r="A1194">
        <v>1193</v>
      </c>
      <c r="B1194" t="s">
        <v>8219</v>
      </c>
      <c r="C1194">
        <v>1224</v>
      </c>
      <c r="O1194">
        <v>1193</v>
      </c>
      <c r="P1194" t="s">
        <v>8221</v>
      </c>
      <c r="Q1194">
        <v>10</v>
      </c>
    </row>
    <row r="1195" spans="1:17" x14ac:dyDescent="0.25">
      <c r="A1195">
        <v>1194</v>
      </c>
      <c r="B1195" t="s">
        <v>8219</v>
      </c>
      <c r="C1195">
        <v>104</v>
      </c>
      <c r="O1195">
        <v>1194</v>
      </c>
      <c r="P1195" t="s">
        <v>8221</v>
      </c>
      <c r="Q1195">
        <v>1</v>
      </c>
    </row>
    <row r="1196" spans="1:17" x14ac:dyDescent="0.25">
      <c r="A1196">
        <v>1195</v>
      </c>
      <c r="B1196" t="s">
        <v>8219</v>
      </c>
      <c r="C1196">
        <v>79</v>
      </c>
      <c r="O1196">
        <v>1195</v>
      </c>
      <c r="P1196" t="s">
        <v>8221</v>
      </c>
      <c r="Q1196">
        <v>2</v>
      </c>
    </row>
    <row r="1197" spans="1:17" x14ac:dyDescent="0.25">
      <c r="A1197">
        <v>1196</v>
      </c>
      <c r="B1197" t="s">
        <v>8219</v>
      </c>
      <c r="C1197">
        <v>157</v>
      </c>
      <c r="O1197">
        <v>1196</v>
      </c>
      <c r="P1197" t="s">
        <v>8221</v>
      </c>
      <c r="Q1197">
        <v>1</v>
      </c>
    </row>
    <row r="1198" spans="1:17" x14ac:dyDescent="0.25">
      <c r="A1198">
        <v>1197</v>
      </c>
      <c r="B1198" t="s">
        <v>8219</v>
      </c>
      <c r="C1198">
        <v>50</v>
      </c>
      <c r="O1198">
        <v>1197</v>
      </c>
      <c r="P1198" t="s">
        <v>8221</v>
      </c>
      <c r="Q1198">
        <v>10</v>
      </c>
    </row>
    <row r="1199" spans="1:17" x14ac:dyDescent="0.25">
      <c r="A1199">
        <v>1198</v>
      </c>
      <c r="B1199" t="s">
        <v>8219</v>
      </c>
      <c r="C1199">
        <v>64</v>
      </c>
      <c r="O1199">
        <v>1198</v>
      </c>
      <c r="P1199" t="s">
        <v>8221</v>
      </c>
      <c r="Q1199">
        <v>9</v>
      </c>
    </row>
    <row r="1200" spans="1:17" x14ac:dyDescent="0.25">
      <c r="A1200">
        <v>1199</v>
      </c>
      <c r="B1200" t="s">
        <v>8219</v>
      </c>
      <c r="C1200">
        <v>200</v>
      </c>
      <c r="O1200">
        <v>1199</v>
      </c>
      <c r="P1200" t="s">
        <v>8221</v>
      </c>
      <c r="Q1200">
        <v>19</v>
      </c>
    </row>
    <row r="1201" spans="1:17" x14ac:dyDescent="0.25">
      <c r="A1201">
        <v>1200</v>
      </c>
      <c r="B1201" t="s">
        <v>8219</v>
      </c>
      <c r="C1201">
        <v>22</v>
      </c>
      <c r="O1201">
        <v>1200</v>
      </c>
      <c r="P1201" t="s">
        <v>8221</v>
      </c>
      <c r="Q1201">
        <v>0</v>
      </c>
    </row>
    <row r="1202" spans="1:17" x14ac:dyDescent="0.25">
      <c r="A1202">
        <v>1201</v>
      </c>
      <c r="B1202" t="s">
        <v>8219</v>
      </c>
      <c r="C1202">
        <v>163</v>
      </c>
      <c r="O1202">
        <v>1201</v>
      </c>
      <c r="P1202" t="s">
        <v>8221</v>
      </c>
      <c r="Q1202">
        <v>4</v>
      </c>
    </row>
    <row r="1203" spans="1:17" x14ac:dyDescent="0.25">
      <c r="A1203">
        <v>1202</v>
      </c>
      <c r="B1203" t="s">
        <v>8219</v>
      </c>
      <c r="C1203">
        <v>77</v>
      </c>
      <c r="O1203">
        <v>1202</v>
      </c>
      <c r="P1203" t="s">
        <v>8221</v>
      </c>
      <c r="Q1203">
        <v>8</v>
      </c>
    </row>
    <row r="1204" spans="1:17" x14ac:dyDescent="0.25">
      <c r="A1204">
        <v>1203</v>
      </c>
      <c r="B1204" t="s">
        <v>8219</v>
      </c>
      <c r="C1204">
        <v>89</v>
      </c>
      <c r="O1204">
        <v>1203</v>
      </c>
      <c r="P1204" t="s">
        <v>8221</v>
      </c>
      <c r="Q1204">
        <v>24</v>
      </c>
    </row>
    <row r="1205" spans="1:17" x14ac:dyDescent="0.25">
      <c r="A1205">
        <v>1204</v>
      </c>
      <c r="B1205" t="s">
        <v>8219</v>
      </c>
      <c r="C1205">
        <v>3355</v>
      </c>
      <c r="O1205">
        <v>1204</v>
      </c>
      <c r="P1205" t="s">
        <v>8221</v>
      </c>
      <c r="Q1205">
        <v>0</v>
      </c>
    </row>
    <row r="1206" spans="1:17" x14ac:dyDescent="0.25">
      <c r="A1206">
        <v>1205</v>
      </c>
      <c r="B1206" t="s">
        <v>8219</v>
      </c>
      <c r="C1206">
        <v>537</v>
      </c>
      <c r="O1206">
        <v>1205</v>
      </c>
      <c r="P1206" t="s">
        <v>8221</v>
      </c>
      <c r="Q1206">
        <v>39</v>
      </c>
    </row>
    <row r="1207" spans="1:17" x14ac:dyDescent="0.25">
      <c r="A1207">
        <v>1206</v>
      </c>
      <c r="B1207" t="s">
        <v>8219</v>
      </c>
      <c r="C1207">
        <v>125</v>
      </c>
      <c r="O1207">
        <v>1206</v>
      </c>
      <c r="P1207" t="s">
        <v>8221</v>
      </c>
      <c r="Q1207">
        <v>6</v>
      </c>
    </row>
    <row r="1208" spans="1:17" x14ac:dyDescent="0.25">
      <c r="A1208">
        <v>1207</v>
      </c>
      <c r="B1208" t="s">
        <v>8219</v>
      </c>
      <c r="C1208">
        <v>163</v>
      </c>
      <c r="O1208">
        <v>1207</v>
      </c>
      <c r="P1208" t="s">
        <v>8221</v>
      </c>
      <c r="Q1208">
        <v>4</v>
      </c>
    </row>
    <row r="1209" spans="1:17" x14ac:dyDescent="0.25">
      <c r="A1209">
        <v>1208</v>
      </c>
      <c r="B1209" t="s">
        <v>8219</v>
      </c>
      <c r="C1209">
        <v>283</v>
      </c>
      <c r="O1209">
        <v>1208</v>
      </c>
      <c r="P1209" t="s">
        <v>8221</v>
      </c>
      <c r="Q1209">
        <v>3</v>
      </c>
    </row>
    <row r="1210" spans="1:17" x14ac:dyDescent="0.25">
      <c r="A1210">
        <v>1209</v>
      </c>
      <c r="B1210" t="s">
        <v>8219</v>
      </c>
      <c r="C1210">
        <v>352</v>
      </c>
      <c r="O1210">
        <v>1209</v>
      </c>
      <c r="P1210" t="s">
        <v>8221</v>
      </c>
      <c r="Q1210">
        <v>53</v>
      </c>
    </row>
    <row r="1211" spans="1:17" x14ac:dyDescent="0.25">
      <c r="A1211">
        <v>1210</v>
      </c>
      <c r="B1211" t="s">
        <v>8219</v>
      </c>
      <c r="C1211">
        <v>94</v>
      </c>
      <c r="O1211">
        <v>1210</v>
      </c>
      <c r="P1211" t="s">
        <v>8221</v>
      </c>
      <c r="Q1211">
        <v>1</v>
      </c>
    </row>
    <row r="1212" spans="1:17" x14ac:dyDescent="0.25">
      <c r="A1212">
        <v>1211</v>
      </c>
      <c r="B1212" t="s">
        <v>8219</v>
      </c>
      <c r="C1212">
        <v>67</v>
      </c>
      <c r="O1212">
        <v>1211</v>
      </c>
      <c r="P1212" t="s">
        <v>8221</v>
      </c>
      <c r="Q1212">
        <v>2</v>
      </c>
    </row>
    <row r="1213" spans="1:17" x14ac:dyDescent="0.25">
      <c r="A1213">
        <v>1212</v>
      </c>
      <c r="B1213" t="s">
        <v>8219</v>
      </c>
      <c r="C1213">
        <v>221</v>
      </c>
      <c r="O1213">
        <v>1212</v>
      </c>
      <c r="P1213" t="s">
        <v>8221</v>
      </c>
      <c r="Q1213">
        <v>25</v>
      </c>
    </row>
    <row r="1214" spans="1:17" x14ac:dyDescent="0.25">
      <c r="A1214">
        <v>1213</v>
      </c>
      <c r="B1214" t="s">
        <v>8219</v>
      </c>
      <c r="C1214">
        <v>2165</v>
      </c>
      <c r="O1214">
        <v>1213</v>
      </c>
      <c r="P1214" t="s">
        <v>8221</v>
      </c>
      <c r="Q1214">
        <v>6</v>
      </c>
    </row>
    <row r="1215" spans="1:17" x14ac:dyDescent="0.25">
      <c r="A1215">
        <v>1214</v>
      </c>
      <c r="B1215" t="s">
        <v>8219</v>
      </c>
      <c r="C1215">
        <v>179</v>
      </c>
      <c r="O1215">
        <v>1214</v>
      </c>
      <c r="P1215" t="s">
        <v>8221</v>
      </c>
      <c r="Q1215">
        <v>0</v>
      </c>
    </row>
    <row r="1216" spans="1:17" x14ac:dyDescent="0.25">
      <c r="A1216">
        <v>1215</v>
      </c>
      <c r="B1216" t="s">
        <v>8219</v>
      </c>
      <c r="C1216">
        <v>123</v>
      </c>
      <c r="O1216">
        <v>1215</v>
      </c>
      <c r="P1216" t="s">
        <v>8221</v>
      </c>
      <c r="Q1216">
        <v>12</v>
      </c>
    </row>
    <row r="1217" spans="1:17" x14ac:dyDescent="0.25">
      <c r="A1217">
        <v>1216</v>
      </c>
      <c r="B1217" t="s">
        <v>8219</v>
      </c>
      <c r="C1217">
        <v>1104</v>
      </c>
      <c r="O1217">
        <v>1216</v>
      </c>
      <c r="P1217" t="s">
        <v>8221</v>
      </c>
      <c r="Q1217">
        <v>0</v>
      </c>
    </row>
    <row r="1218" spans="1:17" x14ac:dyDescent="0.25">
      <c r="A1218">
        <v>1217</v>
      </c>
      <c r="B1218" t="s">
        <v>8219</v>
      </c>
      <c r="C1218">
        <v>403</v>
      </c>
      <c r="O1218">
        <v>1217</v>
      </c>
      <c r="P1218" t="s">
        <v>8221</v>
      </c>
      <c r="Q1218">
        <v>36</v>
      </c>
    </row>
    <row r="1219" spans="1:17" x14ac:dyDescent="0.25">
      <c r="A1219">
        <v>1218</v>
      </c>
      <c r="B1219" t="s">
        <v>8219</v>
      </c>
      <c r="C1219">
        <v>109</v>
      </c>
      <c r="O1219">
        <v>1218</v>
      </c>
      <c r="P1219" t="s">
        <v>8221</v>
      </c>
      <c r="Q1219">
        <v>0</v>
      </c>
    </row>
    <row r="1220" spans="1:17" x14ac:dyDescent="0.25">
      <c r="A1220">
        <v>1219</v>
      </c>
      <c r="B1220" t="s">
        <v>8219</v>
      </c>
      <c r="C1220">
        <v>372</v>
      </c>
      <c r="O1220">
        <v>1219</v>
      </c>
      <c r="P1220" t="s">
        <v>8221</v>
      </c>
      <c r="Q1220">
        <v>2</v>
      </c>
    </row>
    <row r="1221" spans="1:17" x14ac:dyDescent="0.25">
      <c r="A1221">
        <v>1220</v>
      </c>
      <c r="B1221" t="s">
        <v>8219</v>
      </c>
      <c r="C1221">
        <v>311</v>
      </c>
      <c r="O1221">
        <v>1220</v>
      </c>
      <c r="P1221" t="s">
        <v>8221</v>
      </c>
      <c r="Q1221">
        <v>1</v>
      </c>
    </row>
    <row r="1222" spans="1:17" x14ac:dyDescent="0.25">
      <c r="A1222">
        <v>1221</v>
      </c>
      <c r="B1222" t="s">
        <v>8219</v>
      </c>
      <c r="C1222">
        <v>61</v>
      </c>
      <c r="O1222">
        <v>1221</v>
      </c>
      <c r="P1222" t="s">
        <v>8221</v>
      </c>
      <c r="Q1222">
        <v>59</v>
      </c>
    </row>
    <row r="1223" spans="1:17" x14ac:dyDescent="0.25">
      <c r="A1223">
        <v>1222</v>
      </c>
      <c r="B1223" t="s">
        <v>8219</v>
      </c>
      <c r="C1223">
        <v>115</v>
      </c>
      <c r="O1223">
        <v>1222</v>
      </c>
      <c r="P1223" t="s">
        <v>8221</v>
      </c>
      <c r="Q1223">
        <v>1</v>
      </c>
    </row>
    <row r="1224" spans="1:17" x14ac:dyDescent="0.25">
      <c r="A1224">
        <v>1223</v>
      </c>
      <c r="B1224" t="s">
        <v>8219</v>
      </c>
      <c r="C1224">
        <v>111</v>
      </c>
      <c r="O1224">
        <v>1223</v>
      </c>
      <c r="P1224" t="s">
        <v>8221</v>
      </c>
      <c r="Q1224">
        <v>31</v>
      </c>
    </row>
    <row r="1225" spans="1:17" x14ac:dyDescent="0.25">
      <c r="A1225">
        <v>1224</v>
      </c>
      <c r="B1225" t="s">
        <v>8219</v>
      </c>
      <c r="C1225">
        <v>337</v>
      </c>
      <c r="O1225">
        <v>1224</v>
      </c>
      <c r="P1225" t="s">
        <v>8221</v>
      </c>
      <c r="Q1225">
        <v>18</v>
      </c>
    </row>
    <row r="1226" spans="1:17" x14ac:dyDescent="0.25">
      <c r="A1226">
        <v>1225</v>
      </c>
      <c r="B1226" t="s">
        <v>8219</v>
      </c>
      <c r="C1226">
        <v>9</v>
      </c>
      <c r="O1226">
        <v>1225</v>
      </c>
      <c r="P1226" t="s">
        <v>8221</v>
      </c>
      <c r="Q1226">
        <v>10</v>
      </c>
    </row>
    <row r="1227" spans="1:17" x14ac:dyDescent="0.25">
      <c r="A1227">
        <v>1226</v>
      </c>
      <c r="B1227" t="s">
        <v>8219</v>
      </c>
      <c r="C1227">
        <v>120</v>
      </c>
      <c r="O1227">
        <v>1226</v>
      </c>
      <c r="P1227" t="s">
        <v>8221</v>
      </c>
      <c r="Q1227">
        <v>0</v>
      </c>
    </row>
    <row r="1228" spans="1:17" x14ac:dyDescent="0.25">
      <c r="A1228">
        <v>1227</v>
      </c>
      <c r="B1228" t="s">
        <v>8219</v>
      </c>
      <c r="C1228">
        <v>102</v>
      </c>
      <c r="O1228">
        <v>1227</v>
      </c>
      <c r="P1228" t="s">
        <v>8221</v>
      </c>
      <c r="Q1228">
        <v>14</v>
      </c>
    </row>
    <row r="1229" spans="1:17" x14ac:dyDescent="0.25">
      <c r="A1229">
        <v>1228</v>
      </c>
      <c r="B1229" t="s">
        <v>8219</v>
      </c>
      <c r="C1229">
        <v>186</v>
      </c>
      <c r="O1229">
        <v>1228</v>
      </c>
      <c r="P1229" t="s">
        <v>8221</v>
      </c>
      <c r="Q1229">
        <v>2</v>
      </c>
    </row>
    <row r="1230" spans="1:17" x14ac:dyDescent="0.25">
      <c r="A1230">
        <v>1229</v>
      </c>
      <c r="B1230" t="s">
        <v>8219</v>
      </c>
      <c r="C1230">
        <v>15</v>
      </c>
      <c r="O1230">
        <v>1229</v>
      </c>
      <c r="P1230" t="s">
        <v>8221</v>
      </c>
      <c r="Q1230">
        <v>1</v>
      </c>
    </row>
    <row r="1231" spans="1:17" x14ac:dyDescent="0.25">
      <c r="A1231">
        <v>1230</v>
      </c>
      <c r="B1231" t="s">
        <v>8219</v>
      </c>
      <c r="C1231">
        <v>67</v>
      </c>
      <c r="O1231">
        <v>1230</v>
      </c>
      <c r="P1231" t="s">
        <v>8221</v>
      </c>
      <c r="Q1231">
        <v>3</v>
      </c>
    </row>
    <row r="1232" spans="1:17" x14ac:dyDescent="0.25">
      <c r="A1232">
        <v>1231</v>
      </c>
      <c r="B1232" t="s">
        <v>8219</v>
      </c>
      <c r="C1232">
        <v>130</v>
      </c>
      <c r="O1232">
        <v>1231</v>
      </c>
      <c r="P1232" t="s">
        <v>8221</v>
      </c>
      <c r="Q1232">
        <v>0</v>
      </c>
    </row>
    <row r="1233" spans="1:17" x14ac:dyDescent="0.25">
      <c r="A1233">
        <v>1232</v>
      </c>
      <c r="B1233" t="s">
        <v>8219</v>
      </c>
      <c r="C1233">
        <v>16</v>
      </c>
      <c r="O1233">
        <v>1232</v>
      </c>
      <c r="P1233" t="s">
        <v>8221</v>
      </c>
      <c r="Q1233">
        <v>2</v>
      </c>
    </row>
    <row r="1234" spans="1:17" x14ac:dyDescent="0.25">
      <c r="A1234">
        <v>1233</v>
      </c>
      <c r="B1234" t="s">
        <v>8219</v>
      </c>
      <c r="C1234">
        <v>67</v>
      </c>
      <c r="O1234">
        <v>1233</v>
      </c>
      <c r="P1234" t="s">
        <v>8221</v>
      </c>
      <c r="Q1234">
        <v>0</v>
      </c>
    </row>
    <row r="1235" spans="1:17" x14ac:dyDescent="0.25">
      <c r="A1235">
        <v>1234</v>
      </c>
      <c r="B1235" t="s">
        <v>8219</v>
      </c>
      <c r="C1235">
        <v>124</v>
      </c>
      <c r="O1235">
        <v>1234</v>
      </c>
      <c r="P1235" t="s">
        <v>8221</v>
      </c>
      <c r="Q1235">
        <v>12</v>
      </c>
    </row>
    <row r="1236" spans="1:17" x14ac:dyDescent="0.25">
      <c r="A1236">
        <v>1235</v>
      </c>
      <c r="B1236" t="s">
        <v>8219</v>
      </c>
      <c r="C1236">
        <v>80</v>
      </c>
      <c r="O1236">
        <v>1235</v>
      </c>
      <c r="P1236" t="s">
        <v>8221</v>
      </c>
      <c r="Q1236">
        <v>1</v>
      </c>
    </row>
    <row r="1237" spans="1:17" x14ac:dyDescent="0.25">
      <c r="A1237">
        <v>1236</v>
      </c>
      <c r="B1237" t="s">
        <v>8219</v>
      </c>
      <c r="C1237">
        <v>282</v>
      </c>
      <c r="O1237">
        <v>1236</v>
      </c>
      <c r="P1237" t="s">
        <v>8221</v>
      </c>
      <c r="Q1237">
        <v>8</v>
      </c>
    </row>
    <row r="1238" spans="1:17" x14ac:dyDescent="0.25">
      <c r="A1238">
        <v>1237</v>
      </c>
      <c r="B1238" t="s">
        <v>8219</v>
      </c>
      <c r="C1238">
        <v>68</v>
      </c>
      <c r="O1238">
        <v>1237</v>
      </c>
      <c r="P1238" t="s">
        <v>8221</v>
      </c>
      <c r="Q1238">
        <v>2</v>
      </c>
    </row>
    <row r="1239" spans="1:17" x14ac:dyDescent="0.25">
      <c r="A1239">
        <v>1238</v>
      </c>
      <c r="B1239" t="s">
        <v>8219</v>
      </c>
      <c r="C1239">
        <v>86</v>
      </c>
      <c r="O1239">
        <v>1238</v>
      </c>
      <c r="P1239" t="s">
        <v>8221</v>
      </c>
      <c r="Q1239">
        <v>31</v>
      </c>
    </row>
    <row r="1240" spans="1:17" x14ac:dyDescent="0.25">
      <c r="A1240">
        <v>1239</v>
      </c>
      <c r="B1240" t="s">
        <v>8219</v>
      </c>
      <c r="C1240">
        <v>115</v>
      </c>
      <c r="O1240">
        <v>1239</v>
      </c>
      <c r="P1240" t="s">
        <v>8221</v>
      </c>
      <c r="Q1240">
        <v>5</v>
      </c>
    </row>
    <row r="1241" spans="1:17" x14ac:dyDescent="0.25">
      <c r="A1241">
        <v>1240</v>
      </c>
      <c r="B1241" t="s">
        <v>8219</v>
      </c>
      <c r="C1241">
        <v>75</v>
      </c>
      <c r="O1241">
        <v>1240</v>
      </c>
      <c r="P1241" t="s">
        <v>8221</v>
      </c>
      <c r="Q1241">
        <v>1</v>
      </c>
    </row>
    <row r="1242" spans="1:17" x14ac:dyDescent="0.25">
      <c r="A1242">
        <v>1241</v>
      </c>
      <c r="B1242" t="s">
        <v>8219</v>
      </c>
      <c r="C1242">
        <v>43</v>
      </c>
      <c r="O1242">
        <v>1241</v>
      </c>
      <c r="P1242" t="s">
        <v>8221</v>
      </c>
      <c r="Q1242">
        <v>12</v>
      </c>
    </row>
    <row r="1243" spans="1:17" x14ac:dyDescent="0.25">
      <c r="A1243">
        <v>1242</v>
      </c>
      <c r="B1243" t="s">
        <v>8219</v>
      </c>
      <c r="C1243">
        <v>48</v>
      </c>
      <c r="O1243">
        <v>1242</v>
      </c>
      <c r="P1243" t="s">
        <v>8221</v>
      </c>
      <c r="Q1243">
        <v>4</v>
      </c>
    </row>
    <row r="1244" spans="1:17" x14ac:dyDescent="0.25">
      <c r="A1244">
        <v>1243</v>
      </c>
      <c r="B1244" t="s">
        <v>8219</v>
      </c>
      <c r="C1244">
        <v>52</v>
      </c>
      <c r="O1244">
        <v>1243</v>
      </c>
      <c r="P1244" t="s">
        <v>8221</v>
      </c>
      <c r="Q1244">
        <v>0</v>
      </c>
    </row>
    <row r="1245" spans="1:17" x14ac:dyDescent="0.25">
      <c r="A1245">
        <v>1244</v>
      </c>
      <c r="B1245" t="s">
        <v>8219</v>
      </c>
      <c r="C1245">
        <v>43</v>
      </c>
      <c r="O1245">
        <v>1244</v>
      </c>
      <c r="P1245" t="s">
        <v>8221</v>
      </c>
      <c r="Q1245">
        <v>7</v>
      </c>
    </row>
    <row r="1246" spans="1:17" x14ac:dyDescent="0.25">
      <c r="A1246">
        <v>1245</v>
      </c>
      <c r="B1246" t="s">
        <v>8219</v>
      </c>
      <c r="C1246">
        <v>58</v>
      </c>
      <c r="O1246">
        <v>1245</v>
      </c>
      <c r="P1246" t="s">
        <v>8221</v>
      </c>
      <c r="Q1246">
        <v>2</v>
      </c>
    </row>
    <row r="1247" spans="1:17" x14ac:dyDescent="0.25">
      <c r="A1247">
        <v>1246</v>
      </c>
      <c r="B1247" t="s">
        <v>8219</v>
      </c>
      <c r="C1247">
        <v>47</v>
      </c>
      <c r="O1247">
        <v>1246</v>
      </c>
      <c r="P1247" t="s">
        <v>8221</v>
      </c>
      <c r="Q1247">
        <v>1</v>
      </c>
    </row>
    <row r="1248" spans="1:17" x14ac:dyDescent="0.25">
      <c r="A1248">
        <v>1247</v>
      </c>
      <c r="B1248" t="s">
        <v>8219</v>
      </c>
      <c r="C1248">
        <v>36</v>
      </c>
      <c r="O1248">
        <v>1247</v>
      </c>
      <c r="P1248" t="s">
        <v>8221</v>
      </c>
      <c r="Q1248">
        <v>4</v>
      </c>
    </row>
    <row r="1249" spans="1:17" x14ac:dyDescent="0.25">
      <c r="A1249">
        <v>1248</v>
      </c>
      <c r="B1249" t="s">
        <v>8219</v>
      </c>
      <c r="C1249">
        <v>17</v>
      </c>
      <c r="O1249">
        <v>1248</v>
      </c>
      <c r="P1249" t="s">
        <v>8221</v>
      </c>
      <c r="Q1249">
        <v>6</v>
      </c>
    </row>
    <row r="1250" spans="1:17" x14ac:dyDescent="0.25">
      <c r="A1250">
        <v>1249</v>
      </c>
      <c r="B1250" t="s">
        <v>8219</v>
      </c>
      <c r="C1250">
        <v>104</v>
      </c>
      <c r="O1250">
        <v>1249</v>
      </c>
      <c r="P1250" t="s">
        <v>8221</v>
      </c>
      <c r="Q1250">
        <v>8</v>
      </c>
    </row>
    <row r="1251" spans="1:17" x14ac:dyDescent="0.25">
      <c r="A1251">
        <v>1250</v>
      </c>
      <c r="B1251" t="s">
        <v>8219</v>
      </c>
      <c r="C1251">
        <v>47</v>
      </c>
      <c r="O1251">
        <v>1250</v>
      </c>
      <c r="P1251" t="s">
        <v>8221</v>
      </c>
      <c r="Q1251">
        <v>14</v>
      </c>
    </row>
    <row r="1252" spans="1:17" x14ac:dyDescent="0.25">
      <c r="A1252">
        <v>1251</v>
      </c>
      <c r="B1252" t="s">
        <v>8219</v>
      </c>
      <c r="C1252">
        <v>38</v>
      </c>
      <c r="O1252">
        <v>1251</v>
      </c>
      <c r="P1252" t="s">
        <v>8221</v>
      </c>
      <c r="Q1252">
        <v>0</v>
      </c>
    </row>
    <row r="1253" spans="1:17" x14ac:dyDescent="0.25">
      <c r="A1253">
        <v>1252</v>
      </c>
      <c r="B1253" t="s">
        <v>8219</v>
      </c>
      <c r="C1253">
        <v>81</v>
      </c>
      <c r="O1253">
        <v>1252</v>
      </c>
      <c r="P1253" t="s">
        <v>8221</v>
      </c>
      <c r="Q1253">
        <v>4</v>
      </c>
    </row>
    <row r="1254" spans="1:17" x14ac:dyDescent="0.25">
      <c r="A1254">
        <v>1253</v>
      </c>
      <c r="B1254" t="s">
        <v>8219</v>
      </c>
      <c r="C1254">
        <v>55</v>
      </c>
      <c r="O1254">
        <v>1253</v>
      </c>
      <c r="P1254" t="s">
        <v>8221</v>
      </c>
      <c r="Q1254">
        <v>0</v>
      </c>
    </row>
    <row r="1255" spans="1:17" x14ac:dyDescent="0.25">
      <c r="A1255">
        <v>1254</v>
      </c>
      <c r="B1255" t="s">
        <v>8219</v>
      </c>
      <c r="C1255">
        <v>41</v>
      </c>
      <c r="O1255">
        <v>1254</v>
      </c>
      <c r="P1255" t="s">
        <v>8221</v>
      </c>
      <c r="Q1255">
        <v>0</v>
      </c>
    </row>
    <row r="1256" spans="1:17" x14ac:dyDescent="0.25">
      <c r="A1256">
        <v>1255</v>
      </c>
      <c r="B1256" t="s">
        <v>8219</v>
      </c>
      <c r="C1256">
        <v>79</v>
      </c>
      <c r="O1256">
        <v>1255</v>
      </c>
      <c r="P1256" t="s">
        <v>8221</v>
      </c>
      <c r="Q1256">
        <v>1</v>
      </c>
    </row>
    <row r="1257" spans="1:17" x14ac:dyDescent="0.25">
      <c r="A1257">
        <v>1256</v>
      </c>
      <c r="B1257" t="s">
        <v>8219</v>
      </c>
      <c r="C1257">
        <v>16</v>
      </c>
      <c r="O1257">
        <v>1256</v>
      </c>
      <c r="P1257" t="s">
        <v>8221</v>
      </c>
      <c r="Q1257">
        <v>1</v>
      </c>
    </row>
    <row r="1258" spans="1:17" x14ac:dyDescent="0.25">
      <c r="A1258">
        <v>1257</v>
      </c>
      <c r="B1258" t="s">
        <v>8219</v>
      </c>
      <c r="C1258">
        <v>8</v>
      </c>
      <c r="O1258">
        <v>1257</v>
      </c>
      <c r="P1258" t="s">
        <v>8221</v>
      </c>
      <c r="Q1258">
        <v>1</v>
      </c>
    </row>
    <row r="1259" spans="1:17" x14ac:dyDescent="0.25">
      <c r="A1259">
        <v>1258</v>
      </c>
      <c r="B1259" t="s">
        <v>8219</v>
      </c>
      <c r="C1259">
        <v>95</v>
      </c>
      <c r="O1259">
        <v>1258</v>
      </c>
      <c r="P1259" t="s">
        <v>8221</v>
      </c>
      <c r="Q1259">
        <v>1</v>
      </c>
    </row>
    <row r="1260" spans="1:17" x14ac:dyDescent="0.25">
      <c r="A1260">
        <v>1259</v>
      </c>
      <c r="B1260" t="s">
        <v>8219</v>
      </c>
      <c r="C1260">
        <v>25</v>
      </c>
      <c r="O1260">
        <v>1259</v>
      </c>
      <c r="P1260" t="s">
        <v>8221</v>
      </c>
      <c r="Q1260">
        <v>4</v>
      </c>
    </row>
    <row r="1261" spans="1:17" x14ac:dyDescent="0.25">
      <c r="A1261">
        <v>1260</v>
      </c>
      <c r="B1261" t="s">
        <v>8219</v>
      </c>
      <c r="C1261">
        <v>19</v>
      </c>
      <c r="O1261">
        <v>1260</v>
      </c>
      <c r="P1261" t="s">
        <v>8221</v>
      </c>
      <c r="Q1261">
        <v>0</v>
      </c>
    </row>
    <row r="1262" spans="1:17" x14ac:dyDescent="0.25">
      <c r="A1262">
        <v>1261</v>
      </c>
      <c r="B1262" t="s">
        <v>8219</v>
      </c>
      <c r="C1262">
        <v>90</v>
      </c>
      <c r="O1262">
        <v>1261</v>
      </c>
      <c r="P1262" t="s">
        <v>8221</v>
      </c>
      <c r="Q1262">
        <v>0</v>
      </c>
    </row>
    <row r="1263" spans="1:17" x14ac:dyDescent="0.25">
      <c r="A1263">
        <v>1262</v>
      </c>
      <c r="B1263" t="s">
        <v>8219</v>
      </c>
      <c r="C1263">
        <v>41</v>
      </c>
      <c r="O1263">
        <v>1262</v>
      </c>
      <c r="P1263" t="s">
        <v>8221</v>
      </c>
      <c r="Q1263">
        <v>2</v>
      </c>
    </row>
    <row r="1264" spans="1:17" x14ac:dyDescent="0.25">
      <c r="A1264">
        <v>1263</v>
      </c>
      <c r="B1264" t="s">
        <v>8219</v>
      </c>
      <c r="C1264">
        <v>30</v>
      </c>
      <c r="O1264">
        <v>1263</v>
      </c>
      <c r="P1264" t="s">
        <v>8221</v>
      </c>
      <c r="Q1264">
        <v>24</v>
      </c>
    </row>
    <row r="1265" spans="1:17" x14ac:dyDescent="0.25">
      <c r="A1265">
        <v>1264</v>
      </c>
      <c r="B1265" t="s">
        <v>8219</v>
      </c>
      <c r="C1265">
        <v>38</v>
      </c>
      <c r="O1265">
        <v>1264</v>
      </c>
      <c r="P1265" t="s">
        <v>8221</v>
      </c>
      <c r="Q1265">
        <v>1</v>
      </c>
    </row>
    <row r="1266" spans="1:17" x14ac:dyDescent="0.25">
      <c r="A1266">
        <v>1265</v>
      </c>
      <c r="B1266" t="s">
        <v>8219</v>
      </c>
      <c r="C1266">
        <v>65</v>
      </c>
      <c r="O1266">
        <v>1265</v>
      </c>
      <c r="P1266" t="s">
        <v>8221</v>
      </c>
      <c r="Q1266">
        <v>2</v>
      </c>
    </row>
    <row r="1267" spans="1:17" x14ac:dyDescent="0.25">
      <c r="A1267">
        <v>1266</v>
      </c>
      <c r="B1267" t="s">
        <v>8219</v>
      </c>
      <c r="C1267">
        <v>75</v>
      </c>
      <c r="O1267">
        <v>1266</v>
      </c>
      <c r="P1267" t="s">
        <v>8221</v>
      </c>
      <c r="Q1267">
        <v>1</v>
      </c>
    </row>
    <row r="1268" spans="1:17" x14ac:dyDescent="0.25">
      <c r="A1268">
        <v>1267</v>
      </c>
      <c r="B1268" t="s">
        <v>8219</v>
      </c>
      <c r="C1268">
        <v>16</v>
      </c>
      <c r="O1268">
        <v>1267</v>
      </c>
      <c r="P1268" t="s">
        <v>8221</v>
      </c>
      <c r="Q1268">
        <v>37</v>
      </c>
    </row>
    <row r="1269" spans="1:17" x14ac:dyDescent="0.25">
      <c r="A1269">
        <v>1268</v>
      </c>
      <c r="B1269" t="s">
        <v>8219</v>
      </c>
      <c r="C1269">
        <v>10</v>
      </c>
      <c r="O1269">
        <v>1268</v>
      </c>
      <c r="P1269" t="s">
        <v>8221</v>
      </c>
      <c r="Q1269">
        <v>5</v>
      </c>
    </row>
    <row r="1270" spans="1:17" x14ac:dyDescent="0.25">
      <c r="A1270">
        <v>1269</v>
      </c>
      <c r="B1270" t="s">
        <v>8219</v>
      </c>
      <c r="C1270">
        <v>27</v>
      </c>
      <c r="O1270">
        <v>1269</v>
      </c>
      <c r="P1270" t="s">
        <v>8221</v>
      </c>
      <c r="Q1270">
        <v>4</v>
      </c>
    </row>
    <row r="1271" spans="1:17" x14ac:dyDescent="0.25">
      <c r="A1271">
        <v>1270</v>
      </c>
      <c r="B1271" t="s">
        <v>8219</v>
      </c>
      <c r="C1271">
        <v>259</v>
      </c>
      <c r="O1271">
        <v>1270</v>
      </c>
      <c r="P1271" t="s">
        <v>8221</v>
      </c>
      <c r="Q1271">
        <v>16</v>
      </c>
    </row>
    <row r="1272" spans="1:17" x14ac:dyDescent="0.25">
      <c r="A1272">
        <v>1271</v>
      </c>
      <c r="B1272" t="s">
        <v>8219</v>
      </c>
      <c r="C1272">
        <v>39</v>
      </c>
      <c r="O1272">
        <v>1271</v>
      </c>
      <c r="P1272" t="s">
        <v>8221</v>
      </c>
      <c r="Q1272">
        <v>9</v>
      </c>
    </row>
    <row r="1273" spans="1:17" x14ac:dyDescent="0.25">
      <c r="A1273">
        <v>1272</v>
      </c>
      <c r="B1273" t="s">
        <v>8219</v>
      </c>
      <c r="C1273">
        <v>42</v>
      </c>
      <c r="O1273">
        <v>1272</v>
      </c>
      <c r="P1273" t="s">
        <v>8221</v>
      </c>
      <c r="Q1273">
        <v>0</v>
      </c>
    </row>
    <row r="1274" spans="1:17" x14ac:dyDescent="0.25">
      <c r="A1274">
        <v>1273</v>
      </c>
      <c r="B1274" t="s">
        <v>8219</v>
      </c>
      <c r="C1274">
        <v>10</v>
      </c>
      <c r="O1274">
        <v>1273</v>
      </c>
      <c r="P1274" t="s">
        <v>8221</v>
      </c>
      <c r="Q1274">
        <v>40</v>
      </c>
    </row>
    <row r="1275" spans="1:17" x14ac:dyDescent="0.25">
      <c r="A1275">
        <v>1274</v>
      </c>
      <c r="B1275" t="s">
        <v>8219</v>
      </c>
      <c r="C1275">
        <v>56</v>
      </c>
      <c r="O1275">
        <v>1274</v>
      </c>
      <c r="P1275" t="s">
        <v>8221</v>
      </c>
      <c r="Q1275">
        <v>0</v>
      </c>
    </row>
    <row r="1276" spans="1:17" x14ac:dyDescent="0.25">
      <c r="A1276">
        <v>1275</v>
      </c>
      <c r="B1276" t="s">
        <v>8219</v>
      </c>
      <c r="C1276">
        <v>20</v>
      </c>
      <c r="O1276">
        <v>1275</v>
      </c>
      <c r="P1276" t="s">
        <v>8221</v>
      </c>
      <c r="Q1276">
        <v>2</v>
      </c>
    </row>
    <row r="1277" spans="1:17" x14ac:dyDescent="0.25">
      <c r="A1277">
        <v>1276</v>
      </c>
      <c r="B1277" t="s">
        <v>8219</v>
      </c>
      <c r="C1277">
        <v>170</v>
      </c>
      <c r="O1277">
        <v>1276</v>
      </c>
      <c r="P1277" t="s">
        <v>8221</v>
      </c>
      <c r="Q1277">
        <v>1</v>
      </c>
    </row>
    <row r="1278" spans="1:17" x14ac:dyDescent="0.25">
      <c r="A1278">
        <v>1277</v>
      </c>
      <c r="B1278" t="s">
        <v>8219</v>
      </c>
      <c r="C1278">
        <v>29</v>
      </c>
      <c r="O1278">
        <v>1277</v>
      </c>
      <c r="P1278" t="s">
        <v>8221</v>
      </c>
      <c r="Q1278">
        <v>9</v>
      </c>
    </row>
    <row r="1279" spans="1:17" x14ac:dyDescent="0.25">
      <c r="A1279">
        <v>1278</v>
      </c>
      <c r="B1279" t="s">
        <v>8219</v>
      </c>
      <c r="C1279">
        <v>132</v>
      </c>
      <c r="O1279">
        <v>1278</v>
      </c>
      <c r="P1279" t="s">
        <v>8221</v>
      </c>
      <c r="Q1279">
        <v>34</v>
      </c>
    </row>
    <row r="1280" spans="1:17" x14ac:dyDescent="0.25">
      <c r="A1280">
        <v>1279</v>
      </c>
      <c r="B1280" t="s">
        <v>8219</v>
      </c>
      <c r="C1280">
        <v>27</v>
      </c>
      <c r="O1280">
        <v>1279</v>
      </c>
      <c r="P1280" t="s">
        <v>8221</v>
      </c>
      <c r="Q1280">
        <v>23</v>
      </c>
    </row>
    <row r="1281" spans="1:17" x14ac:dyDescent="0.25">
      <c r="A1281">
        <v>1280</v>
      </c>
      <c r="B1281" t="s">
        <v>8219</v>
      </c>
      <c r="C1281">
        <v>26</v>
      </c>
      <c r="O1281">
        <v>1280</v>
      </c>
      <c r="P1281" t="s">
        <v>8221</v>
      </c>
      <c r="Q1281">
        <v>19</v>
      </c>
    </row>
    <row r="1282" spans="1:17" x14ac:dyDescent="0.25">
      <c r="A1282">
        <v>1281</v>
      </c>
      <c r="B1282" t="s">
        <v>8219</v>
      </c>
      <c r="C1282">
        <v>43</v>
      </c>
      <c r="O1282">
        <v>1281</v>
      </c>
      <c r="P1282" t="s">
        <v>8221</v>
      </c>
      <c r="Q1282">
        <v>50</v>
      </c>
    </row>
    <row r="1283" spans="1:17" x14ac:dyDescent="0.25">
      <c r="A1283">
        <v>1282</v>
      </c>
      <c r="B1283" t="s">
        <v>8219</v>
      </c>
      <c r="C1283">
        <v>80</v>
      </c>
      <c r="O1283">
        <v>1282</v>
      </c>
      <c r="P1283" t="s">
        <v>8221</v>
      </c>
      <c r="Q1283">
        <v>12</v>
      </c>
    </row>
    <row r="1284" spans="1:17" x14ac:dyDescent="0.25">
      <c r="A1284">
        <v>1283</v>
      </c>
      <c r="B1284" t="s">
        <v>8219</v>
      </c>
      <c r="C1284">
        <v>33</v>
      </c>
      <c r="O1284">
        <v>1283</v>
      </c>
      <c r="P1284" t="s">
        <v>8221</v>
      </c>
      <c r="Q1284">
        <v>8</v>
      </c>
    </row>
    <row r="1285" spans="1:17" x14ac:dyDescent="0.25">
      <c r="A1285">
        <v>1284</v>
      </c>
      <c r="B1285" t="s">
        <v>8219</v>
      </c>
      <c r="C1285">
        <v>71</v>
      </c>
      <c r="O1285">
        <v>1284</v>
      </c>
      <c r="P1285" t="s">
        <v>8221</v>
      </c>
      <c r="Q1285">
        <v>9</v>
      </c>
    </row>
    <row r="1286" spans="1:17" x14ac:dyDescent="0.25">
      <c r="A1286">
        <v>1285</v>
      </c>
      <c r="B1286" t="s">
        <v>8219</v>
      </c>
      <c r="C1286">
        <v>81</v>
      </c>
      <c r="O1286">
        <v>1285</v>
      </c>
      <c r="P1286" t="s">
        <v>8221</v>
      </c>
      <c r="Q1286">
        <v>43</v>
      </c>
    </row>
    <row r="1287" spans="1:17" x14ac:dyDescent="0.25">
      <c r="A1287">
        <v>1286</v>
      </c>
      <c r="B1287" t="s">
        <v>8219</v>
      </c>
      <c r="C1287">
        <v>76</v>
      </c>
      <c r="O1287">
        <v>1286</v>
      </c>
      <c r="P1287" t="s">
        <v>8221</v>
      </c>
      <c r="Q1287">
        <v>28</v>
      </c>
    </row>
    <row r="1288" spans="1:17" x14ac:dyDescent="0.25">
      <c r="A1288">
        <v>1287</v>
      </c>
      <c r="B1288" t="s">
        <v>8219</v>
      </c>
      <c r="C1288">
        <v>48</v>
      </c>
      <c r="O1288">
        <v>1287</v>
      </c>
      <c r="P1288" t="s">
        <v>8221</v>
      </c>
      <c r="Q1288">
        <v>4</v>
      </c>
    </row>
    <row r="1289" spans="1:17" x14ac:dyDescent="0.25">
      <c r="A1289">
        <v>1288</v>
      </c>
      <c r="B1289" t="s">
        <v>8219</v>
      </c>
      <c r="C1289">
        <v>61</v>
      </c>
      <c r="O1289">
        <v>1288</v>
      </c>
      <c r="P1289" t="s">
        <v>8221</v>
      </c>
      <c r="Q1289">
        <v>24</v>
      </c>
    </row>
    <row r="1290" spans="1:17" x14ac:dyDescent="0.25">
      <c r="A1290">
        <v>1289</v>
      </c>
      <c r="B1290" t="s">
        <v>8219</v>
      </c>
      <c r="C1290">
        <v>60</v>
      </c>
      <c r="O1290">
        <v>1289</v>
      </c>
      <c r="P1290" t="s">
        <v>8221</v>
      </c>
      <c r="Q1290">
        <v>2</v>
      </c>
    </row>
    <row r="1291" spans="1:17" x14ac:dyDescent="0.25">
      <c r="A1291">
        <v>1290</v>
      </c>
      <c r="B1291" t="s">
        <v>8219</v>
      </c>
      <c r="C1291">
        <v>136</v>
      </c>
      <c r="O1291">
        <v>1290</v>
      </c>
      <c r="P1291" t="s">
        <v>8221</v>
      </c>
      <c r="Q1291">
        <v>2</v>
      </c>
    </row>
    <row r="1292" spans="1:17" x14ac:dyDescent="0.25">
      <c r="A1292">
        <v>1291</v>
      </c>
      <c r="B1292" t="s">
        <v>8219</v>
      </c>
      <c r="C1292">
        <v>14</v>
      </c>
      <c r="O1292">
        <v>1291</v>
      </c>
      <c r="P1292" t="s">
        <v>8221</v>
      </c>
      <c r="Q1292">
        <v>20</v>
      </c>
    </row>
    <row r="1293" spans="1:17" x14ac:dyDescent="0.25">
      <c r="A1293">
        <v>1292</v>
      </c>
      <c r="B1293" t="s">
        <v>8219</v>
      </c>
      <c r="C1293">
        <v>78</v>
      </c>
      <c r="O1293">
        <v>1292</v>
      </c>
      <c r="P1293" t="s">
        <v>8221</v>
      </c>
      <c r="Q1293">
        <v>1</v>
      </c>
    </row>
    <row r="1294" spans="1:17" x14ac:dyDescent="0.25">
      <c r="A1294">
        <v>1293</v>
      </c>
      <c r="B1294" t="s">
        <v>8219</v>
      </c>
      <c r="C1294">
        <v>4</v>
      </c>
      <c r="O1294">
        <v>1293</v>
      </c>
      <c r="P1294" t="s">
        <v>8221</v>
      </c>
      <c r="Q1294">
        <v>1</v>
      </c>
    </row>
    <row r="1295" spans="1:17" x14ac:dyDescent="0.25">
      <c r="A1295">
        <v>1294</v>
      </c>
      <c r="B1295" t="s">
        <v>8219</v>
      </c>
      <c r="C1295">
        <v>11</v>
      </c>
      <c r="O1295">
        <v>1294</v>
      </c>
      <c r="P1295" t="s">
        <v>8221</v>
      </c>
      <c r="Q1295">
        <v>4</v>
      </c>
    </row>
    <row r="1296" spans="1:17" x14ac:dyDescent="0.25">
      <c r="A1296">
        <v>1295</v>
      </c>
      <c r="B1296" t="s">
        <v>8219</v>
      </c>
      <c r="C1296">
        <v>185</v>
      </c>
      <c r="O1296">
        <v>1295</v>
      </c>
      <c r="P1296" t="s">
        <v>8221</v>
      </c>
      <c r="Q1296">
        <v>1</v>
      </c>
    </row>
    <row r="1297" spans="1:17" x14ac:dyDescent="0.25">
      <c r="A1297">
        <v>1296</v>
      </c>
      <c r="B1297" t="s">
        <v>8219</v>
      </c>
      <c r="C1297">
        <v>59</v>
      </c>
      <c r="O1297">
        <v>1296</v>
      </c>
      <c r="P1297" t="s">
        <v>8221</v>
      </c>
      <c r="Q1297">
        <v>1</v>
      </c>
    </row>
    <row r="1298" spans="1:17" x14ac:dyDescent="0.25">
      <c r="A1298">
        <v>1297</v>
      </c>
      <c r="B1298" t="s">
        <v>8219</v>
      </c>
      <c r="C1298">
        <v>27</v>
      </c>
      <c r="O1298">
        <v>1297</v>
      </c>
      <c r="P1298" t="s">
        <v>8221</v>
      </c>
      <c r="Q1298">
        <v>13</v>
      </c>
    </row>
    <row r="1299" spans="1:17" x14ac:dyDescent="0.25">
      <c r="A1299">
        <v>1298</v>
      </c>
      <c r="B1299" t="s">
        <v>8219</v>
      </c>
      <c r="C1299">
        <v>63</v>
      </c>
      <c r="O1299">
        <v>1298</v>
      </c>
      <c r="P1299" t="s">
        <v>8221</v>
      </c>
      <c r="Q1299">
        <v>1</v>
      </c>
    </row>
    <row r="1300" spans="1:17" x14ac:dyDescent="0.25">
      <c r="A1300">
        <v>1299</v>
      </c>
      <c r="B1300" t="s">
        <v>8219</v>
      </c>
      <c r="C1300">
        <v>13</v>
      </c>
      <c r="O1300">
        <v>1299</v>
      </c>
      <c r="P1300" t="s">
        <v>8221</v>
      </c>
      <c r="Q1300">
        <v>1</v>
      </c>
    </row>
    <row r="1301" spans="1:17" x14ac:dyDescent="0.25">
      <c r="A1301">
        <v>1300</v>
      </c>
      <c r="B1301" t="s">
        <v>8219</v>
      </c>
      <c r="C1301">
        <v>13</v>
      </c>
      <c r="O1301">
        <v>1300</v>
      </c>
      <c r="P1301" t="s">
        <v>8221</v>
      </c>
      <c r="Q1301">
        <v>0</v>
      </c>
    </row>
    <row r="1302" spans="1:17" x14ac:dyDescent="0.25">
      <c r="A1302">
        <v>1301</v>
      </c>
      <c r="B1302" t="s">
        <v>8219</v>
      </c>
      <c r="C1302">
        <v>57</v>
      </c>
      <c r="O1302">
        <v>1301</v>
      </c>
      <c r="P1302" t="s">
        <v>8221</v>
      </c>
      <c r="Q1302">
        <v>3</v>
      </c>
    </row>
    <row r="1303" spans="1:17" x14ac:dyDescent="0.25">
      <c r="A1303">
        <v>1302</v>
      </c>
      <c r="B1303" t="s">
        <v>8219</v>
      </c>
      <c r="C1303">
        <v>61</v>
      </c>
      <c r="O1303">
        <v>1302</v>
      </c>
      <c r="P1303" t="s">
        <v>8221</v>
      </c>
      <c r="Q1303">
        <v>14</v>
      </c>
    </row>
    <row r="1304" spans="1:17" x14ac:dyDescent="0.25">
      <c r="A1304">
        <v>1303</v>
      </c>
      <c r="B1304" t="s">
        <v>8219</v>
      </c>
      <c r="C1304">
        <v>65</v>
      </c>
      <c r="O1304">
        <v>1303</v>
      </c>
      <c r="P1304" t="s">
        <v>8221</v>
      </c>
      <c r="Q1304">
        <v>2</v>
      </c>
    </row>
    <row r="1305" spans="1:17" x14ac:dyDescent="0.25">
      <c r="A1305">
        <v>1304</v>
      </c>
      <c r="B1305" t="s">
        <v>8219</v>
      </c>
      <c r="C1305">
        <v>134</v>
      </c>
      <c r="O1305">
        <v>1304</v>
      </c>
      <c r="P1305" t="s">
        <v>8221</v>
      </c>
      <c r="Q1305">
        <v>5</v>
      </c>
    </row>
    <row r="1306" spans="1:17" x14ac:dyDescent="0.25">
      <c r="A1306">
        <v>1305</v>
      </c>
      <c r="B1306" t="s">
        <v>8219</v>
      </c>
      <c r="C1306">
        <v>37</v>
      </c>
      <c r="O1306">
        <v>1305</v>
      </c>
      <c r="P1306" t="s">
        <v>8221</v>
      </c>
      <c r="Q1306">
        <v>14</v>
      </c>
    </row>
    <row r="1307" spans="1:17" x14ac:dyDescent="0.25">
      <c r="A1307">
        <v>1306</v>
      </c>
      <c r="B1307" t="s">
        <v>8219</v>
      </c>
      <c r="C1307">
        <v>37</v>
      </c>
      <c r="O1307">
        <v>1306</v>
      </c>
      <c r="P1307" t="s">
        <v>8221</v>
      </c>
      <c r="Q1307">
        <v>9</v>
      </c>
    </row>
    <row r="1308" spans="1:17" x14ac:dyDescent="0.25">
      <c r="A1308">
        <v>1307</v>
      </c>
      <c r="B1308" t="s">
        <v>8219</v>
      </c>
      <c r="C1308">
        <v>150</v>
      </c>
      <c r="O1308">
        <v>1307</v>
      </c>
      <c r="P1308" t="s">
        <v>8221</v>
      </c>
      <c r="Q1308">
        <v>8</v>
      </c>
    </row>
    <row r="1309" spans="1:17" x14ac:dyDescent="0.25">
      <c r="A1309">
        <v>1308</v>
      </c>
      <c r="B1309" t="s">
        <v>8219</v>
      </c>
      <c r="C1309">
        <v>56</v>
      </c>
      <c r="O1309">
        <v>1308</v>
      </c>
      <c r="P1309" t="s">
        <v>8221</v>
      </c>
      <c r="Q1309">
        <v>7</v>
      </c>
    </row>
    <row r="1310" spans="1:17" x14ac:dyDescent="0.25">
      <c r="A1310">
        <v>1309</v>
      </c>
      <c r="B1310" t="s">
        <v>8219</v>
      </c>
      <c r="C1310">
        <v>18</v>
      </c>
      <c r="O1310">
        <v>1309</v>
      </c>
      <c r="P1310" t="s">
        <v>8221</v>
      </c>
      <c r="Q1310">
        <v>0</v>
      </c>
    </row>
    <row r="1311" spans="1:17" x14ac:dyDescent="0.25">
      <c r="A1311">
        <v>1310</v>
      </c>
      <c r="B1311" t="s">
        <v>8219</v>
      </c>
      <c r="C1311">
        <v>60</v>
      </c>
      <c r="O1311">
        <v>1310</v>
      </c>
      <c r="P1311" t="s">
        <v>8221</v>
      </c>
      <c r="Q1311">
        <v>84</v>
      </c>
    </row>
    <row r="1312" spans="1:17" x14ac:dyDescent="0.25">
      <c r="A1312">
        <v>1311</v>
      </c>
      <c r="B1312" t="s">
        <v>8219</v>
      </c>
      <c r="C1312">
        <v>67</v>
      </c>
      <c r="O1312">
        <v>1311</v>
      </c>
      <c r="P1312" t="s">
        <v>8221</v>
      </c>
      <c r="Q1312">
        <v>11</v>
      </c>
    </row>
    <row r="1313" spans="1:17" x14ac:dyDescent="0.25">
      <c r="A1313">
        <v>1312</v>
      </c>
      <c r="B1313" t="s">
        <v>8219</v>
      </c>
      <c r="C1313">
        <v>35</v>
      </c>
      <c r="O1313">
        <v>1312</v>
      </c>
      <c r="P1313" t="s">
        <v>8221</v>
      </c>
      <c r="Q1313">
        <v>1</v>
      </c>
    </row>
    <row r="1314" spans="1:17" x14ac:dyDescent="0.25">
      <c r="A1314">
        <v>1313</v>
      </c>
      <c r="B1314" t="s">
        <v>8219</v>
      </c>
      <c r="C1314">
        <v>34</v>
      </c>
      <c r="O1314">
        <v>1313</v>
      </c>
      <c r="P1314" t="s">
        <v>8221</v>
      </c>
      <c r="Q1314">
        <v>4</v>
      </c>
    </row>
    <row r="1315" spans="1:17" x14ac:dyDescent="0.25">
      <c r="A1315">
        <v>1314</v>
      </c>
      <c r="B1315" t="s">
        <v>8219</v>
      </c>
      <c r="C1315">
        <v>36</v>
      </c>
      <c r="O1315">
        <v>1314</v>
      </c>
      <c r="P1315" t="s">
        <v>8221</v>
      </c>
      <c r="Q1315">
        <v>10</v>
      </c>
    </row>
    <row r="1316" spans="1:17" x14ac:dyDescent="0.25">
      <c r="A1316">
        <v>1315</v>
      </c>
      <c r="B1316" t="s">
        <v>8219</v>
      </c>
      <c r="C1316">
        <v>18</v>
      </c>
      <c r="O1316">
        <v>1315</v>
      </c>
      <c r="P1316" t="s">
        <v>8221</v>
      </c>
      <c r="Q1316">
        <v>16</v>
      </c>
    </row>
    <row r="1317" spans="1:17" x14ac:dyDescent="0.25">
      <c r="A1317">
        <v>1316</v>
      </c>
      <c r="B1317" t="s">
        <v>8219</v>
      </c>
      <c r="C1317">
        <v>25</v>
      </c>
      <c r="O1317">
        <v>1316</v>
      </c>
      <c r="P1317" t="s">
        <v>8221</v>
      </c>
      <c r="Q1317">
        <v>2</v>
      </c>
    </row>
    <row r="1318" spans="1:17" x14ac:dyDescent="0.25">
      <c r="A1318">
        <v>1317</v>
      </c>
      <c r="B1318" t="s">
        <v>8219</v>
      </c>
      <c r="C1318">
        <v>21</v>
      </c>
      <c r="O1318">
        <v>1317</v>
      </c>
      <c r="P1318" t="s">
        <v>8221</v>
      </c>
      <c r="Q1318">
        <v>5</v>
      </c>
    </row>
    <row r="1319" spans="1:17" x14ac:dyDescent="0.25">
      <c r="A1319">
        <v>1318</v>
      </c>
      <c r="B1319" t="s">
        <v>8219</v>
      </c>
      <c r="C1319">
        <v>151</v>
      </c>
      <c r="O1319">
        <v>1318</v>
      </c>
      <c r="P1319" t="s">
        <v>8221</v>
      </c>
      <c r="Q1319">
        <v>1</v>
      </c>
    </row>
    <row r="1320" spans="1:17" x14ac:dyDescent="0.25">
      <c r="A1320">
        <v>1319</v>
      </c>
      <c r="B1320" t="s">
        <v>8219</v>
      </c>
      <c r="C1320">
        <v>489</v>
      </c>
      <c r="O1320">
        <v>1319</v>
      </c>
      <c r="P1320" t="s">
        <v>8221</v>
      </c>
      <c r="Q1320">
        <v>31</v>
      </c>
    </row>
    <row r="1321" spans="1:17" x14ac:dyDescent="0.25">
      <c r="A1321">
        <v>1320</v>
      </c>
      <c r="B1321" t="s">
        <v>8219</v>
      </c>
      <c r="C1321">
        <v>50</v>
      </c>
      <c r="O1321">
        <v>1320</v>
      </c>
      <c r="P1321" t="s">
        <v>8221</v>
      </c>
      <c r="Q1321">
        <v>0</v>
      </c>
    </row>
    <row r="1322" spans="1:17" x14ac:dyDescent="0.25">
      <c r="A1322">
        <v>1321</v>
      </c>
      <c r="B1322" t="s">
        <v>8219</v>
      </c>
      <c r="C1322">
        <v>321</v>
      </c>
      <c r="O1322">
        <v>1321</v>
      </c>
      <c r="P1322" t="s">
        <v>8221</v>
      </c>
      <c r="Q1322">
        <v>2</v>
      </c>
    </row>
    <row r="1323" spans="1:17" x14ac:dyDescent="0.25">
      <c r="A1323">
        <v>1322</v>
      </c>
      <c r="B1323" t="s">
        <v>8219</v>
      </c>
      <c r="C1323">
        <v>1762</v>
      </c>
      <c r="O1323">
        <v>1322</v>
      </c>
      <c r="P1323" t="s">
        <v>8221</v>
      </c>
      <c r="Q1323">
        <v>7</v>
      </c>
    </row>
    <row r="1324" spans="1:17" x14ac:dyDescent="0.25">
      <c r="A1324">
        <v>1323</v>
      </c>
      <c r="B1324" t="s">
        <v>8219</v>
      </c>
      <c r="C1324">
        <v>385</v>
      </c>
      <c r="O1324">
        <v>1323</v>
      </c>
      <c r="P1324" t="s">
        <v>8221</v>
      </c>
      <c r="Q1324">
        <v>16</v>
      </c>
    </row>
    <row r="1325" spans="1:17" x14ac:dyDescent="0.25">
      <c r="A1325">
        <v>1324</v>
      </c>
      <c r="B1325" t="s">
        <v>8219</v>
      </c>
      <c r="C1325">
        <v>398</v>
      </c>
      <c r="O1325">
        <v>1324</v>
      </c>
      <c r="P1325" t="s">
        <v>8221</v>
      </c>
      <c r="Q1325">
        <v>4</v>
      </c>
    </row>
    <row r="1326" spans="1:17" x14ac:dyDescent="0.25">
      <c r="A1326">
        <v>1325</v>
      </c>
      <c r="B1326" t="s">
        <v>8219</v>
      </c>
      <c r="C1326">
        <v>304</v>
      </c>
      <c r="O1326">
        <v>1325</v>
      </c>
      <c r="P1326" t="s">
        <v>8221</v>
      </c>
      <c r="Q1326">
        <v>4</v>
      </c>
    </row>
    <row r="1327" spans="1:17" x14ac:dyDescent="0.25">
      <c r="A1327">
        <v>1326</v>
      </c>
      <c r="B1327" t="s">
        <v>8219</v>
      </c>
      <c r="C1327">
        <v>676</v>
      </c>
      <c r="O1327">
        <v>1326</v>
      </c>
      <c r="P1327" t="s">
        <v>8221</v>
      </c>
      <c r="Q1327">
        <v>4</v>
      </c>
    </row>
    <row r="1328" spans="1:17" x14ac:dyDescent="0.25">
      <c r="A1328">
        <v>1327</v>
      </c>
      <c r="B1328" t="s">
        <v>8219</v>
      </c>
      <c r="C1328">
        <v>577</v>
      </c>
      <c r="O1328">
        <v>1327</v>
      </c>
      <c r="P1328" t="s">
        <v>8221</v>
      </c>
      <c r="Q1328">
        <v>3</v>
      </c>
    </row>
    <row r="1329" spans="1:17" x14ac:dyDescent="0.25">
      <c r="A1329">
        <v>1328</v>
      </c>
      <c r="B1329" t="s">
        <v>8219</v>
      </c>
      <c r="C1329">
        <v>3663</v>
      </c>
      <c r="O1329">
        <v>1328</v>
      </c>
      <c r="P1329" t="s">
        <v>8221</v>
      </c>
      <c r="Q1329">
        <v>36</v>
      </c>
    </row>
    <row r="1330" spans="1:17" x14ac:dyDescent="0.25">
      <c r="A1330">
        <v>1329</v>
      </c>
      <c r="B1330" t="s">
        <v>8219</v>
      </c>
      <c r="C1330">
        <v>294</v>
      </c>
      <c r="O1330">
        <v>1329</v>
      </c>
      <c r="P1330" t="s">
        <v>8221</v>
      </c>
      <c r="Q1330">
        <v>1</v>
      </c>
    </row>
    <row r="1331" spans="1:17" x14ac:dyDescent="0.25">
      <c r="A1331">
        <v>1330</v>
      </c>
      <c r="B1331" t="s">
        <v>8219</v>
      </c>
      <c r="C1331">
        <v>28</v>
      </c>
      <c r="O1331">
        <v>1330</v>
      </c>
      <c r="P1331" t="s">
        <v>8221</v>
      </c>
      <c r="Q1331">
        <v>7</v>
      </c>
    </row>
    <row r="1332" spans="1:17" x14ac:dyDescent="0.25">
      <c r="A1332">
        <v>1331</v>
      </c>
      <c r="B1332" t="s">
        <v>8219</v>
      </c>
      <c r="C1332">
        <v>100</v>
      </c>
      <c r="O1332">
        <v>1331</v>
      </c>
      <c r="P1332" t="s">
        <v>8221</v>
      </c>
      <c r="Q1332">
        <v>27</v>
      </c>
    </row>
    <row r="1333" spans="1:17" x14ac:dyDescent="0.25">
      <c r="A1333">
        <v>1332</v>
      </c>
      <c r="B1333" t="s">
        <v>8219</v>
      </c>
      <c r="C1333">
        <v>72</v>
      </c>
      <c r="O1333">
        <v>1332</v>
      </c>
      <c r="P1333" t="s">
        <v>8221</v>
      </c>
      <c r="Q1333">
        <v>1</v>
      </c>
    </row>
    <row r="1334" spans="1:17" x14ac:dyDescent="0.25">
      <c r="A1334">
        <v>1333</v>
      </c>
      <c r="B1334" t="s">
        <v>8219</v>
      </c>
      <c r="C1334">
        <v>238</v>
      </c>
      <c r="O1334">
        <v>1333</v>
      </c>
      <c r="P1334" t="s">
        <v>8221</v>
      </c>
      <c r="Q1334">
        <v>0</v>
      </c>
    </row>
    <row r="1335" spans="1:17" x14ac:dyDescent="0.25">
      <c r="A1335">
        <v>1334</v>
      </c>
      <c r="B1335" t="s">
        <v>8219</v>
      </c>
      <c r="C1335">
        <v>159</v>
      </c>
      <c r="O1335">
        <v>1334</v>
      </c>
      <c r="P1335" t="s">
        <v>8221</v>
      </c>
      <c r="Q1335">
        <v>1</v>
      </c>
    </row>
    <row r="1336" spans="1:17" x14ac:dyDescent="0.25">
      <c r="A1336">
        <v>1335</v>
      </c>
      <c r="B1336" t="s">
        <v>8219</v>
      </c>
      <c r="C1336">
        <v>77</v>
      </c>
      <c r="O1336">
        <v>1335</v>
      </c>
      <c r="P1336" t="s">
        <v>8221</v>
      </c>
      <c r="Q1336">
        <v>3</v>
      </c>
    </row>
    <row r="1337" spans="1:17" x14ac:dyDescent="0.25">
      <c r="A1337">
        <v>1336</v>
      </c>
      <c r="B1337" t="s">
        <v>8219</v>
      </c>
      <c r="C1337">
        <v>53</v>
      </c>
      <c r="O1337">
        <v>1336</v>
      </c>
      <c r="P1337" t="s">
        <v>8221</v>
      </c>
      <c r="Q1337">
        <v>3</v>
      </c>
    </row>
    <row r="1338" spans="1:17" x14ac:dyDescent="0.25">
      <c r="A1338">
        <v>1337</v>
      </c>
      <c r="B1338" t="s">
        <v>8219</v>
      </c>
      <c r="C1338">
        <v>1251</v>
      </c>
      <c r="O1338">
        <v>1337</v>
      </c>
      <c r="P1338" t="s">
        <v>8221</v>
      </c>
      <c r="Q1338">
        <v>3</v>
      </c>
    </row>
    <row r="1339" spans="1:17" x14ac:dyDescent="0.25">
      <c r="A1339">
        <v>1338</v>
      </c>
      <c r="B1339" t="s">
        <v>8219</v>
      </c>
      <c r="C1339">
        <v>465</v>
      </c>
      <c r="O1339">
        <v>1338</v>
      </c>
      <c r="P1339" t="s">
        <v>8221</v>
      </c>
      <c r="Q1339">
        <v>0</v>
      </c>
    </row>
    <row r="1340" spans="1:17" x14ac:dyDescent="0.25">
      <c r="A1340">
        <v>1339</v>
      </c>
      <c r="B1340" t="s">
        <v>8219</v>
      </c>
      <c r="C1340">
        <v>74</v>
      </c>
      <c r="O1340">
        <v>1339</v>
      </c>
      <c r="P1340" t="s">
        <v>8221</v>
      </c>
      <c r="Q1340">
        <v>6</v>
      </c>
    </row>
    <row r="1341" spans="1:17" x14ac:dyDescent="0.25">
      <c r="A1341">
        <v>1340</v>
      </c>
      <c r="B1341" t="s">
        <v>8219</v>
      </c>
      <c r="C1341">
        <v>62</v>
      </c>
      <c r="O1341">
        <v>1340</v>
      </c>
      <c r="P1341" t="s">
        <v>8221</v>
      </c>
      <c r="Q1341">
        <v>17</v>
      </c>
    </row>
    <row r="1342" spans="1:17" x14ac:dyDescent="0.25">
      <c r="A1342">
        <v>1341</v>
      </c>
      <c r="B1342" t="s">
        <v>8219</v>
      </c>
      <c r="C1342">
        <v>3468</v>
      </c>
      <c r="O1342">
        <v>1341</v>
      </c>
      <c r="P1342" t="s">
        <v>8221</v>
      </c>
      <c r="Q1342">
        <v>40</v>
      </c>
    </row>
    <row r="1343" spans="1:17" x14ac:dyDescent="0.25">
      <c r="A1343">
        <v>1342</v>
      </c>
      <c r="B1343" t="s">
        <v>8219</v>
      </c>
      <c r="C1343">
        <v>52</v>
      </c>
      <c r="O1343">
        <v>1342</v>
      </c>
      <c r="P1343" t="s">
        <v>8221</v>
      </c>
      <c r="Q1343">
        <v>3</v>
      </c>
    </row>
    <row r="1344" spans="1:17" x14ac:dyDescent="0.25">
      <c r="A1344">
        <v>1343</v>
      </c>
      <c r="B1344" t="s">
        <v>8219</v>
      </c>
      <c r="C1344">
        <v>50</v>
      </c>
      <c r="O1344">
        <v>1343</v>
      </c>
      <c r="P1344" t="s">
        <v>8221</v>
      </c>
      <c r="Q1344">
        <v>1</v>
      </c>
    </row>
    <row r="1345" spans="1:17" x14ac:dyDescent="0.25">
      <c r="A1345">
        <v>1344</v>
      </c>
      <c r="B1345" t="s">
        <v>8219</v>
      </c>
      <c r="C1345">
        <v>45</v>
      </c>
      <c r="O1345">
        <v>1344</v>
      </c>
      <c r="P1345" t="s">
        <v>8221</v>
      </c>
      <c r="Q1345">
        <v>2</v>
      </c>
    </row>
    <row r="1346" spans="1:17" x14ac:dyDescent="0.25">
      <c r="A1346">
        <v>1345</v>
      </c>
      <c r="B1346" t="s">
        <v>8219</v>
      </c>
      <c r="C1346">
        <v>21</v>
      </c>
      <c r="O1346">
        <v>1345</v>
      </c>
      <c r="P1346" t="s">
        <v>8221</v>
      </c>
      <c r="Q1346">
        <v>7</v>
      </c>
    </row>
    <row r="1347" spans="1:17" x14ac:dyDescent="0.25">
      <c r="A1347">
        <v>1346</v>
      </c>
      <c r="B1347" t="s">
        <v>8219</v>
      </c>
      <c r="C1347">
        <v>100</v>
      </c>
      <c r="O1347">
        <v>1346</v>
      </c>
      <c r="P1347" t="s">
        <v>8221</v>
      </c>
      <c r="Q1347">
        <v>14</v>
      </c>
    </row>
    <row r="1348" spans="1:17" x14ac:dyDescent="0.25">
      <c r="A1348">
        <v>1347</v>
      </c>
      <c r="B1348" t="s">
        <v>8219</v>
      </c>
      <c r="C1348">
        <v>81</v>
      </c>
      <c r="O1348">
        <v>1347</v>
      </c>
      <c r="P1348" t="s">
        <v>8221</v>
      </c>
      <c r="Q1348">
        <v>0</v>
      </c>
    </row>
    <row r="1349" spans="1:17" x14ac:dyDescent="0.25">
      <c r="A1349">
        <v>1348</v>
      </c>
      <c r="B1349" t="s">
        <v>8219</v>
      </c>
      <c r="C1349">
        <v>286</v>
      </c>
      <c r="O1349">
        <v>1348</v>
      </c>
      <c r="P1349" t="s">
        <v>8221</v>
      </c>
      <c r="Q1349">
        <v>0</v>
      </c>
    </row>
    <row r="1350" spans="1:17" x14ac:dyDescent="0.25">
      <c r="A1350">
        <v>1349</v>
      </c>
      <c r="B1350" t="s">
        <v>8219</v>
      </c>
      <c r="C1350">
        <v>42</v>
      </c>
      <c r="O1350">
        <v>1349</v>
      </c>
      <c r="P1350" t="s">
        <v>8221</v>
      </c>
      <c r="Q1350">
        <v>1</v>
      </c>
    </row>
    <row r="1351" spans="1:17" x14ac:dyDescent="0.25">
      <c r="A1351">
        <v>1350</v>
      </c>
      <c r="B1351" t="s">
        <v>8219</v>
      </c>
      <c r="C1351">
        <v>199</v>
      </c>
      <c r="O1351">
        <v>1350</v>
      </c>
      <c r="P1351" t="s">
        <v>8221</v>
      </c>
      <c r="Q1351">
        <v>12</v>
      </c>
    </row>
    <row r="1352" spans="1:17" x14ac:dyDescent="0.25">
      <c r="A1352">
        <v>1351</v>
      </c>
      <c r="B1352" t="s">
        <v>8219</v>
      </c>
      <c r="C1352">
        <v>25</v>
      </c>
      <c r="O1352">
        <v>1351</v>
      </c>
      <c r="P1352" t="s">
        <v>8221</v>
      </c>
      <c r="Q1352">
        <v>12</v>
      </c>
    </row>
    <row r="1353" spans="1:17" x14ac:dyDescent="0.25">
      <c r="A1353">
        <v>1352</v>
      </c>
      <c r="B1353" t="s">
        <v>8219</v>
      </c>
      <c r="C1353">
        <v>84</v>
      </c>
      <c r="O1353">
        <v>1352</v>
      </c>
      <c r="P1353" t="s">
        <v>8221</v>
      </c>
      <c r="Q1353">
        <v>23</v>
      </c>
    </row>
    <row r="1354" spans="1:17" x14ac:dyDescent="0.25">
      <c r="A1354">
        <v>1353</v>
      </c>
      <c r="B1354" t="s">
        <v>8219</v>
      </c>
      <c r="C1354">
        <v>50</v>
      </c>
      <c r="O1354">
        <v>1353</v>
      </c>
      <c r="P1354" t="s">
        <v>8221</v>
      </c>
      <c r="Q1354">
        <v>0</v>
      </c>
    </row>
    <row r="1355" spans="1:17" x14ac:dyDescent="0.25">
      <c r="A1355">
        <v>1354</v>
      </c>
      <c r="B1355" t="s">
        <v>8219</v>
      </c>
      <c r="C1355">
        <v>26</v>
      </c>
      <c r="O1355">
        <v>1354</v>
      </c>
      <c r="P1355" t="s">
        <v>8221</v>
      </c>
      <c r="Q1355">
        <v>10</v>
      </c>
    </row>
    <row r="1356" spans="1:17" x14ac:dyDescent="0.25">
      <c r="A1356">
        <v>1355</v>
      </c>
      <c r="B1356" t="s">
        <v>8219</v>
      </c>
      <c r="C1356">
        <v>14</v>
      </c>
      <c r="O1356">
        <v>1355</v>
      </c>
      <c r="P1356" t="s">
        <v>8221</v>
      </c>
      <c r="Q1356">
        <v>5</v>
      </c>
    </row>
    <row r="1357" spans="1:17" x14ac:dyDescent="0.25">
      <c r="A1357">
        <v>1356</v>
      </c>
      <c r="B1357" t="s">
        <v>8219</v>
      </c>
      <c r="C1357">
        <v>49</v>
      </c>
      <c r="O1357">
        <v>1356</v>
      </c>
      <c r="P1357" t="s">
        <v>8221</v>
      </c>
      <c r="Q1357">
        <v>1</v>
      </c>
    </row>
    <row r="1358" spans="1:17" x14ac:dyDescent="0.25">
      <c r="A1358">
        <v>1357</v>
      </c>
      <c r="B1358" t="s">
        <v>8219</v>
      </c>
      <c r="C1358">
        <v>69</v>
      </c>
      <c r="O1358">
        <v>1357</v>
      </c>
      <c r="P1358" t="s">
        <v>8221</v>
      </c>
      <c r="Q1358">
        <v>2</v>
      </c>
    </row>
    <row r="1359" spans="1:17" x14ac:dyDescent="0.25">
      <c r="A1359">
        <v>1358</v>
      </c>
      <c r="B1359" t="s">
        <v>8219</v>
      </c>
      <c r="C1359">
        <v>60</v>
      </c>
      <c r="O1359">
        <v>1358</v>
      </c>
      <c r="P1359" t="s">
        <v>8221</v>
      </c>
      <c r="Q1359">
        <v>2</v>
      </c>
    </row>
    <row r="1360" spans="1:17" x14ac:dyDescent="0.25">
      <c r="A1360">
        <v>1359</v>
      </c>
      <c r="B1360" t="s">
        <v>8219</v>
      </c>
      <c r="C1360">
        <v>80</v>
      </c>
      <c r="O1360">
        <v>1359</v>
      </c>
      <c r="P1360" t="s">
        <v>8221</v>
      </c>
      <c r="Q1360">
        <v>0</v>
      </c>
    </row>
    <row r="1361" spans="1:17" x14ac:dyDescent="0.25">
      <c r="A1361">
        <v>1360</v>
      </c>
      <c r="B1361" t="s">
        <v>8219</v>
      </c>
      <c r="C1361">
        <v>56</v>
      </c>
      <c r="O1361">
        <v>1360</v>
      </c>
      <c r="P1361" t="s">
        <v>8221</v>
      </c>
      <c r="Q1361">
        <v>13</v>
      </c>
    </row>
    <row r="1362" spans="1:17" x14ac:dyDescent="0.25">
      <c r="A1362">
        <v>1361</v>
      </c>
      <c r="B1362" t="s">
        <v>8219</v>
      </c>
      <c r="C1362">
        <v>104</v>
      </c>
      <c r="O1362">
        <v>1361</v>
      </c>
      <c r="P1362" t="s">
        <v>8221</v>
      </c>
      <c r="Q1362">
        <v>0</v>
      </c>
    </row>
    <row r="1363" spans="1:17" x14ac:dyDescent="0.25">
      <c r="A1363">
        <v>1362</v>
      </c>
      <c r="B1363" t="s">
        <v>8219</v>
      </c>
      <c r="C1363">
        <v>46</v>
      </c>
      <c r="O1363">
        <v>1362</v>
      </c>
      <c r="P1363" t="s">
        <v>8221</v>
      </c>
      <c r="Q1363">
        <v>1</v>
      </c>
    </row>
    <row r="1364" spans="1:17" x14ac:dyDescent="0.25">
      <c r="A1364">
        <v>1363</v>
      </c>
      <c r="B1364" t="s">
        <v>8219</v>
      </c>
      <c r="C1364">
        <v>206</v>
      </c>
      <c r="O1364">
        <v>1363</v>
      </c>
      <c r="P1364" t="s">
        <v>8221</v>
      </c>
      <c r="Q1364">
        <v>5</v>
      </c>
    </row>
    <row r="1365" spans="1:17" x14ac:dyDescent="0.25">
      <c r="A1365">
        <v>1364</v>
      </c>
      <c r="B1365" t="s">
        <v>8219</v>
      </c>
      <c r="C1365">
        <v>18</v>
      </c>
      <c r="O1365">
        <v>1364</v>
      </c>
      <c r="P1365" t="s">
        <v>8221</v>
      </c>
      <c r="Q1365">
        <v>2</v>
      </c>
    </row>
    <row r="1366" spans="1:17" x14ac:dyDescent="0.25">
      <c r="A1366">
        <v>1365</v>
      </c>
      <c r="B1366" t="s">
        <v>8219</v>
      </c>
      <c r="C1366">
        <v>28</v>
      </c>
      <c r="O1366">
        <v>1365</v>
      </c>
      <c r="P1366" t="s">
        <v>8221</v>
      </c>
      <c r="Q1366">
        <v>0</v>
      </c>
    </row>
    <row r="1367" spans="1:17" x14ac:dyDescent="0.25">
      <c r="A1367">
        <v>1366</v>
      </c>
      <c r="B1367" t="s">
        <v>8219</v>
      </c>
      <c r="C1367">
        <v>11</v>
      </c>
      <c r="O1367">
        <v>1366</v>
      </c>
      <c r="P1367" t="s">
        <v>8221</v>
      </c>
      <c r="Q1367">
        <v>32</v>
      </c>
    </row>
    <row r="1368" spans="1:17" x14ac:dyDescent="0.25">
      <c r="A1368">
        <v>1367</v>
      </c>
      <c r="B1368" t="s">
        <v>8219</v>
      </c>
      <c r="C1368">
        <v>263</v>
      </c>
      <c r="O1368">
        <v>1367</v>
      </c>
      <c r="P1368" t="s">
        <v>8221</v>
      </c>
      <c r="Q1368">
        <v>1</v>
      </c>
    </row>
    <row r="1369" spans="1:17" x14ac:dyDescent="0.25">
      <c r="A1369">
        <v>1368</v>
      </c>
      <c r="B1369" t="s">
        <v>8219</v>
      </c>
      <c r="C1369">
        <v>394</v>
      </c>
      <c r="O1369">
        <v>1368</v>
      </c>
      <c r="P1369" t="s">
        <v>8221</v>
      </c>
      <c r="Q1369">
        <v>1</v>
      </c>
    </row>
    <row r="1370" spans="1:17" x14ac:dyDescent="0.25">
      <c r="A1370">
        <v>1369</v>
      </c>
      <c r="B1370" t="s">
        <v>8219</v>
      </c>
      <c r="C1370">
        <v>1049</v>
      </c>
      <c r="O1370">
        <v>1369</v>
      </c>
      <c r="P1370" t="s">
        <v>8221</v>
      </c>
      <c r="Q1370">
        <v>1</v>
      </c>
    </row>
    <row r="1371" spans="1:17" x14ac:dyDescent="0.25">
      <c r="A1371">
        <v>1370</v>
      </c>
      <c r="B1371" t="s">
        <v>8219</v>
      </c>
      <c r="C1371">
        <v>308</v>
      </c>
      <c r="O1371">
        <v>1370</v>
      </c>
      <c r="P1371" t="s">
        <v>8221</v>
      </c>
      <c r="Q1371">
        <v>0</v>
      </c>
    </row>
    <row r="1372" spans="1:17" x14ac:dyDescent="0.25">
      <c r="A1372">
        <v>1371</v>
      </c>
      <c r="B1372" t="s">
        <v>8219</v>
      </c>
      <c r="C1372">
        <v>1088</v>
      </c>
      <c r="O1372">
        <v>1371</v>
      </c>
      <c r="P1372" t="s">
        <v>8221</v>
      </c>
      <c r="Q1372">
        <v>0</v>
      </c>
    </row>
    <row r="1373" spans="1:17" x14ac:dyDescent="0.25">
      <c r="A1373">
        <v>1372</v>
      </c>
      <c r="B1373" t="s">
        <v>8219</v>
      </c>
      <c r="C1373">
        <v>73</v>
      </c>
      <c r="O1373">
        <v>1372</v>
      </c>
      <c r="P1373" t="s">
        <v>8221</v>
      </c>
      <c r="Q1373">
        <v>8</v>
      </c>
    </row>
    <row r="1374" spans="1:17" x14ac:dyDescent="0.25">
      <c r="A1374">
        <v>1373</v>
      </c>
      <c r="B1374" t="s">
        <v>8219</v>
      </c>
      <c r="C1374">
        <v>143</v>
      </c>
      <c r="O1374">
        <v>1373</v>
      </c>
      <c r="P1374" t="s">
        <v>8221</v>
      </c>
      <c r="Q1374">
        <v>0</v>
      </c>
    </row>
    <row r="1375" spans="1:17" x14ac:dyDescent="0.25">
      <c r="A1375">
        <v>1374</v>
      </c>
      <c r="B1375" t="s">
        <v>8219</v>
      </c>
      <c r="C1375">
        <v>1420</v>
      </c>
      <c r="O1375">
        <v>1374</v>
      </c>
      <c r="P1375" t="s">
        <v>8221</v>
      </c>
      <c r="Q1375">
        <v>1</v>
      </c>
    </row>
    <row r="1376" spans="1:17" x14ac:dyDescent="0.25">
      <c r="A1376">
        <v>1375</v>
      </c>
      <c r="B1376" t="s">
        <v>8219</v>
      </c>
      <c r="C1376">
        <v>305</v>
      </c>
      <c r="O1376">
        <v>1375</v>
      </c>
      <c r="P1376" t="s">
        <v>8221</v>
      </c>
      <c r="Q1376">
        <v>16</v>
      </c>
    </row>
    <row r="1377" spans="1:17" x14ac:dyDescent="0.25">
      <c r="A1377">
        <v>1376</v>
      </c>
      <c r="B1377" t="s">
        <v>8219</v>
      </c>
      <c r="C1377">
        <v>551</v>
      </c>
      <c r="O1377">
        <v>1376</v>
      </c>
      <c r="P1377" t="s">
        <v>8221</v>
      </c>
      <c r="Q1377">
        <v>12</v>
      </c>
    </row>
    <row r="1378" spans="1:17" x14ac:dyDescent="0.25">
      <c r="A1378">
        <v>1377</v>
      </c>
      <c r="B1378" t="s">
        <v>8219</v>
      </c>
      <c r="C1378">
        <v>187</v>
      </c>
      <c r="O1378">
        <v>1377</v>
      </c>
      <c r="P1378" t="s">
        <v>8221</v>
      </c>
      <c r="Q1378">
        <v>4</v>
      </c>
    </row>
    <row r="1379" spans="1:17" x14ac:dyDescent="0.25">
      <c r="A1379">
        <v>1378</v>
      </c>
      <c r="B1379" t="s">
        <v>8219</v>
      </c>
      <c r="C1379">
        <v>325</v>
      </c>
      <c r="O1379">
        <v>1378</v>
      </c>
      <c r="P1379" t="s">
        <v>8221</v>
      </c>
      <c r="Q1379">
        <v>2</v>
      </c>
    </row>
    <row r="1380" spans="1:17" x14ac:dyDescent="0.25">
      <c r="A1380">
        <v>1379</v>
      </c>
      <c r="B1380" t="s">
        <v>8219</v>
      </c>
      <c r="C1380">
        <v>148</v>
      </c>
      <c r="O1380">
        <v>1379</v>
      </c>
      <c r="P1380" t="s">
        <v>8221</v>
      </c>
      <c r="Q1380">
        <v>3</v>
      </c>
    </row>
    <row r="1381" spans="1:17" x14ac:dyDescent="0.25">
      <c r="A1381">
        <v>1380</v>
      </c>
      <c r="B1381" t="s">
        <v>8219</v>
      </c>
      <c r="C1381">
        <v>69</v>
      </c>
      <c r="O1381">
        <v>1380</v>
      </c>
      <c r="P1381" t="s">
        <v>8221</v>
      </c>
      <c r="Q1381">
        <v>0</v>
      </c>
    </row>
    <row r="1382" spans="1:17" x14ac:dyDescent="0.25">
      <c r="A1382">
        <v>1381</v>
      </c>
      <c r="B1382" t="s">
        <v>8219</v>
      </c>
      <c r="C1382">
        <v>173</v>
      </c>
      <c r="O1382">
        <v>1381</v>
      </c>
      <c r="P1382" t="s">
        <v>8221</v>
      </c>
      <c r="Q1382">
        <v>3</v>
      </c>
    </row>
    <row r="1383" spans="1:17" x14ac:dyDescent="0.25">
      <c r="A1383">
        <v>1382</v>
      </c>
      <c r="B1383" t="s">
        <v>8219</v>
      </c>
      <c r="C1383">
        <v>269</v>
      </c>
      <c r="O1383">
        <v>1382</v>
      </c>
      <c r="P1383" t="s">
        <v>8221</v>
      </c>
      <c r="Q1383">
        <v>4</v>
      </c>
    </row>
    <row r="1384" spans="1:17" x14ac:dyDescent="0.25">
      <c r="A1384">
        <v>1383</v>
      </c>
      <c r="B1384" t="s">
        <v>8219</v>
      </c>
      <c r="C1384">
        <v>185</v>
      </c>
      <c r="O1384">
        <v>1383</v>
      </c>
      <c r="P1384" t="s">
        <v>8221</v>
      </c>
      <c r="Q1384">
        <v>2</v>
      </c>
    </row>
    <row r="1385" spans="1:17" x14ac:dyDescent="0.25">
      <c r="A1385">
        <v>1384</v>
      </c>
      <c r="B1385" t="s">
        <v>8219</v>
      </c>
      <c r="C1385">
        <v>176</v>
      </c>
      <c r="O1385">
        <v>1384</v>
      </c>
      <c r="P1385" t="s">
        <v>8221</v>
      </c>
      <c r="Q1385">
        <v>10</v>
      </c>
    </row>
    <row r="1386" spans="1:17" x14ac:dyDescent="0.25">
      <c r="A1386">
        <v>1385</v>
      </c>
      <c r="B1386" t="s">
        <v>8219</v>
      </c>
      <c r="C1386">
        <v>1019</v>
      </c>
      <c r="O1386">
        <v>1385</v>
      </c>
      <c r="P1386" t="s">
        <v>8221</v>
      </c>
      <c r="Q1386">
        <v>11</v>
      </c>
    </row>
    <row r="1387" spans="1:17" x14ac:dyDescent="0.25">
      <c r="A1387">
        <v>1386</v>
      </c>
      <c r="B1387" t="s">
        <v>8219</v>
      </c>
      <c r="C1387">
        <v>113</v>
      </c>
      <c r="O1387">
        <v>1386</v>
      </c>
      <c r="P1387" t="s">
        <v>8221</v>
      </c>
      <c r="Q1387">
        <v>6</v>
      </c>
    </row>
    <row r="1388" spans="1:17" x14ac:dyDescent="0.25">
      <c r="A1388">
        <v>1387</v>
      </c>
      <c r="B1388" t="s">
        <v>8219</v>
      </c>
      <c r="C1388">
        <v>404</v>
      </c>
      <c r="O1388">
        <v>1387</v>
      </c>
      <c r="P1388" t="s">
        <v>8221</v>
      </c>
      <c r="Q1388">
        <v>2</v>
      </c>
    </row>
    <row r="1389" spans="1:17" x14ac:dyDescent="0.25">
      <c r="A1389">
        <v>1388</v>
      </c>
      <c r="B1389" t="s">
        <v>8219</v>
      </c>
      <c r="C1389">
        <v>707</v>
      </c>
      <c r="O1389">
        <v>1388</v>
      </c>
      <c r="P1389" t="s">
        <v>8221</v>
      </c>
      <c r="Q1389">
        <v>6</v>
      </c>
    </row>
    <row r="1390" spans="1:17" x14ac:dyDescent="0.25">
      <c r="A1390">
        <v>1389</v>
      </c>
      <c r="B1390" t="s">
        <v>8219</v>
      </c>
      <c r="C1390">
        <v>392</v>
      </c>
      <c r="O1390">
        <v>1389</v>
      </c>
      <c r="P1390" t="s">
        <v>8221</v>
      </c>
      <c r="Q1390">
        <v>8</v>
      </c>
    </row>
    <row r="1391" spans="1:17" x14ac:dyDescent="0.25">
      <c r="A1391">
        <v>1390</v>
      </c>
      <c r="B1391" t="s">
        <v>8219</v>
      </c>
      <c r="C1391">
        <v>23</v>
      </c>
      <c r="O1391">
        <v>1390</v>
      </c>
      <c r="P1391" t="s">
        <v>8221</v>
      </c>
      <c r="Q1391">
        <v>37</v>
      </c>
    </row>
    <row r="1392" spans="1:17" x14ac:dyDescent="0.25">
      <c r="A1392">
        <v>1391</v>
      </c>
      <c r="B1392" t="s">
        <v>8219</v>
      </c>
      <c r="C1392">
        <v>682</v>
      </c>
      <c r="O1392">
        <v>1391</v>
      </c>
      <c r="P1392" t="s">
        <v>8221</v>
      </c>
      <c r="Q1392">
        <v>11</v>
      </c>
    </row>
    <row r="1393" spans="1:17" x14ac:dyDescent="0.25">
      <c r="A1393">
        <v>1392</v>
      </c>
      <c r="B1393" t="s">
        <v>8219</v>
      </c>
      <c r="C1393">
        <v>37</v>
      </c>
      <c r="O1393">
        <v>1392</v>
      </c>
      <c r="P1393" t="s">
        <v>8221</v>
      </c>
      <c r="Q1393">
        <v>0</v>
      </c>
    </row>
    <row r="1394" spans="1:17" x14ac:dyDescent="0.25">
      <c r="A1394">
        <v>1393</v>
      </c>
      <c r="B1394" t="s">
        <v>8219</v>
      </c>
      <c r="C1394">
        <v>146</v>
      </c>
      <c r="O1394">
        <v>1393</v>
      </c>
      <c r="P1394" t="s">
        <v>8221</v>
      </c>
      <c r="Q1394">
        <v>10</v>
      </c>
    </row>
    <row r="1395" spans="1:17" x14ac:dyDescent="0.25">
      <c r="A1395">
        <v>1394</v>
      </c>
      <c r="B1395" t="s">
        <v>8219</v>
      </c>
      <c r="C1395">
        <v>119</v>
      </c>
      <c r="O1395">
        <v>1394</v>
      </c>
      <c r="P1395" t="s">
        <v>8221</v>
      </c>
      <c r="Q1395">
        <v>6</v>
      </c>
    </row>
    <row r="1396" spans="1:17" x14ac:dyDescent="0.25">
      <c r="A1396">
        <v>1395</v>
      </c>
      <c r="B1396" t="s">
        <v>8219</v>
      </c>
      <c r="C1396">
        <v>163</v>
      </c>
      <c r="O1396">
        <v>1395</v>
      </c>
      <c r="P1396" t="s">
        <v>8221</v>
      </c>
      <c r="Q1396">
        <v>8</v>
      </c>
    </row>
    <row r="1397" spans="1:17" x14ac:dyDescent="0.25">
      <c r="A1397">
        <v>1396</v>
      </c>
      <c r="B1397" t="s">
        <v>8219</v>
      </c>
      <c r="C1397">
        <v>339</v>
      </c>
      <c r="O1397">
        <v>1396</v>
      </c>
      <c r="P1397" t="s">
        <v>8221</v>
      </c>
      <c r="Q1397">
        <v>6</v>
      </c>
    </row>
    <row r="1398" spans="1:17" x14ac:dyDescent="0.25">
      <c r="A1398">
        <v>1397</v>
      </c>
      <c r="B1398" t="s">
        <v>8219</v>
      </c>
      <c r="C1398">
        <v>58</v>
      </c>
      <c r="O1398">
        <v>1397</v>
      </c>
      <c r="P1398" t="s">
        <v>8221</v>
      </c>
      <c r="Q1398">
        <v>7</v>
      </c>
    </row>
    <row r="1399" spans="1:17" x14ac:dyDescent="0.25">
      <c r="A1399">
        <v>1398</v>
      </c>
      <c r="B1399" t="s">
        <v>8219</v>
      </c>
      <c r="C1399">
        <v>456</v>
      </c>
      <c r="O1399">
        <v>1398</v>
      </c>
      <c r="P1399" t="s">
        <v>8221</v>
      </c>
      <c r="Q1399">
        <v>7</v>
      </c>
    </row>
    <row r="1400" spans="1:17" x14ac:dyDescent="0.25">
      <c r="A1400">
        <v>1399</v>
      </c>
      <c r="B1400" t="s">
        <v>8219</v>
      </c>
      <c r="C1400">
        <v>15</v>
      </c>
      <c r="O1400">
        <v>1399</v>
      </c>
      <c r="P1400" t="s">
        <v>8221</v>
      </c>
      <c r="Q1400">
        <v>5</v>
      </c>
    </row>
    <row r="1401" spans="1:17" x14ac:dyDescent="0.25">
      <c r="A1401">
        <v>1400</v>
      </c>
      <c r="B1401" t="s">
        <v>8219</v>
      </c>
      <c r="C1401">
        <v>191</v>
      </c>
      <c r="O1401">
        <v>1400</v>
      </c>
      <c r="P1401" t="s">
        <v>8221</v>
      </c>
      <c r="Q1401">
        <v>46</v>
      </c>
    </row>
    <row r="1402" spans="1:17" x14ac:dyDescent="0.25">
      <c r="A1402">
        <v>1401</v>
      </c>
      <c r="B1402" t="s">
        <v>8219</v>
      </c>
      <c r="C1402">
        <v>17</v>
      </c>
      <c r="O1402">
        <v>1401</v>
      </c>
      <c r="P1402" t="s">
        <v>8221</v>
      </c>
      <c r="Q1402">
        <v>10</v>
      </c>
    </row>
    <row r="1403" spans="1:17" x14ac:dyDescent="0.25">
      <c r="A1403">
        <v>1402</v>
      </c>
      <c r="B1403" t="s">
        <v>8219</v>
      </c>
      <c r="C1403">
        <v>28</v>
      </c>
      <c r="O1403">
        <v>1402</v>
      </c>
      <c r="P1403" t="s">
        <v>8221</v>
      </c>
      <c r="Q1403">
        <v>19</v>
      </c>
    </row>
    <row r="1404" spans="1:17" x14ac:dyDescent="0.25">
      <c r="A1404">
        <v>1403</v>
      </c>
      <c r="B1404" t="s">
        <v>8219</v>
      </c>
      <c r="C1404">
        <v>18</v>
      </c>
      <c r="O1404">
        <v>1403</v>
      </c>
      <c r="P1404" t="s">
        <v>8221</v>
      </c>
      <c r="Q1404">
        <v>13</v>
      </c>
    </row>
    <row r="1405" spans="1:17" x14ac:dyDescent="0.25">
      <c r="A1405">
        <v>1404</v>
      </c>
      <c r="B1405" t="s">
        <v>8219</v>
      </c>
      <c r="C1405">
        <v>61</v>
      </c>
      <c r="O1405">
        <v>1404</v>
      </c>
      <c r="P1405" t="s">
        <v>8221</v>
      </c>
      <c r="Q1405">
        <v>13</v>
      </c>
    </row>
    <row r="1406" spans="1:17" x14ac:dyDescent="0.25">
      <c r="A1406">
        <v>1405</v>
      </c>
      <c r="B1406" t="s">
        <v>8219</v>
      </c>
      <c r="C1406">
        <v>108</v>
      </c>
      <c r="O1406">
        <v>1405</v>
      </c>
      <c r="P1406" t="s">
        <v>8221</v>
      </c>
      <c r="Q1406">
        <v>4</v>
      </c>
    </row>
    <row r="1407" spans="1:17" x14ac:dyDescent="0.25">
      <c r="A1407">
        <v>1406</v>
      </c>
      <c r="B1407" t="s">
        <v>8219</v>
      </c>
      <c r="C1407">
        <v>142</v>
      </c>
      <c r="O1407">
        <v>1406</v>
      </c>
      <c r="P1407" t="s">
        <v>8221</v>
      </c>
      <c r="Q1407">
        <v>0</v>
      </c>
    </row>
    <row r="1408" spans="1:17" x14ac:dyDescent="0.25">
      <c r="A1408">
        <v>1407</v>
      </c>
      <c r="B1408" t="s">
        <v>8219</v>
      </c>
      <c r="C1408">
        <v>74</v>
      </c>
      <c r="O1408">
        <v>1407</v>
      </c>
      <c r="P1408" t="s">
        <v>8221</v>
      </c>
      <c r="Q1408">
        <v>3</v>
      </c>
    </row>
    <row r="1409" spans="1:17" x14ac:dyDescent="0.25">
      <c r="A1409">
        <v>1408</v>
      </c>
      <c r="B1409" t="s">
        <v>8219</v>
      </c>
      <c r="C1409">
        <v>38</v>
      </c>
      <c r="O1409">
        <v>1408</v>
      </c>
      <c r="P1409" t="s">
        <v>8221</v>
      </c>
      <c r="Q1409">
        <v>1</v>
      </c>
    </row>
    <row r="1410" spans="1:17" x14ac:dyDescent="0.25">
      <c r="A1410">
        <v>1409</v>
      </c>
      <c r="B1410" t="s">
        <v>8219</v>
      </c>
      <c r="C1410">
        <v>20</v>
      </c>
      <c r="O1410">
        <v>1409</v>
      </c>
      <c r="P1410" t="s">
        <v>8221</v>
      </c>
      <c r="Q1410">
        <v>9</v>
      </c>
    </row>
    <row r="1411" spans="1:17" x14ac:dyDescent="0.25">
      <c r="A1411">
        <v>1410</v>
      </c>
      <c r="B1411" t="s">
        <v>8219</v>
      </c>
      <c r="C1411">
        <v>24</v>
      </c>
      <c r="O1411">
        <v>1410</v>
      </c>
      <c r="P1411" t="s">
        <v>8221</v>
      </c>
      <c r="Q1411">
        <v>1</v>
      </c>
    </row>
    <row r="1412" spans="1:17" x14ac:dyDescent="0.25">
      <c r="A1412">
        <v>1411</v>
      </c>
      <c r="B1412" t="s">
        <v>8219</v>
      </c>
      <c r="C1412">
        <v>66</v>
      </c>
      <c r="O1412">
        <v>1411</v>
      </c>
      <c r="P1412" t="s">
        <v>8221</v>
      </c>
      <c r="Q1412">
        <v>1</v>
      </c>
    </row>
    <row r="1413" spans="1:17" x14ac:dyDescent="0.25">
      <c r="A1413">
        <v>1412</v>
      </c>
      <c r="B1413" t="s">
        <v>8219</v>
      </c>
      <c r="C1413">
        <v>28</v>
      </c>
      <c r="O1413">
        <v>1412</v>
      </c>
      <c r="P1413" t="s">
        <v>8221</v>
      </c>
      <c r="Q1413">
        <v>4</v>
      </c>
    </row>
    <row r="1414" spans="1:17" x14ac:dyDescent="0.25">
      <c r="A1414">
        <v>1413</v>
      </c>
      <c r="B1414" t="s">
        <v>8219</v>
      </c>
      <c r="C1414">
        <v>24</v>
      </c>
      <c r="O1414">
        <v>1413</v>
      </c>
      <c r="P1414" t="s">
        <v>8221</v>
      </c>
      <c r="Q1414">
        <v>17</v>
      </c>
    </row>
    <row r="1415" spans="1:17" x14ac:dyDescent="0.25">
      <c r="A1415">
        <v>1414</v>
      </c>
      <c r="B1415" t="s">
        <v>8219</v>
      </c>
      <c r="C1415">
        <v>73</v>
      </c>
      <c r="O1415">
        <v>1414</v>
      </c>
      <c r="P1415" t="s">
        <v>8221</v>
      </c>
      <c r="Q1415">
        <v>0</v>
      </c>
    </row>
    <row r="1416" spans="1:17" x14ac:dyDescent="0.25">
      <c r="A1416">
        <v>1415</v>
      </c>
      <c r="B1416" t="s">
        <v>8219</v>
      </c>
      <c r="C1416">
        <v>3</v>
      </c>
      <c r="O1416">
        <v>1415</v>
      </c>
      <c r="P1416" t="s">
        <v>8221</v>
      </c>
      <c r="Q1416">
        <v>12</v>
      </c>
    </row>
    <row r="1417" spans="1:17" x14ac:dyDescent="0.25">
      <c r="A1417">
        <v>1416</v>
      </c>
      <c r="B1417" t="s">
        <v>8219</v>
      </c>
      <c r="C1417">
        <v>20</v>
      </c>
      <c r="O1417">
        <v>1416</v>
      </c>
      <c r="P1417" t="s">
        <v>8221</v>
      </c>
      <c r="Q1417">
        <v>14</v>
      </c>
    </row>
    <row r="1418" spans="1:17" x14ac:dyDescent="0.25">
      <c r="A1418">
        <v>1417</v>
      </c>
      <c r="B1418" t="s">
        <v>8219</v>
      </c>
      <c r="C1418">
        <v>21</v>
      </c>
      <c r="O1418">
        <v>1417</v>
      </c>
      <c r="P1418" t="s">
        <v>8221</v>
      </c>
      <c r="Q1418">
        <v>1</v>
      </c>
    </row>
    <row r="1419" spans="1:17" x14ac:dyDescent="0.25">
      <c r="A1419">
        <v>1418</v>
      </c>
      <c r="B1419" t="s">
        <v>8219</v>
      </c>
      <c r="C1419">
        <v>94</v>
      </c>
      <c r="O1419">
        <v>1418</v>
      </c>
      <c r="P1419" t="s">
        <v>8221</v>
      </c>
      <c r="Q1419">
        <v>14</v>
      </c>
    </row>
    <row r="1420" spans="1:17" x14ac:dyDescent="0.25">
      <c r="A1420">
        <v>1419</v>
      </c>
      <c r="B1420" t="s">
        <v>8219</v>
      </c>
      <c r="C1420">
        <v>139</v>
      </c>
      <c r="O1420">
        <v>1419</v>
      </c>
      <c r="P1420" t="s">
        <v>8221</v>
      </c>
      <c r="Q1420">
        <v>4</v>
      </c>
    </row>
    <row r="1421" spans="1:17" x14ac:dyDescent="0.25">
      <c r="A1421">
        <v>1420</v>
      </c>
      <c r="B1421" t="s">
        <v>8219</v>
      </c>
      <c r="C1421">
        <v>130</v>
      </c>
      <c r="O1421">
        <v>1420</v>
      </c>
      <c r="P1421" t="s">
        <v>8221</v>
      </c>
      <c r="Q1421">
        <v>2</v>
      </c>
    </row>
    <row r="1422" spans="1:17" x14ac:dyDescent="0.25">
      <c r="A1422">
        <v>1421</v>
      </c>
      <c r="B1422" t="s">
        <v>8219</v>
      </c>
      <c r="C1422">
        <v>31</v>
      </c>
      <c r="O1422">
        <v>1421</v>
      </c>
      <c r="P1422" t="s">
        <v>8221</v>
      </c>
      <c r="Q1422">
        <v>1</v>
      </c>
    </row>
    <row r="1423" spans="1:17" x14ac:dyDescent="0.25">
      <c r="A1423">
        <v>1422</v>
      </c>
      <c r="B1423" t="s">
        <v>8219</v>
      </c>
      <c r="C1423">
        <v>13</v>
      </c>
      <c r="O1423">
        <v>1422</v>
      </c>
      <c r="P1423" t="s">
        <v>8221</v>
      </c>
      <c r="Q1423">
        <v>2</v>
      </c>
    </row>
    <row r="1424" spans="1:17" x14ac:dyDescent="0.25">
      <c r="A1424">
        <v>1423</v>
      </c>
      <c r="B1424" t="s">
        <v>8219</v>
      </c>
      <c r="C1424">
        <v>90</v>
      </c>
      <c r="O1424">
        <v>1423</v>
      </c>
      <c r="P1424" t="s">
        <v>8221</v>
      </c>
      <c r="Q1424">
        <v>1</v>
      </c>
    </row>
    <row r="1425" spans="1:17" x14ac:dyDescent="0.25">
      <c r="A1425">
        <v>1424</v>
      </c>
      <c r="B1425" t="s">
        <v>8219</v>
      </c>
      <c r="C1425">
        <v>141</v>
      </c>
      <c r="O1425">
        <v>1424</v>
      </c>
      <c r="P1425" t="s">
        <v>8221</v>
      </c>
      <c r="Q1425">
        <v>1</v>
      </c>
    </row>
    <row r="1426" spans="1:17" x14ac:dyDescent="0.25">
      <c r="A1426">
        <v>1425</v>
      </c>
      <c r="B1426" t="s">
        <v>8219</v>
      </c>
      <c r="C1426">
        <v>23</v>
      </c>
      <c r="O1426">
        <v>1425</v>
      </c>
      <c r="P1426" t="s">
        <v>8221</v>
      </c>
      <c r="Q1426">
        <v>4</v>
      </c>
    </row>
    <row r="1427" spans="1:17" x14ac:dyDescent="0.25">
      <c r="A1427">
        <v>1426</v>
      </c>
      <c r="B1427" t="s">
        <v>8219</v>
      </c>
      <c r="C1427">
        <v>18</v>
      </c>
      <c r="O1427">
        <v>1426</v>
      </c>
      <c r="P1427" t="s">
        <v>8221</v>
      </c>
      <c r="Q1427">
        <v>3</v>
      </c>
    </row>
    <row r="1428" spans="1:17" x14ac:dyDescent="0.25">
      <c r="A1428">
        <v>1427</v>
      </c>
      <c r="B1428" t="s">
        <v>8219</v>
      </c>
      <c r="C1428">
        <v>76</v>
      </c>
      <c r="O1428">
        <v>1427</v>
      </c>
      <c r="P1428" t="s">
        <v>8221</v>
      </c>
      <c r="Q1428">
        <v>38</v>
      </c>
    </row>
    <row r="1429" spans="1:17" x14ac:dyDescent="0.25">
      <c r="A1429">
        <v>1428</v>
      </c>
      <c r="B1429" t="s">
        <v>8219</v>
      </c>
      <c r="C1429">
        <v>93</v>
      </c>
      <c r="O1429">
        <v>1428</v>
      </c>
      <c r="P1429" t="s">
        <v>8221</v>
      </c>
      <c r="Q1429">
        <v>4</v>
      </c>
    </row>
    <row r="1430" spans="1:17" x14ac:dyDescent="0.25">
      <c r="A1430">
        <v>1429</v>
      </c>
      <c r="B1430" t="s">
        <v>8219</v>
      </c>
      <c r="C1430">
        <v>69</v>
      </c>
      <c r="O1430">
        <v>1429</v>
      </c>
      <c r="P1430" t="s">
        <v>8221</v>
      </c>
      <c r="Q1430">
        <v>0</v>
      </c>
    </row>
    <row r="1431" spans="1:17" x14ac:dyDescent="0.25">
      <c r="A1431">
        <v>1430</v>
      </c>
      <c r="B1431" t="s">
        <v>8219</v>
      </c>
      <c r="C1431">
        <v>21</v>
      </c>
      <c r="O1431">
        <v>1430</v>
      </c>
      <c r="P1431" t="s">
        <v>8221</v>
      </c>
      <c r="Q1431">
        <v>2</v>
      </c>
    </row>
    <row r="1432" spans="1:17" x14ac:dyDescent="0.25">
      <c r="A1432">
        <v>1431</v>
      </c>
      <c r="B1432" t="s">
        <v>8219</v>
      </c>
      <c r="C1432">
        <v>57</v>
      </c>
      <c r="O1432">
        <v>1431</v>
      </c>
      <c r="P1432" t="s">
        <v>8221</v>
      </c>
      <c r="Q1432">
        <v>0</v>
      </c>
    </row>
    <row r="1433" spans="1:17" x14ac:dyDescent="0.25">
      <c r="A1433">
        <v>1432</v>
      </c>
      <c r="B1433" t="s">
        <v>8219</v>
      </c>
      <c r="C1433">
        <v>108</v>
      </c>
      <c r="O1433">
        <v>1432</v>
      </c>
      <c r="P1433" t="s">
        <v>8221</v>
      </c>
      <c r="Q1433">
        <v>1</v>
      </c>
    </row>
    <row r="1434" spans="1:17" x14ac:dyDescent="0.25">
      <c r="A1434">
        <v>1433</v>
      </c>
      <c r="B1434" t="s">
        <v>8219</v>
      </c>
      <c r="C1434">
        <v>83</v>
      </c>
      <c r="O1434">
        <v>1433</v>
      </c>
      <c r="P1434" t="s">
        <v>8221</v>
      </c>
      <c r="Q1434">
        <v>7</v>
      </c>
    </row>
    <row r="1435" spans="1:17" x14ac:dyDescent="0.25">
      <c r="A1435">
        <v>1434</v>
      </c>
      <c r="B1435" t="s">
        <v>8219</v>
      </c>
      <c r="C1435">
        <v>96</v>
      </c>
      <c r="O1435">
        <v>1434</v>
      </c>
      <c r="P1435" t="s">
        <v>8221</v>
      </c>
      <c r="Q1435">
        <v>2</v>
      </c>
    </row>
    <row r="1436" spans="1:17" x14ac:dyDescent="0.25">
      <c r="A1436">
        <v>1435</v>
      </c>
      <c r="B1436" t="s">
        <v>8219</v>
      </c>
      <c r="C1436">
        <v>64</v>
      </c>
      <c r="O1436">
        <v>1435</v>
      </c>
      <c r="P1436" t="s">
        <v>8221</v>
      </c>
      <c r="Q1436">
        <v>4</v>
      </c>
    </row>
    <row r="1437" spans="1:17" x14ac:dyDescent="0.25">
      <c r="A1437">
        <v>1436</v>
      </c>
      <c r="B1437" t="s">
        <v>8219</v>
      </c>
      <c r="C1437">
        <v>14</v>
      </c>
      <c r="O1437">
        <v>1436</v>
      </c>
      <c r="P1437" t="s">
        <v>8221</v>
      </c>
      <c r="Q1437">
        <v>4</v>
      </c>
    </row>
    <row r="1438" spans="1:17" x14ac:dyDescent="0.25">
      <c r="A1438">
        <v>1437</v>
      </c>
      <c r="B1438" t="s">
        <v>8219</v>
      </c>
      <c r="C1438">
        <v>169</v>
      </c>
      <c r="O1438">
        <v>1437</v>
      </c>
      <c r="P1438" t="s">
        <v>8221</v>
      </c>
      <c r="Q1438">
        <v>3</v>
      </c>
    </row>
    <row r="1439" spans="1:17" x14ac:dyDescent="0.25">
      <c r="A1439">
        <v>1438</v>
      </c>
      <c r="B1439" t="s">
        <v>8219</v>
      </c>
      <c r="C1439">
        <v>33</v>
      </c>
      <c r="O1439">
        <v>1438</v>
      </c>
      <c r="P1439" t="s">
        <v>8221</v>
      </c>
      <c r="Q1439">
        <v>2</v>
      </c>
    </row>
    <row r="1440" spans="1:17" x14ac:dyDescent="0.25">
      <c r="A1440">
        <v>1439</v>
      </c>
      <c r="B1440" t="s">
        <v>8219</v>
      </c>
      <c r="C1440">
        <v>102</v>
      </c>
      <c r="O1440">
        <v>1439</v>
      </c>
      <c r="P1440" t="s">
        <v>8221</v>
      </c>
      <c r="Q1440">
        <v>197</v>
      </c>
    </row>
    <row r="1441" spans="1:17" x14ac:dyDescent="0.25">
      <c r="A1441">
        <v>1440</v>
      </c>
      <c r="B1441" t="s">
        <v>8219</v>
      </c>
      <c r="C1441">
        <v>104</v>
      </c>
      <c r="O1441">
        <v>1440</v>
      </c>
      <c r="P1441" t="s">
        <v>8221</v>
      </c>
      <c r="Q1441">
        <v>0</v>
      </c>
    </row>
    <row r="1442" spans="1:17" x14ac:dyDescent="0.25">
      <c r="A1442">
        <v>1441</v>
      </c>
      <c r="B1442" t="s">
        <v>8219</v>
      </c>
      <c r="C1442">
        <v>20</v>
      </c>
      <c r="O1442">
        <v>1441</v>
      </c>
      <c r="P1442" t="s">
        <v>8221</v>
      </c>
      <c r="Q1442">
        <v>1</v>
      </c>
    </row>
    <row r="1443" spans="1:17" x14ac:dyDescent="0.25">
      <c r="A1443">
        <v>1442</v>
      </c>
      <c r="B1443" t="s">
        <v>8219</v>
      </c>
      <c r="C1443">
        <v>35</v>
      </c>
      <c r="O1443">
        <v>1442</v>
      </c>
      <c r="P1443" t="s">
        <v>8221</v>
      </c>
      <c r="Q1443">
        <v>4</v>
      </c>
    </row>
    <row r="1444" spans="1:17" x14ac:dyDescent="0.25">
      <c r="A1444">
        <v>1443</v>
      </c>
      <c r="B1444" t="s">
        <v>8219</v>
      </c>
      <c r="C1444">
        <v>94</v>
      </c>
      <c r="O1444">
        <v>1443</v>
      </c>
      <c r="P1444" t="s">
        <v>8221</v>
      </c>
      <c r="Q1444">
        <v>0</v>
      </c>
    </row>
    <row r="1445" spans="1:17" x14ac:dyDescent="0.25">
      <c r="A1445">
        <v>1444</v>
      </c>
      <c r="B1445" t="s">
        <v>8219</v>
      </c>
      <c r="C1445">
        <v>14</v>
      </c>
      <c r="O1445">
        <v>1444</v>
      </c>
      <c r="P1445" t="s">
        <v>8221</v>
      </c>
      <c r="Q1445">
        <v>7</v>
      </c>
    </row>
    <row r="1446" spans="1:17" x14ac:dyDescent="0.25">
      <c r="A1446">
        <v>1445</v>
      </c>
      <c r="B1446" t="s">
        <v>8219</v>
      </c>
      <c r="C1446">
        <v>15</v>
      </c>
      <c r="O1446">
        <v>1445</v>
      </c>
      <c r="P1446" t="s">
        <v>8221</v>
      </c>
      <c r="Q1446">
        <v>11</v>
      </c>
    </row>
    <row r="1447" spans="1:17" x14ac:dyDescent="0.25">
      <c r="A1447">
        <v>1446</v>
      </c>
      <c r="B1447" t="s">
        <v>8219</v>
      </c>
      <c r="C1447">
        <v>51</v>
      </c>
      <c r="O1447">
        <v>1446</v>
      </c>
      <c r="P1447" t="s">
        <v>8221</v>
      </c>
      <c r="Q1447">
        <v>0</v>
      </c>
    </row>
    <row r="1448" spans="1:17" x14ac:dyDescent="0.25">
      <c r="A1448">
        <v>1447</v>
      </c>
      <c r="B1448" t="s">
        <v>8219</v>
      </c>
      <c r="C1448">
        <v>19</v>
      </c>
      <c r="O1448">
        <v>1447</v>
      </c>
      <c r="P1448" t="s">
        <v>8221</v>
      </c>
      <c r="Q1448">
        <v>6</v>
      </c>
    </row>
    <row r="1449" spans="1:17" x14ac:dyDescent="0.25">
      <c r="A1449">
        <v>1448</v>
      </c>
      <c r="B1449" t="s">
        <v>8219</v>
      </c>
      <c r="C1449">
        <v>23</v>
      </c>
      <c r="O1449">
        <v>1448</v>
      </c>
      <c r="P1449" t="s">
        <v>8221</v>
      </c>
      <c r="Q1449">
        <v>0</v>
      </c>
    </row>
    <row r="1450" spans="1:17" x14ac:dyDescent="0.25">
      <c r="A1450">
        <v>1449</v>
      </c>
      <c r="B1450" t="s">
        <v>8219</v>
      </c>
      <c r="C1450">
        <v>97</v>
      </c>
      <c r="O1450">
        <v>1449</v>
      </c>
      <c r="P1450" t="s">
        <v>8221</v>
      </c>
      <c r="Q1450">
        <v>7</v>
      </c>
    </row>
    <row r="1451" spans="1:17" x14ac:dyDescent="0.25">
      <c r="A1451">
        <v>1450</v>
      </c>
      <c r="B1451" t="s">
        <v>8219</v>
      </c>
      <c r="C1451">
        <v>76</v>
      </c>
      <c r="O1451">
        <v>1450</v>
      </c>
      <c r="P1451" t="s">
        <v>8221</v>
      </c>
      <c r="Q1451">
        <v>94</v>
      </c>
    </row>
    <row r="1452" spans="1:17" x14ac:dyDescent="0.25">
      <c r="A1452">
        <v>1451</v>
      </c>
      <c r="B1452" t="s">
        <v>8219</v>
      </c>
      <c r="C1452">
        <v>11</v>
      </c>
      <c r="O1452">
        <v>1451</v>
      </c>
      <c r="P1452" t="s">
        <v>8221</v>
      </c>
      <c r="Q1452">
        <v>2</v>
      </c>
    </row>
    <row r="1453" spans="1:17" x14ac:dyDescent="0.25">
      <c r="A1453">
        <v>1452</v>
      </c>
      <c r="B1453" t="s">
        <v>8219</v>
      </c>
      <c r="C1453">
        <v>52</v>
      </c>
      <c r="O1453">
        <v>1452</v>
      </c>
      <c r="P1453" t="s">
        <v>8221</v>
      </c>
      <c r="Q1453">
        <v>25</v>
      </c>
    </row>
    <row r="1454" spans="1:17" x14ac:dyDescent="0.25">
      <c r="A1454">
        <v>1453</v>
      </c>
      <c r="B1454" t="s">
        <v>8219</v>
      </c>
      <c r="C1454">
        <v>95</v>
      </c>
      <c r="O1454">
        <v>1453</v>
      </c>
      <c r="P1454" t="s">
        <v>8221</v>
      </c>
      <c r="Q1454">
        <v>17</v>
      </c>
    </row>
    <row r="1455" spans="1:17" x14ac:dyDescent="0.25">
      <c r="A1455">
        <v>1454</v>
      </c>
      <c r="B1455" t="s">
        <v>8219</v>
      </c>
      <c r="C1455">
        <v>35</v>
      </c>
      <c r="O1455">
        <v>1454</v>
      </c>
      <c r="P1455" t="s">
        <v>8221</v>
      </c>
      <c r="Q1455">
        <v>2</v>
      </c>
    </row>
    <row r="1456" spans="1:17" x14ac:dyDescent="0.25">
      <c r="A1456">
        <v>1455</v>
      </c>
      <c r="B1456" t="s">
        <v>8219</v>
      </c>
      <c r="C1456">
        <v>21</v>
      </c>
      <c r="O1456">
        <v>1455</v>
      </c>
      <c r="P1456" t="s">
        <v>8221</v>
      </c>
      <c r="Q1456">
        <v>4</v>
      </c>
    </row>
    <row r="1457" spans="1:17" x14ac:dyDescent="0.25">
      <c r="A1457">
        <v>1456</v>
      </c>
      <c r="B1457" t="s">
        <v>8219</v>
      </c>
      <c r="C1457">
        <v>93</v>
      </c>
      <c r="O1457">
        <v>1456</v>
      </c>
      <c r="P1457" t="s">
        <v>8221</v>
      </c>
      <c r="Q1457">
        <v>5</v>
      </c>
    </row>
    <row r="1458" spans="1:17" x14ac:dyDescent="0.25">
      <c r="A1458">
        <v>1457</v>
      </c>
      <c r="B1458" t="s">
        <v>8219</v>
      </c>
      <c r="C1458">
        <v>11</v>
      </c>
      <c r="O1458">
        <v>1457</v>
      </c>
      <c r="P1458" t="s">
        <v>8221</v>
      </c>
      <c r="Q1458">
        <v>2</v>
      </c>
    </row>
    <row r="1459" spans="1:17" x14ac:dyDescent="0.25">
      <c r="A1459">
        <v>1458</v>
      </c>
      <c r="B1459" t="s">
        <v>8219</v>
      </c>
      <c r="C1459">
        <v>21</v>
      </c>
      <c r="O1459">
        <v>1458</v>
      </c>
      <c r="P1459" t="s">
        <v>8221</v>
      </c>
      <c r="Q1459">
        <v>2</v>
      </c>
    </row>
    <row r="1460" spans="1:17" x14ac:dyDescent="0.25">
      <c r="A1460">
        <v>1459</v>
      </c>
      <c r="B1460" t="s">
        <v>8219</v>
      </c>
      <c r="C1460">
        <v>54</v>
      </c>
      <c r="O1460">
        <v>1459</v>
      </c>
      <c r="P1460" t="s">
        <v>8221</v>
      </c>
      <c r="Q1460">
        <v>3</v>
      </c>
    </row>
    <row r="1461" spans="1:17" x14ac:dyDescent="0.25">
      <c r="A1461">
        <v>1460</v>
      </c>
      <c r="B1461" t="s">
        <v>8219</v>
      </c>
      <c r="C1461">
        <v>31</v>
      </c>
      <c r="O1461">
        <v>1460</v>
      </c>
      <c r="P1461" t="s">
        <v>8221</v>
      </c>
      <c r="Q1461">
        <v>0</v>
      </c>
    </row>
    <row r="1462" spans="1:17" x14ac:dyDescent="0.25">
      <c r="A1462">
        <v>1461</v>
      </c>
      <c r="B1462" t="s">
        <v>8219</v>
      </c>
      <c r="C1462">
        <v>132</v>
      </c>
      <c r="O1462">
        <v>1461</v>
      </c>
      <c r="P1462" t="s">
        <v>8221</v>
      </c>
      <c r="Q1462">
        <v>4</v>
      </c>
    </row>
    <row r="1463" spans="1:17" x14ac:dyDescent="0.25">
      <c r="A1463">
        <v>1462</v>
      </c>
      <c r="B1463" t="s">
        <v>8219</v>
      </c>
      <c r="C1463">
        <v>3</v>
      </c>
      <c r="O1463">
        <v>1462</v>
      </c>
      <c r="P1463" t="s">
        <v>8221</v>
      </c>
      <c r="Q1463">
        <v>1</v>
      </c>
    </row>
    <row r="1464" spans="1:17" x14ac:dyDescent="0.25">
      <c r="A1464">
        <v>1463</v>
      </c>
      <c r="B1464" t="s">
        <v>8219</v>
      </c>
      <c r="C1464">
        <v>6</v>
      </c>
      <c r="O1464">
        <v>1463</v>
      </c>
      <c r="P1464" t="s">
        <v>8221</v>
      </c>
      <c r="Q1464">
        <v>12</v>
      </c>
    </row>
    <row r="1465" spans="1:17" x14ac:dyDescent="0.25">
      <c r="A1465">
        <v>1464</v>
      </c>
      <c r="B1465" t="s">
        <v>8219</v>
      </c>
      <c r="C1465">
        <v>10</v>
      </c>
      <c r="O1465">
        <v>1464</v>
      </c>
      <c r="P1465" t="s">
        <v>8221</v>
      </c>
      <c r="Q1465">
        <v>4</v>
      </c>
    </row>
    <row r="1466" spans="1:17" x14ac:dyDescent="0.25">
      <c r="A1466">
        <v>1465</v>
      </c>
      <c r="B1466" t="s">
        <v>8219</v>
      </c>
      <c r="C1466">
        <v>147</v>
      </c>
      <c r="O1466">
        <v>1465</v>
      </c>
      <c r="P1466" t="s">
        <v>8221</v>
      </c>
      <c r="Q1466">
        <v>91</v>
      </c>
    </row>
    <row r="1467" spans="1:17" x14ac:dyDescent="0.25">
      <c r="A1467">
        <v>1466</v>
      </c>
      <c r="B1467" t="s">
        <v>8219</v>
      </c>
      <c r="C1467">
        <v>199</v>
      </c>
      <c r="O1467">
        <v>1466</v>
      </c>
      <c r="P1467" t="s">
        <v>8221</v>
      </c>
      <c r="Q1467">
        <v>1</v>
      </c>
    </row>
    <row r="1468" spans="1:17" x14ac:dyDescent="0.25">
      <c r="A1468">
        <v>1467</v>
      </c>
      <c r="B1468" t="s">
        <v>8219</v>
      </c>
      <c r="C1468">
        <v>50</v>
      </c>
      <c r="O1468">
        <v>1467</v>
      </c>
      <c r="P1468" t="s">
        <v>8221</v>
      </c>
      <c r="Q1468">
        <v>1</v>
      </c>
    </row>
    <row r="1469" spans="1:17" x14ac:dyDescent="0.25">
      <c r="A1469">
        <v>1468</v>
      </c>
      <c r="B1469" t="s">
        <v>8219</v>
      </c>
      <c r="C1469">
        <v>21</v>
      </c>
      <c r="O1469">
        <v>1468</v>
      </c>
      <c r="P1469" t="s">
        <v>8221</v>
      </c>
      <c r="Q1469">
        <v>0</v>
      </c>
    </row>
    <row r="1470" spans="1:17" x14ac:dyDescent="0.25">
      <c r="A1470">
        <v>1469</v>
      </c>
      <c r="B1470" t="s">
        <v>8219</v>
      </c>
      <c r="C1470">
        <v>24</v>
      </c>
      <c r="O1470">
        <v>1469</v>
      </c>
      <c r="P1470" t="s">
        <v>8221</v>
      </c>
      <c r="Q1470">
        <v>13</v>
      </c>
    </row>
    <row r="1471" spans="1:17" x14ac:dyDescent="0.25">
      <c r="A1471">
        <v>1470</v>
      </c>
      <c r="B1471" t="s">
        <v>8219</v>
      </c>
      <c r="C1471">
        <v>32</v>
      </c>
      <c r="O1471">
        <v>1470</v>
      </c>
      <c r="P1471" t="s">
        <v>8221</v>
      </c>
      <c r="Q1471">
        <v>2</v>
      </c>
    </row>
    <row r="1472" spans="1:17" x14ac:dyDescent="0.25">
      <c r="A1472">
        <v>1471</v>
      </c>
      <c r="B1472" t="s">
        <v>8219</v>
      </c>
      <c r="C1472">
        <v>62</v>
      </c>
      <c r="O1472">
        <v>1471</v>
      </c>
      <c r="P1472" t="s">
        <v>8221</v>
      </c>
      <c r="Q1472">
        <v>0</v>
      </c>
    </row>
    <row r="1473" spans="1:17" x14ac:dyDescent="0.25">
      <c r="A1473">
        <v>1472</v>
      </c>
      <c r="B1473" t="s">
        <v>8219</v>
      </c>
      <c r="C1473">
        <v>9</v>
      </c>
      <c r="O1473">
        <v>1472</v>
      </c>
      <c r="P1473" t="s">
        <v>8221</v>
      </c>
      <c r="Q1473">
        <v>21</v>
      </c>
    </row>
    <row r="1474" spans="1:17" x14ac:dyDescent="0.25">
      <c r="A1474">
        <v>1473</v>
      </c>
      <c r="B1474" t="s">
        <v>8219</v>
      </c>
      <c r="C1474">
        <v>38</v>
      </c>
      <c r="O1474">
        <v>1473</v>
      </c>
      <c r="P1474" t="s">
        <v>8221</v>
      </c>
      <c r="Q1474">
        <v>9</v>
      </c>
    </row>
    <row r="1475" spans="1:17" x14ac:dyDescent="0.25">
      <c r="A1475">
        <v>1474</v>
      </c>
      <c r="B1475" t="s">
        <v>8219</v>
      </c>
      <c r="C1475">
        <v>54</v>
      </c>
      <c r="O1475">
        <v>1474</v>
      </c>
      <c r="P1475" t="s">
        <v>8221</v>
      </c>
      <c r="Q1475">
        <v>6</v>
      </c>
    </row>
    <row r="1476" spans="1:17" x14ac:dyDescent="0.25">
      <c r="A1476">
        <v>1475</v>
      </c>
      <c r="B1476" t="s">
        <v>8219</v>
      </c>
      <c r="C1476">
        <v>37</v>
      </c>
      <c r="O1476">
        <v>1475</v>
      </c>
      <c r="P1476" t="s">
        <v>8221</v>
      </c>
      <c r="Q1476">
        <v>4</v>
      </c>
    </row>
    <row r="1477" spans="1:17" x14ac:dyDescent="0.25">
      <c r="A1477">
        <v>1476</v>
      </c>
      <c r="B1477" t="s">
        <v>8219</v>
      </c>
      <c r="C1477">
        <v>39</v>
      </c>
      <c r="O1477">
        <v>1476</v>
      </c>
      <c r="P1477" t="s">
        <v>8221</v>
      </c>
      <c r="Q1477">
        <v>7</v>
      </c>
    </row>
    <row r="1478" spans="1:17" x14ac:dyDescent="0.25">
      <c r="A1478">
        <v>1477</v>
      </c>
      <c r="B1478" t="s">
        <v>8219</v>
      </c>
      <c r="C1478">
        <v>34</v>
      </c>
      <c r="O1478">
        <v>1477</v>
      </c>
      <c r="P1478" t="s">
        <v>8221</v>
      </c>
      <c r="Q1478">
        <v>5</v>
      </c>
    </row>
    <row r="1479" spans="1:17" x14ac:dyDescent="0.25">
      <c r="A1479">
        <v>1478</v>
      </c>
      <c r="B1479" t="s">
        <v>8219</v>
      </c>
      <c r="C1479">
        <v>55</v>
      </c>
      <c r="O1479">
        <v>1478</v>
      </c>
      <c r="P1479" t="s">
        <v>8221</v>
      </c>
      <c r="Q1479">
        <v>0</v>
      </c>
    </row>
    <row r="1480" spans="1:17" x14ac:dyDescent="0.25">
      <c r="A1480">
        <v>1479</v>
      </c>
      <c r="B1480" t="s">
        <v>8219</v>
      </c>
      <c r="C1480">
        <v>32</v>
      </c>
      <c r="O1480">
        <v>1479</v>
      </c>
      <c r="P1480" t="s">
        <v>8221</v>
      </c>
      <c r="Q1480">
        <v>3</v>
      </c>
    </row>
    <row r="1481" spans="1:17" x14ac:dyDescent="0.25">
      <c r="A1481">
        <v>1480</v>
      </c>
      <c r="B1481" t="s">
        <v>8219</v>
      </c>
      <c r="C1481">
        <v>25</v>
      </c>
      <c r="O1481">
        <v>1480</v>
      </c>
      <c r="P1481" t="s">
        <v>8221</v>
      </c>
      <c r="Q1481">
        <v>9</v>
      </c>
    </row>
    <row r="1482" spans="1:17" x14ac:dyDescent="0.25">
      <c r="A1482">
        <v>1481</v>
      </c>
      <c r="B1482" t="s">
        <v>8219</v>
      </c>
      <c r="C1482">
        <v>33</v>
      </c>
      <c r="O1482">
        <v>1481</v>
      </c>
      <c r="P1482" t="s">
        <v>8221</v>
      </c>
      <c r="Q1482">
        <v>6</v>
      </c>
    </row>
    <row r="1483" spans="1:17" x14ac:dyDescent="0.25">
      <c r="A1483">
        <v>1482</v>
      </c>
      <c r="B1483" t="s">
        <v>8219</v>
      </c>
      <c r="C1483">
        <v>108</v>
      </c>
      <c r="O1483">
        <v>1482</v>
      </c>
      <c r="P1483" t="s">
        <v>8221</v>
      </c>
      <c r="Q1483">
        <v>4</v>
      </c>
    </row>
    <row r="1484" spans="1:17" x14ac:dyDescent="0.25">
      <c r="A1484">
        <v>1483</v>
      </c>
      <c r="B1484" t="s">
        <v>8219</v>
      </c>
      <c r="C1484">
        <v>20</v>
      </c>
      <c r="O1484">
        <v>1483</v>
      </c>
      <c r="P1484" t="s">
        <v>8221</v>
      </c>
      <c r="Q1484">
        <v>1</v>
      </c>
    </row>
    <row r="1485" spans="1:17" x14ac:dyDescent="0.25">
      <c r="A1485">
        <v>1484</v>
      </c>
      <c r="B1485" t="s">
        <v>8219</v>
      </c>
      <c r="C1485">
        <v>98</v>
      </c>
      <c r="O1485">
        <v>1484</v>
      </c>
      <c r="P1485" t="s">
        <v>8221</v>
      </c>
      <c r="Q1485">
        <v>17</v>
      </c>
    </row>
    <row r="1486" spans="1:17" x14ac:dyDescent="0.25">
      <c r="A1486">
        <v>1485</v>
      </c>
      <c r="B1486" t="s">
        <v>8219</v>
      </c>
      <c r="C1486">
        <v>196</v>
      </c>
      <c r="O1486">
        <v>1485</v>
      </c>
      <c r="P1486" t="s">
        <v>8221</v>
      </c>
      <c r="Q1486">
        <v>1</v>
      </c>
    </row>
    <row r="1487" spans="1:17" x14ac:dyDescent="0.25">
      <c r="A1487">
        <v>1486</v>
      </c>
      <c r="B1487" t="s">
        <v>8219</v>
      </c>
      <c r="C1487">
        <v>39</v>
      </c>
      <c r="O1487">
        <v>1486</v>
      </c>
      <c r="P1487" t="s">
        <v>8221</v>
      </c>
      <c r="Q1487">
        <v>13</v>
      </c>
    </row>
    <row r="1488" spans="1:17" x14ac:dyDescent="0.25">
      <c r="A1488">
        <v>1487</v>
      </c>
      <c r="B1488" t="s">
        <v>8219</v>
      </c>
      <c r="C1488">
        <v>128</v>
      </c>
      <c r="O1488">
        <v>1487</v>
      </c>
      <c r="P1488" t="s">
        <v>8221</v>
      </c>
      <c r="Q1488">
        <v>6</v>
      </c>
    </row>
    <row r="1489" spans="1:17" x14ac:dyDescent="0.25">
      <c r="A1489">
        <v>1488</v>
      </c>
      <c r="B1489" t="s">
        <v>8219</v>
      </c>
      <c r="C1489">
        <v>71</v>
      </c>
      <c r="O1489">
        <v>1488</v>
      </c>
      <c r="P1489" t="s">
        <v>8221</v>
      </c>
      <c r="Q1489">
        <v>0</v>
      </c>
    </row>
    <row r="1490" spans="1:17" x14ac:dyDescent="0.25">
      <c r="A1490">
        <v>1489</v>
      </c>
      <c r="B1490" t="s">
        <v>8219</v>
      </c>
      <c r="C1490">
        <v>47</v>
      </c>
      <c r="O1490">
        <v>1489</v>
      </c>
      <c r="P1490" t="s">
        <v>8221</v>
      </c>
      <c r="Q1490">
        <v>2</v>
      </c>
    </row>
    <row r="1491" spans="1:17" x14ac:dyDescent="0.25">
      <c r="A1491">
        <v>1490</v>
      </c>
      <c r="B1491" t="s">
        <v>8219</v>
      </c>
      <c r="C1491">
        <v>17</v>
      </c>
      <c r="O1491">
        <v>1490</v>
      </c>
      <c r="P1491" t="s">
        <v>8221</v>
      </c>
      <c r="Q1491">
        <v>2</v>
      </c>
    </row>
    <row r="1492" spans="1:17" x14ac:dyDescent="0.25">
      <c r="A1492">
        <v>1491</v>
      </c>
      <c r="B1492" t="s">
        <v>8219</v>
      </c>
      <c r="C1492">
        <v>91</v>
      </c>
      <c r="O1492">
        <v>1491</v>
      </c>
      <c r="P1492" t="s">
        <v>8221</v>
      </c>
      <c r="Q1492">
        <v>21</v>
      </c>
    </row>
    <row r="1493" spans="1:17" x14ac:dyDescent="0.25">
      <c r="A1493">
        <v>1492</v>
      </c>
      <c r="B1493" t="s">
        <v>8219</v>
      </c>
      <c r="C1493">
        <v>43</v>
      </c>
      <c r="O1493">
        <v>1492</v>
      </c>
      <c r="P1493" t="s">
        <v>8221</v>
      </c>
      <c r="Q1493">
        <v>13</v>
      </c>
    </row>
    <row r="1494" spans="1:17" x14ac:dyDescent="0.25">
      <c r="A1494">
        <v>1493</v>
      </c>
      <c r="B1494" t="s">
        <v>8219</v>
      </c>
      <c r="C1494">
        <v>17</v>
      </c>
      <c r="O1494">
        <v>1493</v>
      </c>
      <c r="P1494" t="s">
        <v>8221</v>
      </c>
      <c r="Q1494">
        <v>0</v>
      </c>
    </row>
    <row r="1495" spans="1:17" x14ac:dyDescent="0.25">
      <c r="A1495">
        <v>1494</v>
      </c>
      <c r="B1495" t="s">
        <v>8219</v>
      </c>
      <c r="C1495">
        <v>33</v>
      </c>
      <c r="O1495">
        <v>1494</v>
      </c>
      <c r="P1495" t="s">
        <v>8221</v>
      </c>
      <c r="Q1495">
        <v>6</v>
      </c>
    </row>
    <row r="1496" spans="1:17" x14ac:dyDescent="0.25">
      <c r="A1496">
        <v>1495</v>
      </c>
      <c r="B1496" t="s">
        <v>8219</v>
      </c>
      <c r="C1496">
        <v>87</v>
      </c>
      <c r="O1496">
        <v>1495</v>
      </c>
      <c r="P1496" t="s">
        <v>8221</v>
      </c>
      <c r="Q1496">
        <v>0</v>
      </c>
    </row>
    <row r="1497" spans="1:17" x14ac:dyDescent="0.25">
      <c r="A1497">
        <v>1496</v>
      </c>
      <c r="B1497" t="s">
        <v>8219</v>
      </c>
      <c r="C1497">
        <v>113</v>
      </c>
      <c r="O1497">
        <v>1496</v>
      </c>
      <c r="P1497" t="s">
        <v>8221</v>
      </c>
      <c r="Q1497">
        <v>1</v>
      </c>
    </row>
    <row r="1498" spans="1:17" x14ac:dyDescent="0.25">
      <c r="A1498">
        <v>1497</v>
      </c>
      <c r="B1498" t="s">
        <v>8219</v>
      </c>
      <c r="C1498">
        <v>14</v>
      </c>
      <c r="O1498">
        <v>1497</v>
      </c>
      <c r="P1498" t="s">
        <v>8221</v>
      </c>
      <c r="Q1498">
        <v>0</v>
      </c>
    </row>
    <row r="1499" spans="1:17" x14ac:dyDescent="0.25">
      <c r="A1499">
        <v>1498</v>
      </c>
      <c r="B1499" t="s">
        <v>8219</v>
      </c>
      <c r="C1499">
        <v>30</v>
      </c>
      <c r="O1499">
        <v>1498</v>
      </c>
      <c r="P1499" t="s">
        <v>8221</v>
      </c>
      <c r="Q1499">
        <v>12</v>
      </c>
    </row>
    <row r="1500" spans="1:17" x14ac:dyDescent="0.25">
      <c r="A1500">
        <v>1499</v>
      </c>
      <c r="B1500" t="s">
        <v>8219</v>
      </c>
      <c r="C1500">
        <v>16</v>
      </c>
      <c r="O1500">
        <v>1499</v>
      </c>
      <c r="P1500" t="s">
        <v>8221</v>
      </c>
      <c r="Q1500">
        <v>2</v>
      </c>
    </row>
    <row r="1501" spans="1:17" x14ac:dyDescent="0.25">
      <c r="A1501">
        <v>1500</v>
      </c>
      <c r="B1501" t="s">
        <v>8219</v>
      </c>
      <c r="C1501">
        <v>46</v>
      </c>
      <c r="O1501">
        <v>1500</v>
      </c>
      <c r="P1501" t="s">
        <v>8221</v>
      </c>
      <c r="Q1501">
        <v>6</v>
      </c>
    </row>
    <row r="1502" spans="1:17" x14ac:dyDescent="0.25">
      <c r="A1502">
        <v>1501</v>
      </c>
      <c r="B1502" t="s">
        <v>8219</v>
      </c>
      <c r="C1502">
        <v>24</v>
      </c>
      <c r="O1502">
        <v>1501</v>
      </c>
      <c r="P1502" t="s">
        <v>8221</v>
      </c>
      <c r="Q1502">
        <v>1</v>
      </c>
    </row>
    <row r="1503" spans="1:17" x14ac:dyDescent="0.25">
      <c r="A1503">
        <v>1502</v>
      </c>
      <c r="B1503" t="s">
        <v>8219</v>
      </c>
      <c r="C1503">
        <v>97</v>
      </c>
      <c r="O1503">
        <v>1502</v>
      </c>
      <c r="P1503" t="s">
        <v>8221</v>
      </c>
      <c r="Q1503">
        <v>1</v>
      </c>
    </row>
    <row r="1504" spans="1:17" x14ac:dyDescent="0.25">
      <c r="A1504">
        <v>1503</v>
      </c>
      <c r="B1504" t="s">
        <v>8219</v>
      </c>
      <c r="C1504">
        <v>59</v>
      </c>
      <c r="O1504">
        <v>1503</v>
      </c>
      <c r="P1504" t="s">
        <v>8221</v>
      </c>
      <c r="Q1504">
        <v>5</v>
      </c>
    </row>
    <row r="1505" spans="1:17" x14ac:dyDescent="0.25">
      <c r="A1505">
        <v>1504</v>
      </c>
      <c r="B1505" t="s">
        <v>8219</v>
      </c>
      <c r="C1505">
        <v>1095</v>
      </c>
      <c r="O1505">
        <v>1504</v>
      </c>
      <c r="P1505" t="s">
        <v>8221</v>
      </c>
      <c r="Q1505">
        <v>0</v>
      </c>
    </row>
    <row r="1506" spans="1:17" x14ac:dyDescent="0.25">
      <c r="A1506">
        <v>1505</v>
      </c>
      <c r="B1506" t="s">
        <v>8219</v>
      </c>
      <c r="C1506">
        <v>218</v>
      </c>
      <c r="O1506">
        <v>1505</v>
      </c>
      <c r="P1506" t="s">
        <v>8221</v>
      </c>
      <c r="Q1506">
        <v>3</v>
      </c>
    </row>
    <row r="1507" spans="1:17" x14ac:dyDescent="0.25">
      <c r="A1507">
        <v>1506</v>
      </c>
      <c r="B1507" t="s">
        <v>8219</v>
      </c>
      <c r="C1507">
        <v>111</v>
      </c>
      <c r="O1507">
        <v>1506</v>
      </c>
      <c r="P1507" t="s">
        <v>8221</v>
      </c>
      <c r="Q1507">
        <v>8</v>
      </c>
    </row>
    <row r="1508" spans="1:17" x14ac:dyDescent="0.25">
      <c r="A1508">
        <v>1507</v>
      </c>
      <c r="B1508" t="s">
        <v>8219</v>
      </c>
      <c r="C1508">
        <v>56</v>
      </c>
      <c r="O1508">
        <v>1507</v>
      </c>
      <c r="P1508" t="s">
        <v>8221</v>
      </c>
      <c r="Q1508">
        <v>3</v>
      </c>
    </row>
    <row r="1509" spans="1:17" x14ac:dyDescent="0.25">
      <c r="A1509">
        <v>1508</v>
      </c>
      <c r="B1509" t="s">
        <v>8219</v>
      </c>
      <c r="C1509">
        <v>265</v>
      </c>
      <c r="O1509">
        <v>1508</v>
      </c>
      <c r="P1509" t="s">
        <v>8221</v>
      </c>
      <c r="Q1509">
        <v>8</v>
      </c>
    </row>
    <row r="1510" spans="1:17" x14ac:dyDescent="0.25">
      <c r="A1510">
        <v>1509</v>
      </c>
      <c r="B1510" t="s">
        <v>8219</v>
      </c>
      <c r="C1510">
        <v>28</v>
      </c>
      <c r="O1510">
        <v>1509</v>
      </c>
      <c r="P1510" t="s">
        <v>8221</v>
      </c>
      <c r="Q1510">
        <v>1</v>
      </c>
    </row>
    <row r="1511" spans="1:17" x14ac:dyDescent="0.25">
      <c r="A1511">
        <v>1510</v>
      </c>
      <c r="B1511" t="s">
        <v>8219</v>
      </c>
      <c r="C1511">
        <v>364</v>
      </c>
      <c r="O1511">
        <v>1510</v>
      </c>
      <c r="P1511" t="s">
        <v>8221</v>
      </c>
      <c r="Q1511">
        <v>4</v>
      </c>
    </row>
    <row r="1512" spans="1:17" x14ac:dyDescent="0.25">
      <c r="A1512">
        <v>1511</v>
      </c>
      <c r="B1512" t="s">
        <v>8219</v>
      </c>
      <c r="C1512">
        <v>27</v>
      </c>
      <c r="O1512">
        <v>1511</v>
      </c>
      <c r="P1512" t="s">
        <v>8221</v>
      </c>
      <c r="Q1512">
        <v>8</v>
      </c>
    </row>
    <row r="1513" spans="1:17" x14ac:dyDescent="0.25">
      <c r="A1513">
        <v>1512</v>
      </c>
      <c r="B1513" t="s">
        <v>8219</v>
      </c>
      <c r="C1513">
        <v>93</v>
      </c>
      <c r="O1513">
        <v>1512</v>
      </c>
      <c r="P1513" t="s">
        <v>8221</v>
      </c>
      <c r="Q1513">
        <v>1</v>
      </c>
    </row>
    <row r="1514" spans="1:17" x14ac:dyDescent="0.25">
      <c r="A1514">
        <v>1513</v>
      </c>
      <c r="B1514" t="s">
        <v>8219</v>
      </c>
      <c r="C1514">
        <v>64</v>
      </c>
      <c r="O1514">
        <v>1513</v>
      </c>
      <c r="P1514" t="s">
        <v>8221</v>
      </c>
      <c r="Q1514">
        <v>5</v>
      </c>
    </row>
    <row r="1515" spans="1:17" x14ac:dyDescent="0.25">
      <c r="A1515">
        <v>1514</v>
      </c>
      <c r="B1515" t="s">
        <v>8219</v>
      </c>
      <c r="C1515">
        <v>22</v>
      </c>
      <c r="O1515">
        <v>1514</v>
      </c>
      <c r="P1515" t="s">
        <v>8221</v>
      </c>
      <c r="Q1515">
        <v>0</v>
      </c>
    </row>
    <row r="1516" spans="1:17" x14ac:dyDescent="0.25">
      <c r="A1516">
        <v>1515</v>
      </c>
      <c r="B1516" t="s">
        <v>8219</v>
      </c>
      <c r="C1516">
        <v>59</v>
      </c>
      <c r="O1516">
        <v>1515</v>
      </c>
      <c r="P1516" t="s">
        <v>8221</v>
      </c>
      <c r="Q1516">
        <v>0</v>
      </c>
    </row>
    <row r="1517" spans="1:17" x14ac:dyDescent="0.25">
      <c r="A1517">
        <v>1516</v>
      </c>
      <c r="B1517" t="s">
        <v>8219</v>
      </c>
      <c r="C1517">
        <v>249</v>
      </c>
      <c r="O1517">
        <v>1516</v>
      </c>
      <c r="P1517" t="s">
        <v>8221</v>
      </c>
      <c r="Q1517">
        <v>1</v>
      </c>
    </row>
    <row r="1518" spans="1:17" x14ac:dyDescent="0.25">
      <c r="A1518">
        <v>1517</v>
      </c>
      <c r="B1518" t="s">
        <v>8219</v>
      </c>
      <c r="C1518">
        <v>392</v>
      </c>
      <c r="O1518">
        <v>1517</v>
      </c>
      <c r="P1518" t="s">
        <v>8221</v>
      </c>
      <c r="Q1518">
        <v>0</v>
      </c>
    </row>
    <row r="1519" spans="1:17" x14ac:dyDescent="0.25">
      <c r="A1519">
        <v>1518</v>
      </c>
      <c r="B1519" t="s">
        <v>8219</v>
      </c>
      <c r="C1519">
        <v>115</v>
      </c>
      <c r="O1519">
        <v>1518</v>
      </c>
      <c r="P1519" t="s">
        <v>8221</v>
      </c>
      <c r="Q1519">
        <v>0</v>
      </c>
    </row>
    <row r="1520" spans="1:17" x14ac:dyDescent="0.25">
      <c r="A1520">
        <v>1519</v>
      </c>
      <c r="B1520" t="s">
        <v>8219</v>
      </c>
      <c r="C1520">
        <v>433</v>
      </c>
      <c r="O1520">
        <v>1519</v>
      </c>
      <c r="P1520" t="s">
        <v>8221</v>
      </c>
      <c r="Q1520">
        <v>6</v>
      </c>
    </row>
    <row r="1521" spans="1:17" x14ac:dyDescent="0.25">
      <c r="A1521">
        <v>1520</v>
      </c>
      <c r="B1521" t="s">
        <v>8219</v>
      </c>
      <c r="C1521">
        <v>20</v>
      </c>
      <c r="O1521">
        <v>1520</v>
      </c>
      <c r="P1521" t="s">
        <v>8221</v>
      </c>
      <c r="Q1521">
        <v>6</v>
      </c>
    </row>
    <row r="1522" spans="1:17" x14ac:dyDescent="0.25">
      <c r="A1522">
        <v>1521</v>
      </c>
      <c r="B1522" t="s">
        <v>8219</v>
      </c>
      <c r="C1522">
        <v>8</v>
      </c>
      <c r="O1522">
        <v>1521</v>
      </c>
      <c r="P1522" t="s">
        <v>8221</v>
      </c>
      <c r="Q1522">
        <v>14</v>
      </c>
    </row>
    <row r="1523" spans="1:17" x14ac:dyDescent="0.25">
      <c r="A1523">
        <v>1522</v>
      </c>
      <c r="B1523" t="s">
        <v>8219</v>
      </c>
      <c r="C1523">
        <v>175</v>
      </c>
      <c r="O1523">
        <v>1522</v>
      </c>
      <c r="P1523" t="s">
        <v>8221</v>
      </c>
      <c r="Q1523">
        <v>6</v>
      </c>
    </row>
    <row r="1524" spans="1:17" x14ac:dyDescent="0.25">
      <c r="A1524">
        <v>1523</v>
      </c>
      <c r="B1524" t="s">
        <v>8219</v>
      </c>
      <c r="C1524">
        <v>104</v>
      </c>
      <c r="O1524">
        <v>1523</v>
      </c>
      <c r="P1524" t="s">
        <v>8221</v>
      </c>
      <c r="Q1524">
        <v>33</v>
      </c>
    </row>
    <row r="1525" spans="1:17" x14ac:dyDescent="0.25">
      <c r="A1525">
        <v>1524</v>
      </c>
      <c r="B1525" t="s">
        <v>8219</v>
      </c>
      <c r="C1525">
        <v>17</v>
      </c>
      <c r="O1525">
        <v>1524</v>
      </c>
      <c r="P1525" t="s">
        <v>8221</v>
      </c>
      <c r="Q1525">
        <v>4</v>
      </c>
    </row>
    <row r="1526" spans="1:17" x14ac:dyDescent="0.25">
      <c r="A1526">
        <v>1525</v>
      </c>
      <c r="B1526" t="s">
        <v>8219</v>
      </c>
      <c r="C1526">
        <v>277</v>
      </c>
      <c r="O1526">
        <v>1525</v>
      </c>
      <c r="P1526" t="s">
        <v>8221</v>
      </c>
      <c r="Q1526">
        <v>1</v>
      </c>
    </row>
    <row r="1527" spans="1:17" x14ac:dyDescent="0.25">
      <c r="A1527">
        <v>1526</v>
      </c>
      <c r="B1527" t="s">
        <v>8219</v>
      </c>
      <c r="C1527">
        <v>118</v>
      </c>
      <c r="O1527">
        <v>1526</v>
      </c>
      <c r="P1527" t="s">
        <v>8221</v>
      </c>
      <c r="Q1527">
        <v>0</v>
      </c>
    </row>
    <row r="1528" spans="1:17" x14ac:dyDescent="0.25">
      <c r="A1528">
        <v>1527</v>
      </c>
      <c r="B1528" t="s">
        <v>8219</v>
      </c>
      <c r="C1528">
        <v>97</v>
      </c>
      <c r="O1528">
        <v>1527</v>
      </c>
      <c r="P1528" t="s">
        <v>8221</v>
      </c>
      <c r="Q1528">
        <v>6</v>
      </c>
    </row>
    <row r="1529" spans="1:17" x14ac:dyDescent="0.25">
      <c r="A1529">
        <v>1528</v>
      </c>
      <c r="B1529" t="s">
        <v>8219</v>
      </c>
      <c r="C1529">
        <v>20</v>
      </c>
      <c r="O1529">
        <v>1528</v>
      </c>
      <c r="P1529" t="s">
        <v>8221</v>
      </c>
      <c r="Q1529">
        <v>6</v>
      </c>
    </row>
    <row r="1530" spans="1:17" x14ac:dyDescent="0.25">
      <c r="A1530">
        <v>1529</v>
      </c>
      <c r="B1530" t="s">
        <v>8219</v>
      </c>
      <c r="C1530">
        <v>26</v>
      </c>
      <c r="O1530">
        <v>1529</v>
      </c>
      <c r="P1530" t="s">
        <v>8221</v>
      </c>
      <c r="Q1530">
        <v>1</v>
      </c>
    </row>
    <row r="1531" spans="1:17" x14ac:dyDescent="0.25">
      <c r="A1531">
        <v>1530</v>
      </c>
      <c r="B1531" t="s">
        <v>8219</v>
      </c>
      <c r="C1531">
        <v>128</v>
      </c>
      <c r="O1531">
        <v>1530</v>
      </c>
      <c r="P1531" t="s">
        <v>8221</v>
      </c>
      <c r="Q1531">
        <v>3</v>
      </c>
    </row>
    <row r="1532" spans="1:17" x14ac:dyDescent="0.25">
      <c r="A1532">
        <v>1531</v>
      </c>
      <c r="B1532" t="s">
        <v>8219</v>
      </c>
      <c r="C1532">
        <v>15</v>
      </c>
    </row>
    <row r="1533" spans="1:17" x14ac:dyDescent="0.25">
      <c r="A1533">
        <v>1532</v>
      </c>
      <c r="B1533" t="s">
        <v>8219</v>
      </c>
      <c r="C1533">
        <v>25</v>
      </c>
    </row>
    <row r="1534" spans="1:17" x14ac:dyDescent="0.25">
      <c r="A1534">
        <v>1533</v>
      </c>
      <c r="B1534" t="s">
        <v>8219</v>
      </c>
      <c r="C1534">
        <v>55</v>
      </c>
    </row>
    <row r="1535" spans="1:17" x14ac:dyDescent="0.25">
      <c r="A1535">
        <v>1534</v>
      </c>
      <c r="B1535" t="s">
        <v>8219</v>
      </c>
      <c r="C1535">
        <v>107</v>
      </c>
    </row>
    <row r="1536" spans="1:17" x14ac:dyDescent="0.25">
      <c r="A1536">
        <v>1535</v>
      </c>
      <c r="B1536" t="s">
        <v>8219</v>
      </c>
      <c r="C1536">
        <v>557</v>
      </c>
    </row>
    <row r="1537" spans="1:3" x14ac:dyDescent="0.25">
      <c r="A1537">
        <v>1536</v>
      </c>
      <c r="B1537" t="s">
        <v>8219</v>
      </c>
      <c r="C1537">
        <v>40</v>
      </c>
    </row>
    <row r="1538" spans="1:3" x14ac:dyDescent="0.25">
      <c r="A1538">
        <v>1537</v>
      </c>
      <c r="B1538" t="s">
        <v>8219</v>
      </c>
      <c r="C1538">
        <v>36</v>
      </c>
    </row>
    <row r="1539" spans="1:3" x14ac:dyDescent="0.25">
      <c r="A1539">
        <v>1538</v>
      </c>
      <c r="B1539" t="s">
        <v>8219</v>
      </c>
      <c r="C1539">
        <v>159</v>
      </c>
    </row>
    <row r="1540" spans="1:3" x14ac:dyDescent="0.25">
      <c r="A1540">
        <v>1539</v>
      </c>
      <c r="B1540" t="s">
        <v>8219</v>
      </c>
      <c r="C1540">
        <v>41</v>
      </c>
    </row>
    <row r="1541" spans="1:3" x14ac:dyDescent="0.25">
      <c r="A1541">
        <v>1540</v>
      </c>
      <c r="B1541" t="s">
        <v>8219</v>
      </c>
      <c r="C1541">
        <v>226</v>
      </c>
    </row>
    <row r="1542" spans="1:3" x14ac:dyDescent="0.25">
      <c r="A1542">
        <v>1541</v>
      </c>
      <c r="B1542" t="s">
        <v>8219</v>
      </c>
      <c r="C1542">
        <v>30</v>
      </c>
    </row>
    <row r="1543" spans="1:3" x14ac:dyDescent="0.25">
      <c r="A1543">
        <v>1542</v>
      </c>
      <c r="B1543" t="s">
        <v>8219</v>
      </c>
      <c r="C1543">
        <v>103</v>
      </c>
    </row>
    <row r="1544" spans="1:3" x14ac:dyDescent="0.25">
      <c r="A1544">
        <v>1543</v>
      </c>
      <c r="B1544" t="s">
        <v>8219</v>
      </c>
      <c r="C1544">
        <v>62</v>
      </c>
    </row>
    <row r="1545" spans="1:3" x14ac:dyDescent="0.25">
      <c r="A1545">
        <v>1544</v>
      </c>
      <c r="B1545" t="s">
        <v>8219</v>
      </c>
      <c r="C1545">
        <v>6</v>
      </c>
    </row>
    <row r="1546" spans="1:3" x14ac:dyDescent="0.25">
      <c r="A1546">
        <v>1545</v>
      </c>
      <c r="B1546" t="s">
        <v>8219</v>
      </c>
      <c r="C1546">
        <v>182</v>
      </c>
    </row>
    <row r="1547" spans="1:3" x14ac:dyDescent="0.25">
      <c r="A1547">
        <v>1546</v>
      </c>
      <c r="B1547" t="s">
        <v>8219</v>
      </c>
      <c r="C1547">
        <v>145</v>
      </c>
    </row>
    <row r="1548" spans="1:3" x14ac:dyDescent="0.25">
      <c r="A1548">
        <v>1547</v>
      </c>
      <c r="B1548" t="s">
        <v>8219</v>
      </c>
      <c r="C1548">
        <v>25</v>
      </c>
    </row>
    <row r="1549" spans="1:3" x14ac:dyDescent="0.25">
      <c r="A1549">
        <v>1548</v>
      </c>
      <c r="B1549" t="s">
        <v>8219</v>
      </c>
      <c r="C1549">
        <v>320</v>
      </c>
    </row>
    <row r="1550" spans="1:3" x14ac:dyDescent="0.25">
      <c r="A1550">
        <v>1549</v>
      </c>
      <c r="B1550" t="s">
        <v>8219</v>
      </c>
      <c r="C1550">
        <v>99</v>
      </c>
    </row>
    <row r="1551" spans="1:3" x14ac:dyDescent="0.25">
      <c r="A1551">
        <v>1550</v>
      </c>
      <c r="B1551" t="s">
        <v>8219</v>
      </c>
      <c r="C1551">
        <v>348</v>
      </c>
    </row>
    <row r="1552" spans="1:3" x14ac:dyDescent="0.25">
      <c r="A1552">
        <v>1551</v>
      </c>
      <c r="B1552" t="s">
        <v>8219</v>
      </c>
      <c r="C1552">
        <v>41</v>
      </c>
    </row>
    <row r="1553" spans="1:3" x14ac:dyDescent="0.25">
      <c r="A1553">
        <v>1552</v>
      </c>
      <c r="B1553" t="s">
        <v>8219</v>
      </c>
      <c r="C1553">
        <v>29</v>
      </c>
    </row>
    <row r="1554" spans="1:3" x14ac:dyDescent="0.25">
      <c r="A1554">
        <v>1553</v>
      </c>
      <c r="B1554" t="s">
        <v>8219</v>
      </c>
      <c r="C1554">
        <v>25</v>
      </c>
    </row>
    <row r="1555" spans="1:3" x14ac:dyDescent="0.25">
      <c r="A1555">
        <v>1554</v>
      </c>
      <c r="B1555" t="s">
        <v>8219</v>
      </c>
      <c r="C1555">
        <v>23</v>
      </c>
    </row>
    <row r="1556" spans="1:3" x14ac:dyDescent="0.25">
      <c r="A1556">
        <v>1555</v>
      </c>
      <c r="B1556" t="s">
        <v>8219</v>
      </c>
      <c r="C1556">
        <v>1260</v>
      </c>
    </row>
    <row r="1557" spans="1:3" x14ac:dyDescent="0.25">
      <c r="A1557">
        <v>1556</v>
      </c>
      <c r="B1557" t="s">
        <v>8219</v>
      </c>
      <c r="C1557">
        <v>307</v>
      </c>
    </row>
    <row r="1558" spans="1:3" x14ac:dyDescent="0.25">
      <c r="A1558">
        <v>1557</v>
      </c>
      <c r="B1558" t="s">
        <v>8219</v>
      </c>
      <c r="C1558">
        <v>329</v>
      </c>
    </row>
    <row r="1559" spans="1:3" x14ac:dyDescent="0.25">
      <c r="A1559">
        <v>1558</v>
      </c>
      <c r="B1559" t="s">
        <v>8219</v>
      </c>
      <c r="C1559">
        <v>32</v>
      </c>
    </row>
    <row r="1560" spans="1:3" x14ac:dyDescent="0.25">
      <c r="A1560">
        <v>1559</v>
      </c>
      <c r="B1560" t="s">
        <v>8219</v>
      </c>
      <c r="C1560">
        <v>27</v>
      </c>
    </row>
    <row r="1561" spans="1:3" x14ac:dyDescent="0.25">
      <c r="A1561">
        <v>1560</v>
      </c>
      <c r="B1561" t="s">
        <v>8219</v>
      </c>
      <c r="C1561">
        <v>236</v>
      </c>
    </row>
    <row r="1562" spans="1:3" x14ac:dyDescent="0.25">
      <c r="A1562">
        <v>1561</v>
      </c>
      <c r="B1562" t="s">
        <v>8219</v>
      </c>
      <c r="C1562">
        <v>42</v>
      </c>
    </row>
    <row r="1563" spans="1:3" x14ac:dyDescent="0.25">
      <c r="A1563">
        <v>1562</v>
      </c>
      <c r="B1563" t="s">
        <v>8219</v>
      </c>
      <c r="C1563">
        <v>95</v>
      </c>
    </row>
    <row r="1564" spans="1:3" x14ac:dyDescent="0.25">
      <c r="A1564">
        <v>1563</v>
      </c>
      <c r="B1564" t="s">
        <v>8219</v>
      </c>
      <c r="C1564">
        <v>37</v>
      </c>
    </row>
    <row r="1565" spans="1:3" x14ac:dyDescent="0.25">
      <c r="A1565">
        <v>1564</v>
      </c>
      <c r="B1565" t="s">
        <v>8219</v>
      </c>
      <c r="C1565">
        <v>128</v>
      </c>
    </row>
    <row r="1566" spans="1:3" x14ac:dyDescent="0.25">
      <c r="A1566">
        <v>1565</v>
      </c>
      <c r="B1566" t="s">
        <v>8219</v>
      </c>
      <c r="C1566">
        <v>156</v>
      </c>
    </row>
    <row r="1567" spans="1:3" x14ac:dyDescent="0.25">
      <c r="A1567">
        <v>1566</v>
      </c>
      <c r="B1567" t="s">
        <v>8219</v>
      </c>
      <c r="C1567">
        <v>64</v>
      </c>
    </row>
    <row r="1568" spans="1:3" x14ac:dyDescent="0.25">
      <c r="A1568">
        <v>1567</v>
      </c>
      <c r="B1568" t="s">
        <v>8219</v>
      </c>
      <c r="C1568">
        <v>58</v>
      </c>
    </row>
    <row r="1569" spans="1:3" x14ac:dyDescent="0.25">
      <c r="A1569">
        <v>1568</v>
      </c>
      <c r="B1569" t="s">
        <v>8219</v>
      </c>
      <c r="C1569">
        <v>20</v>
      </c>
    </row>
    <row r="1570" spans="1:3" x14ac:dyDescent="0.25">
      <c r="A1570">
        <v>1569</v>
      </c>
      <c r="B1570" t="s">
        <v>8219</v>
      </c>
      <c r="C1570">
        <v>47</v>
      </c>
    </row>
    <row r="1571" spans="1:3" x14ac:dyDescent="0.25">
      <c r="A1571">
        <v>1570</v>
      </c>
      <c r="B1571" t="s">
        <v>8219</v>
      </c>
      <c r="C1571">
        <v>54</v>
      </c>
    </row>
    <row r="1572" spans="1:3" x14ac:dyDescent="0.25">
      <c r="A1572">
        <v>1571</v>
      </c>
      <c r="B1572" t="s">
        <v>8219</v>
      </c>
      <c r="C1572">
        <v>9</v>
      </c>
    </row>
    <row r="1573" spans="1:3" x14ac:dyDescent="0.25">
      <c r="A1573">
        <v>1572</v>
      </c>
      <c r="B1573" t="s">
        <v>8219</v>
      </c>
      <c r="C1573">
        <v>213</v>
      </c>
    </row>
    <row r="1574" spans="1:3" x14ac:dyDescent="0.25">
      <c r="A1574">
        <v>1573</v>
      </c>
      <c r="B1574" t="s">
        <v>8219</v>
      </c>
      <c r="C1574">
        <v>57</v>
      </c>
    </row>
    <row r="1575" spans="1:3" x14ac:dyDescent="0.25">
      <c r="A1575">
        <v>1574</v>
      </c>
      <c r="B1575" t="s">
        <v>8219</v>
      </c>
      <c r="C1575">
        <v>25</v>
      </c>
    </row>
    <row r="1576" spans="1:3" x14ac:dyDescent="0.25">
      <c r="A1576">
        <v>1575</v>
      </c>
      <c r="B1576" t="s">
        <v>8219</v>
      </c>
      <c r="C1576">
        <v>104</v>
      </c>
    </row>
    <row r="1577" spans="1:3" x14ac:dyDescent="0.25">
      <c r="A1577">
        <v>1576</v>
      </c>
      <c r="B1577" t="s">
        <v>8219</v>
      </c>
      <c r="C1577">
        <v>34</v>
      </c>
    </row>
    <row r="1578" spans="1:3" x14ac:dyDescent="0.25">
      <c r="A1578">
        <v>1577</v>
      </c>
      <c r="B1578" t="s">
        <v>8219</v>
      </c>
      <c r="C1578">
        <v>67</v>
      </c>
    </row>
    <row r="1579" spans="1:3" x14ac:dyDescent="0.25">
      <c r="A1579">
        <v>1578</v>
      </c>
      <c r="B1579" t="s">
        <v>8219</v>
      </c>
      <c r="C1579">
        <v>241</v>
      </c>
    </row>
    <row r="1580" spans="1:3" x14ac:dyDescent="0.25">
      <c r="A1580">
        <v>1579</v>
      </c>
      <c r="B1580" t="s">
        <v>8219</v>
      </c>
      <c r="C1580">
        <v>123</v>
      </c>
    </row>
    <row r="1581" spans="1:3" x14ac:dyDescent="0.25">
      <c r="A1581">
        <v>1580</v>
      </c>
      <c r="B1581" t="s">
        <v>8219</v>
      </c>
      <c r="C1581">
        <v>302</v>
      </c>
    </row>
    <row r="1582" spans="1:3" x14ac:dyDescent="0.25">
      <c r="A1582">
        <v>1581</v>
      </c>
      <c r="B1582" t="s">
        <v>8219</v>
      </c>
      <c r="C1582">
        <v>89</v>
      </c>
    </row>
    <row r="1583" spans="1:3" x14ac:dyDescent="0.25">
      <c r="A1583">
        <v>1582</v>
      </c>
      <c r="B1583" t="s">
        <v>8219</v>
      </c>
      <c r="C1583">
        <v>41</v>
      </c>
    </row>
    <row r="1584" spans="1:3" x14ac:dyDescent="0.25">
      <c r="A1584">
        <v>1583</v>
      </c>
      <c r="B1584" t="s">
        <v>8219</v>
      </c>
      <c r="C1584">
        <v>69</v>
      </c>
    </row>
    <row r="1585" spans="1:3" x14ac:dyDescent="0.25">
      <c r="A1585">
        <v>1584</v>
      </c>
      <c r="B1585" t="s">
        <v>8219</v>
      </c>
      <c r="C1585">
        <v>52</v>
      </c>
    </row>
    <row r="1586" spans="1:3" x14ac:dyDescent="0.25">
      <c r="A1586">
        <v>1585</v>
      </c>
      <c r="B1586" t="s">
        <v>8219</v>
      </c>
      <c r="C1586">
        <v>57</v>
      </c>
    </row>
    <row r="1587" spans="1:3" x14ac:dyDescent="0.25">
      <c r="A1587">
        <v>1586</v>
      </c>
      <c r="B1587" t="s">
        <v>8219</v>
      </c>
      <c r="C1587">
        <v>74</v>
      </c>
    </row>
    <row r="1588" spans="1:3" x14ac:dyDescent="0.25">
      <c r="A1588">
        <v>1587</v>
      </c>
      <c r="B1588" t="s">
        <v>8219</v>
      </c>
      <c r="C1588">
        <v>63</v>
      </c>
    </row>
    <row r="1589" spans="1:3" x14ac:dyDescent="0.25">
      <c r="A1589">
        <v>1588</v>
      </c>
      <c r="B1589" t="s">
        <v>8219</v>
      </c>
      <c r="C1589">
        <v>72</v>
      </c>
    </row>
    <row r="1590" spans="1:3" x14ac:dyDescent="0.25">
      <c r="A1590">
        <v>1589</v>
      </c>
      <c r="B1590" t="s">
        <v>8219</v>
      </c>
      <c r="C1590">
        <v>71</v>
      </c>
    </row>
    <row r="1591" spans="1:3" x14ac:dyDescent="0.25">
      <c r="A1591">
        <v>1590</v>
      </c>
      <c r="B1591" t="s">
        <v>8219</v>
      </c>
      <c r="C1591">
        <v>21</v>
      </c>
    </row>
    <row r="1592" spans="1:3" x14ac:dyDescent="0.25">
      <c r="A1592">
        <v>1591</v>
      </c>
      <c r="B1592" t="s">
        <v>8219</v>
      </c>
      <c r="C1592">
        <v>930</v>
      </c>
    </row>
    <row r="1593" spans="1:3" x14ac:dyDescent="0.25">
      <c r="A1593">
        <v>1592</v>
      </c>
      <c r="B1593" t="s">
        <v>8219</v>
      </c>
      <c r="C1593">
        <v>55</v>
      </c>
    </row>
    <row r="1594" spans="1:3" x14ac:dyDescent="0.25">
      <c r="A1594">
        <v>1593</v>
      </c>
      <c r="B1594" t="s">
        <v>8219</v>
      </c>
      <c r="C1594">
        <v>61</v>
      </c>
    </row>
    <row r="1595" spans="1:3" x14ac:dyDescent="0.25">
      <c r="A1595">
        <v>1594</v>
      </c>
      <c r="B1595" t="s">
        <v>8219</v>
      </c>
      <c r="C1595">
        <v>82</v>
      </c>
    </row>
    <row r="1596" spans="1:3" x14ac:dyDescent="0.25">
      <c r="A1596">
        <v>1595</v>
      </c>
      <c r="B1596" t="s">
        <v>8219</v>
      </c>
      <c r="C1596">
        <v>71</v>
      </c>
    </row>
    <row r="1597" spans="1:3" x14ac:dyDescent="0.25">
      <c r="A1597">
        <v>1596</v>
      </c>
      <c r="B1597" t="s">
        <v>8219</v>
      </c>
      <c r="C1597">
        <v>117</v>
      </c>
    </row>
    <row r="1598" spans="1:3" x14ac:dyDescent="0.25">
      <c r="A1598">
        <v>1597</v>
      </c>
      <c r="B1598" t="s">
        <v>8219</v>
      </c>
      <c r="C1598">
        <v>29</v>
      </c>
    </row>
    <row r="1599" spans="1:3" x14ac:dyDescent="0.25">
      <c r="A1599">
        <v>1598</v>
      </c>
      <c r="B1599" t="s">
        <v>8219</v>
      </c>
      <c r="C1599">
        <v>74</v>
      </c>
    </row>
    <row r="1600" spans="1:3" x14ac:dyDescent="0.25">
      <c r="A1600">
        <v>1599</v>
      </c>
      <c r="B1600" t="s">
        <v>8219</v>
      </c>
      <c r="C1600">
        <v>23</v>
      </c>
    </row>
    <row r="1601" spans="1:3" x14ac:dyDescent="0.25">
      <c r="A1601">
        <v>1600</v>
      </c>
      <c r="B1601" t="s">
        <v>8219</v>
      </c>
      <c r="C1601">
        <v>60</v>
      </c>
    </row>
    <row r="1602" spans="1:3" x14ac:dyDescent="0.25">
      <c r="A1602">
        <v>1601</v>
      </c>
      <c r="B1602" t="s">
        <v>8219</v>
      </c>
      <c r="C1602">
        <v>55</v>
      </c>
    </row>
    <row r="1603" spans="1:3" x14ac:dyDescent="0.25">
      <c r="A1603">
        <v>1602</v>
      </c>
      <c r="B1603" t="s">
        <v>8219</v>
      </c>
      <c r="C1603">
        <v>51</v>
      </c>
    </row>
    <row r="1604" spans="1:3" x14ac:dyDescent="0.25">
      <c r="A1604">
        <v>1603</v>
      </c>
      <c r="B1604" t="s">
        <v>8219</v>
      </c>
      <c r="C1604">
        <v>78</v>
      </c>
    </row>
    <row r="1605" spans="1:3" x14ac:dyDescent="0.25">
      <c r="A1605">
        <v>1604</v>
      </c>
      <c r="B1605" t="s">
        <v>8219</v>
      </c>
      <c r="C1605">
        <v>62</v>
      </c>
    </row>
    <row r="1606" spans="1:3" x14ac:dyDescent="0.25">
      <c r="A1606">
        <v>1605</v>
      </c>
      <c r="B1606" t="s">
        <v>8219</v>
      </c>
      <c r="C1606">
        <v>45</v>
      </c>
    </row>
    <row r="1607" spans="1:3" x14ac:dyDescent="0.25">
      <c r="A1607">
        <v>1606</v>
      </c>
      <c r="B1607" t="s">
        <v>8219</v>
      </c>
      <c r="C1607">
        <v>15</v>
      </c>
    </row>
    <row r="1608" spans="1:3" x14ac:dyDescent="0.25">
      <c r="A1608">
        <v>1607</v>
      </c>
      <c r="B1608" t="s">
        <v>8219</v>
      </c>
      <c r="C1608">
        <v>151</v>
      </c>
    </row>
    <row r="1609" spans="1:3" x14ac:dyDescent="0.25">
      <c r="A1609">
        <v>1608</v>
      </c>
      <c r="B1609" t="s">
        <v>8219</v>
      </c>
      <c r="C1609">
        <v>68</v>
      </c>
    </row>
    <row r="1610" spans="1:3" x14ac:dyDescent="0.25">
      <c r="A1610">
        <v>1609</v>
      </c>
      <c r="B1610" t="s">
        <v>8219</v>
      </c>
      <c r="C1610">
        <v>46</v>
      </c>
    </row>
    <row r="1611" spans="1:3" x14ac:dyDescent="0.25">
      <c r="A1611">
        <v>1610</v>
      </c>
      <c r="B1611" t="s">
        <v>8219</v>
      </c>
      <c r="C1611">
        <v>24</v>
      </c>
    </row>
    <row r="1612" spans="1:3" x14ac:dyDescent="0.25">
      <c r="A1612">
        <v>1611</v>
      </c>
      <c r="B1612" t="s">
        <v>8219</v>
      </c>
      <c r="C1612">
        <v>70</v>
      </c>
    </row>
    <row r="1613" spans="1:3" x14ac:dyDescent="0.25">
      <c r="A1613">
        <v>1612</v>
      </c>
      <c r="B1613" t="s">
        <v>8219</v>
      </c>
      <c r="C1613">
        <v>244</v>
      </c>
    </row>
    <row r="1614" spans="1:3" x14ac:dyDescent="0.25">
      <c r="A1614">
        <v>1613</v>
      </c>
      <c r="B1614" t="s">
        <v>8219</v>
      </c>
      <c r="C1614">
        <v>82</v>
      </c>
    </row>
    <row r="1615" spans="1:3" x14ac:dyDescent="0.25">
      <c r="A1615">
        <v>1614</v>
      </c>
      <c r="B1615" t="s">
        <v>8219</v>
      </c>
      <c r="C1615">
        <v>226</v>
      </c>
    </row>
    <row r="1616" spans="1:3" x14ac:dyDescent="0.25">
      <c r="A1616">
        <v>1615</v>
      </c>
      <c r="B1616" t="s">
        <v>8219</v>
      </c>
      <c r="C1616">
        <v>60</v>
      </c>
    </row>
    <row r="1617" spans="1:3" x14ac:dyDescent="0.25">
      <c r="A1617">
        <v>1616</v>
      </c>
      <c r="B1617" t="s">
        <v>8219</v>
      </c>
      <c r="C1617">
        <v>322</v>
      </c>
    </row>
    <row r="1618" spans="1:3" x14ac:dyDescent="0.25">
      <c r="A1618">
        <v>1617</v>
      </c>
      <c r="B1618" t="s">
        <v>8219</v>
      </c>
      <c r="C1618">
        <v>94</v>
      </c>
    </row>
    <row r="1619" spans="1:3" x14ac:dyDescent="0.25">
      <c r="A1619">
        <v>1618</v>
      </c>
      <c r="B1619" t="s">
        <v>8219</v>
      </c>
      <c r="C1619">
        <v>47</v>
      </c>
    </row>
    <row r="1620" spans="1:3" x14ac:dyDescent="0.25">
      <c r="A1620">
        <v>1619</v>
      </c>
      <c r="B1620" t="s">
        <v>8219</v>
      </c>
      <c r="C1620">
        <v>115</v>
      </c>
    </row>
    <row r="1621" spans="1:3" x14ac:dyDescent="0.25">
      <c r="A1621">
        <v>1620</v>
      </c>
      <c r="B1621" t="s">
        <v>8219</v>
      </c>
      <c r="C1621">
        <v>134</v>
      </c>
    </row>
    <row r="1622" spans="1:3" x14ac:dyDescent="0.25">
      <c r="A1622">
        <v>1621</v>
      </c>
      <c r="B1622" t="s">
        <v>8219</v>
      </c>
      <c r="C1622">
        <v>35</v>
      </c>
    </row>
    <row r="1623" spans="1:3" x14ac:dyDescent="0.25">
      <c r="A1623">
        <v>1622</v>
      </c>
      <c r="B1623" t="s">
        <v>8219</v>
      </c>
      <c r="C1623">
        <v>104</v>
      </c>
    </row>
    <row r="1624" spans="1:3" x14ac:dyDescent="0.25">
      <c r="A1624">
        <v>1623</v>
      </c>
      <c r="B1624" t="s">
        <v>8219</v>
      </c>
      <c r="C1624">
        <v>184</v>
      </c>
    </row>
    <row r="1625" spans="1:3" x14ac:dyDescent="0.25">
      <c r="A1625">
        <v>1624</v>
      </c>
      <c r="B1625" t="s">
        <v>8219</v>
      </c>
      <c r="C1625">
        <v>119</v>
      </c>
    </row>
    <row r="1626" spans="1:3" x14ac:dyDescent="0.25">
      <c r="A1626">
        <v>1625</v>
      </c>
      <c r="B1626" t="s">
        <v>8219</v>
      </c>
      <c r="C1626">
        <v>59</v>
      </c>
    </row>
    <row r="1627" spans="1:3" x14ac:dyDescent="0.25">
      <c r="A1627">
        <v>1626</v>
      </c>
      <c r="B1627" t="s">
        <v>8219</v>
      </c>
      <c r="C1627">
        <v>113</v>
      </c>
    </row>
    <row r="1628" spans="1:3" x14ac:dyDescent="0.25">
      <c r="A1628">
        <v>1627</v>
      </c>
      <c r="B1628" t="s">
        <v>8219</v>
      </c>
      <c r="C1628">
        <v>84</v>
      </c>
    </row>
    <row r="1629" spans="1:3" x14ac:dyDescent="0.25">
      <c r="A1629">
        <v>1628</v>
      </c>
      <c r="B1629" t="s">
        <v>8219</v>
      </c>
      <c r="C1629">
        <v>74</v>
      </c>
    </row>
    <row r="1630" spans="1:3" x14ac:dyDescent="0.25">
      <c r="A1630">
        <v>1629</v>
      </c>
      <c r="B1630" t="s">
        <v>8219</v>
      </c>
      <c r="C1630">
        <v>216</v>
      </c>
    </row>
    <row r="1631" spans="1:3" x14ac:dyDescent="0.25">
      <c r="A1631">
        <v>1630</v>
      </c>
      <c r="B1631" t="s">
        <v>8219</v>
      </c>
      <c r="C1631">
        <v>39</v>
      </c>
    </row>
    <row r="1632" spans="1:3" x14ac:dyDescent="0.25">
      <c r="A1632">
        <v>1631</v>
      </c>
      <c r="B1632" t="s">
        <v>8219</v>
      </c>
      <c r="C1632">
        <v>21</v>
      </c>
    </row>
    <row r="1633" spans="1:3" x14ac:dyDescent="0.25">
      <c r="A1633">
        <v>1632</v>
      </c>
      <c r="B1633" t="s">
        <v>8219</v>
      </c>
      <c r="C1633">
        <v>30</v>
      </c>
    </row>
    <row r="1634" spans="1:3" x14ac:dyDescent="0.25">
      <c r="A1634">
        <v>1633</v>
      </c>
      <c r="B1634" t="s">
        <v>8219</v>
      </c>
      <c r="C1634">
        <v>37</v>
      </c>
    </row>
    <row r="1635" spans="1:3" x14ac:dyDescent="0.25">
      <c r="A1635">
        <v>1634</v>
      </c>
      <c r="B1635" t="s">
        <v>8219</v>
      </c>
      <c r="C1635">
        <v>202</v>
      </c>
    </row>
    <row r="1636" spans="1:3" x14ac:dyDescent="0.25">
      <c r="A1636">
        <v>1635</v>
      </c>
      <c r="B1636" t="s">
        <v>8219</v>
      </c>
      <c r="C1636">
        <v>37</v>
      </c>
    </row>
    <row r="1637" spans="1:3" x14ac:dyDescent="0.25">
      <c r="A1637">
        <v>1636</v>
      </c>
      <c r="B1637" t="s">
        <v>8219</v>
      </c>
      <c r="C1637">
        <v>28</v>
      </c>
    </row>
    <row r="1638" spans="1:3" x14ac:dyDescent="0.25">
      <c r="A1638">
        <v>1637</v>
      </c>
      <c r="B1638" t="s">
        <v>8219</v>
      </c>
      <c r="C1638">
        <v>26</v>
      </c>
    </row>
    <row r="1639" spans="1:3" x14ac:dyDescent="0.25">
      <c r="A1639">
        <v>1638</v>
      </c>
      <c r="B1639" t="s">
        <v>8219</v>
      </c>
      <c r="C1639">
        <v>61</v>
      </c>
    </row>
    <row r="1640" spans="1:3" x14ac:dyDescent="0.25">
      <c r="A1640">
        <v>1639</v>
      </c>
      <c r="B1640" t="s">
        <v>8219</v>
      </c>
      <c r="C1640">
        <v>115</v>
      </c>
    </row>
    <row r="1641" spans="1:3" x14ac:dyDescent="0.25">
      <c r="A1641">
        <v>1640</v>
      </c>
      <c r="B1641" t="s">
        <v>8219</v>
      </c>
      <c r="C1641">
        <v>181</v>
      </c>
    </row>
    <row r="1642" spans="1:3" x14ac:dyDescent="0.25">
      <c r="A1642">
        <v>1641</v>
      </c>
      <c r="B1642" t="s">
        <v>8219</v>
      </c>
      <c r="C1642">
        <v>110</v>
      </c>
    </row>
    <row r="1643" spans="1:3" x14ac:dyDescent="0.25">
      <c r="A1643">
        <v>1642</v>
      </c>
      <c r="B1643" t="s">
        <v>8219</v>
      </c>
      <c r="C1643">
        <v>269</v>
      </c>
    </row>
    <row r="1644" spans="1:3" x14ac:dyDescent="0.25">
      <c r="A1644">
        <v>1643</v>
      </c>
      <c r="B1644" t="s">
        <v>8219</v>
      </c>
      <c r="C1644">
        <v>79</v>
      </c>
    </row>
    <row r="1645" spans="1:3" x14ac:dyDescent="0.25">
      <c r="A1645">
        <v>1644</v>
      </c>
      <c r="B1645" t="s">
        <v>8219</v>
      </c>
      <c r="C1645">
        <v>104</v>
      </c>
    </row>
    <row r="1646" spans="1:3" x14ac:dyDescent="0.25">
      <c r="A1646">
        <v>1645</v>
      </c>
      <c r="B1646" t="s">
        <v>8219</v>
      </c>
      <c r="C1646">
        <v>34</v>
      </c>
    </row>
    <row r="1647" spans="1:3" x14ac:dyDescent="0.25">
      <c r="A1647">
        <v>1646</v>
      </c>
      <c r="B1647" t="s">
        <v>8219</v>
      </c>
      <c r="C1647">
        <v>167</v>
      </c>
    </row>
    <row r="1648" spans="1:3" x14ac:dyDescent="0.25">
      <c r="A1648">
        <v>1647</v>
      </c>
      <c r="B1648" t="s">
        <v>8219</v>
      </c>
      <c r="C1648">
        <v>183</v>
      </c>
    </row>
    <row r="1649" spans="1:3" x14ac:dyDescent="0.25">
      <c r="A1649">
        <v>1648</v>
      </c>
      <c r="B1649" t="s">
        <v>8219</v>
      </c>
      <c r="C1649">
        <v>71</v>
      </c>
    </row>
    <row r="1650" spans="1:3" x14ac:dyDescent="0.25">
      <c r="A1650">
        <v>1649</v>
      </c>
      <c r="B1650" t="s">
        <v>8219</v>
      </c>
      <c r="C1650">
        <v>69</v>
      </c>
    </row>
    <row r="1651" spans="1:3" x14ac:dyDescent="0.25">
      <c r="A1651">
        <v>1650</v>
      </c>
      <c r="B1651" t="s">
        <v>8219</v>
      </c>
      <c r="C1651">
        <v>270</v>
      </c>
    </row>
    <row r="1652" spans="1:3" x14ac:dyDescent="0.25">
      <c r="A1652">
        <v>1651</v>
      </c>
      <c r="B1652" t="s">
        <v>8219</v>
      </c>
      <c r="C1652">
        <v>193</v>
      </c>
    </row>
    <row r="1653" spans="1:3" x14ac:dyDescent="0.25">
      <c r="A1653">
        <v>1652</v>
      </c>
      <c r="B1653" t="s">
        <v>8219</v>
      </c>
      <c r="C1653">
        <v>57</v>
      </c>
    </row>
    <row r="1654" spans="1:3" x14ac:dyDescent="0.25">
      <c r="A1654">
        <v>1653</v>
      </c>
      <c r="B1654" t="s">
        <v>8219</v>
      </c>
      <c r="C1654">
        <v>200</v>
      </c>
    </row>
    <row r="1655" spans="1:3" x14ac:dyDescent="0.25">
      <c r="A1655">
        <v>1654</v>
      </c>
      <c r="B1655" t="s">
        <v>8219</v>
      </c>
      <c r="C1655">
        <v>88</v>
      </c>
    </row>
    <row r="1656" spans="1:3" x14ac:dyDescent="0.25">
      <c r="A1656">
        <v>1655</v>
      </c>
      <c r="B1656" t="s">
        <v>8219</v>
      </c>
      <c r="C1656">
        <v>213</v>
      </c>
    </row>
    <row r="1657" spans="1:3" x14ac:dyDescent="0.25">
      <c r="A1657">
        <v>1656</v>
      </c>
      <c r="B1657" t="s">
        <v>8219</v>
      </c>
      <c r="C1657">
        <v>20</v>
      </c>
    </row>
    <row r="1658" spans="1:3" x14ac:dyDescent="0.25">
      <c r="A1658">
        <v>1657</v>
      </c>
      <c r="B1658" t="s">
        <v>8219</v>
      </c>
      <c r="C1658">
        <v>50</v>
      </c>
    </row>
    <row r="1659" spans="1:3" x14ac:dyDescent="0.25">
      <c r="A1659">
        <v>1658</v>
      </c>
      <c r="B1659" t="s">
        <v>8219</v>
      </c>
      <c r="C1659">
        <v>115</v>
      </c>
    </row>
    <row r="1660" spans="1:3" x14ac:dyDescent="0.25">
      <c r="A1660">
        <v>1659</v>
      </c>
      <c r="B1660" t="s">
        <v>8219</v>
      </c>
      <c r="C1660">
        <v>186</v>
      </c>
    </row>
    <row r="1661" spans="1:3" x14ac:dyDescent="0.25">
      <c r="A1661">
        <v>1660</v>
      </c>
      <c r="B1661" t="s">
        <v>8219</v>
      </c>
      <c r="C1661">
        <v>18</v>
      </c>
    </row>
    <row r="1662" spans="1:3" x14ac:dyDescent="0.25">
      <c r="A1662">
        <v>1661</v>
      </c>
      <c r="B1662" t="s">
        <v>8219</v>
      </c>
      <c r="C1662">
        <v>176</v>
      </c>
    </row>
    <row r="1663" spans="1:3" x14ac:dyDescent="0.25">
      <c r="A1663">
        <v>1662</v>
      </c>
      <c r="B1663" t="s">
        <v>8219</v>
      </c>
      <c r="C1663">
        <v>41</v>
      </c>
    </row>
    <row r="1664" spans="1:3" x14ac:dyDescent="0.25">
      <c r="A1664">
        <v>1663</v>
      </c>
      <c r="B1664" t="s">
        <v>8219</v>
      </c>
      <c r="C1664">
        <v>75</v>
      </c>
    </row>
    <row r="1665" spans="1:3" x14ac:dyDescent="0.25">
      <c r="A1665">
        <v>1664</v>
      </c>
      <c r="B1665" t="s">
        <v>8219</v>
      </c>
      <c r="C1665">
        <v>97</v>
      </c>
    </row>
    <row r="1666" spans="1:3" x14ac:dyDescent="0.25">
      <c r="A1666">
        <v>1665</v>
      </c>
      <c r="B1666" t="s">
        <v>8219</v>
      </c>
      <c r="C1666">
        <v>73</v>
      </c>
    </row>
    <row r="1667" spans="1:3" x14ac:dyDescent="0.25">
      <c r="A1667">
        <v>1666</v>
      </c>
      <c r="B1667" t="s">
        <v>8219</v>
      </c>
      <c r="C1667">
        <v>49</v>
      </c>
    </row>
    <row r="1668" spans="1:3" x14ac:dyDescent="0.25">
      <c r="A1668">
        <v>1667</v>
      </c>
      <c r="B1668" t="s">
        <v>8219</v>
      </c>
      <c r="C1668">
        <v>134</v>
      </c>
    </row>
    <row r="1669" spans="1:3" x14ac:dyDescent="0.25">
      <c r="A1669">
        <v>1668</v>
      </c>
      <c r="B1669" t="s">
        <v>8219</v>
      </c>
      <c r="C1669">
        <v>68</v>
      </c>
    </row>
    <row r="1670" spans="1:3" x14ac:dyDescent="0.25">
      <c r="A1670">
        <v>1669</v>
      </c>
      <c r="B1670" t="s">
        <v>8219</v>
      </c>
      <c r="C1670">
        <v>49</v>
      </c>
    </row>
    <row r="1671" spans="1:3" x14ac:dyDescent="0.25">
      <c r="A1671">
        <v>1670</v>
      </c>
      <c r="B1671" t="s">
        <v>8219</v>
      </c>
      <c r="C1671">
        <v>63</v>
      </c>
    </row>
    <row r="1672" spans="1:3" x14ac:dyDescent="0.25">
      <c r="A1672">
        <v>1671</v>
      </c>
      <c r="B1672" t="s">
        <v>8219</v>
      </c>
      <c r="C1672">
        <v>163</v>
      </c>
    </row>
    <row r="1673" spans="1:3" x14ac:dyDescent="0.25">
      <c r="A1673">
        <v>1672</v>
      </c>
      <c r="B1673" t="s">
        <v>8219</v>
      </c>
      <c r="C1673">
        <v>288</v>
      </c>
    </row>
    <row r="1674" spans="1:3" x14ac:dyDescent="0.25">
      <c r="A1674">
        <v>1673</v>
      </c>
      <c r="B1674" t="s">
        <v>8219</v>
      </c>
      <c r="C1674">
        <v>42</v>
      </c>
    </row>
    <row r="1675" spans="1:3" x14ac:dyDescent="0.25">
      <c r="A1675">
        <v>1674</v>
      </c>
      <c r="B1675" t="s">
        <v>8219</v>
      </c>
      <c r="C1675">
        <v>70</v>
      </c>
    </row>
    <row r="1676" spans="1:3" x14ac:dyDescent="0.25">
      <c r="A1676">
        <v>1675</v>
      </c>
      <c r="B1676" t="s">
        <v>8219</v>
      </c>
      <c r="C1676">
        <v>30</v>
      </c>
    </row>
    <row r="1677" spans="1:3" x14ac:dyDescent="0.25">
      <c r="A1677">
        <v>1676</v>
      </c>
      <c r="B1677" t="s">
        <v>8219</v>
      </c>
      <c r="C1677">
        <v>51</v>
      </c>
    </row>
    <row r="1678" spans="1:3" x14ac:dyDescent="0.25">
      <c r="A1678">
        <v>1677</v>
      </c>
      <c r="B1678" t="s">
        <v>8219</v>
      </c>
      <c r="C1678">
        <v>145</v>
      </c>
    </row>
    <row r="1679" spans="1:3" x14ac:dyDescent="0.25">
      <c r="A1679">
        <v>1678</v>
      </c>
      <c r="B1679" t="s">
        <v>8219</v>
      </c>
      <c r="C1679">
        <v>21</v>
      </c>
    </row>
    <row r="1680" spans="1:3" x14ac:dyDescent="0.25">
      <c r="A1680">
        <v>1679</v>
      </c>
      <c r="B1680" t="s">
        <v>8219</v>
      </c>
      <c r="C1680">
        <v>286</v>
      </c>
    </row>
    <row r="1681" spans="1:3" x14ac:dyDescent="0.25">
      <c r="A1681">
        <v>1680</v>
      </c>
      <c r="B1681" t="s">
        <v>8219</v>
      </c>
      <c r="C1681">
        <v>12</v>
      </c>
    </row>
    <row r="1682" spans="1:3" x14ac:dyDescent="0.25">
      <c r="A1682">
        <v>1681</v>
      </c>
      <c r="B1682" t="s">
        <v>8219</v>
      </c>
      <c r="C1682">
        <v>100</v>
      </c>
    </row>
    <row r="1683" spans="1:3" x14ac:dyDescent="0.25">
      <c r="A1683">
        <v>1682</v>
      </c>
      <c r="B1683" t="s">
        <v>8219</v>
      </c>
      <c r="C1683">
        <v>100</v>
      </c>
    </row>
    <row r="1684" spans="1:3" x14ac:dyDescent="0.25">
      <c r="A1684">
        <v>1683</v>
      </c>
      <c r="B1684" t="s">
        <v>8219</v>
      </c>
      <c r="C1684">
        <v>34</v>
      </c>
    </row>
    <row r="1685" spans="1:3" x14ac:dyDescent="0.25">
      <c r="A1685">
        <v>1684</v>
      </c>
      <c r="B1685" t="s">
        <v>8219</v>
      </c>
      <c r="C1685">
        <v>63</v>
      </c>
    </row>
    <row r="1686" spans="1:3" x14ac:dyDescent="0.25">
      <c r="A1686">
        <v>1685</v>
      </c>
      <c r="B1686" t="s">
        <v>8219</v>
      </c>
      <c r="C1686">
        <v>30</v>
      </c>
    </row>
    <row r="1687" spans="1:3" x14ac:dyDescent="0.25">
      <c r="A1687">
        <v>1686</v>
      </c>
      <c r="B1687" t="s">
        <v>8219</v>
      </c>
      <c r="C1687">
        <v>47</v>
      </c>
    </row>
    <row r="1688" spans="1:3" x14ac:dyDescent="0.25">
      <c r="A1688">
        <v>1687</v>
      </c>
      <c r="B1688" t="s">
        <v>8219</v>
      </c>
      <c r="C1688">
        <v>237</v>
      </c>
    </row>
    <row r="1689" spans="1:3" x14ac:dyDescent="0.25">
      <c r="A1689">
        <v>1688</v>
      </c>
      <c r="B1689" t="s">
        <v>8219</v>
      </c>
      <c r="C1689">
        <v>47</v>
      </c>
    </row>
    <row r="1690" spans="1:3" x14ac:dyDescent="0.25">
      <c r="A1690">
        <v>1689</v>
      </c>
      <c r="B1690" t="s">
        <v>8219</v>
      </c>
      <c r="C1690">
        <v>15</v>
      </c>
    </row>
    <row r="1691" spans="1:3" x14ac:dyDescent="0.25">
      <c r="A1691">
        <v>1690</v>
      </c>
      <c r="B1691" t="s">
        <v>8219</v>
      </c>
      <c r="C1691">
        <v>81</v>
      </c>
    </row>
    <row r="1692" spans="1:3" x14ac:dyDescent="0.25">
      <c r="A1692">
        <v>1691</v>
      </c>
      <c r="B1692" t="s">
        <v>8219</v>
      </c>
      <c r="C1692">
        <v>122</v>
      </c>
    </row>
    <row r="1693" spans="1:3" x14ac:dyDescent="0.25">
      <c r="A1693">
        <v>1692</v>
      </c>
      <c r="B1693" t="s">
        <v>8219</v>
      </c>
      <c r="C1693">
        <v>34</v>
      </c>
    </row>
    <row r="1694" spans="1:3" x14ac:dyDescent="0.25">
      <c r="A1694">
        <v>1693</v>
      </c>
      <c r="B1694" t="s">
        <v>8219</v>
      </c>
      <c r="C1694">
        <v>207</v>
      </c>
    </row>
    <row r="1695" spans="1:3" x14ac:dyDescent="0.25">
      <c r="A1695">
        <v>1694</v>
      </c>
      <c r="B1695" t="s">
        <v>8219</v>
      </c>
      <c r="C1695">
        <v>25</v>
      </c>
    </row>
    <row r="1696" spans="1:3" x14ac:dyDescent="0.25">
      <c r="A1696">
        <v>1695</v>
      </c>
      <c r="B1696" t="s">
        <v>8219</v>
      </c>
      <c r="C1696">
        <v>72</v>
      </c>
    </row>
    <row r="1697" spans="1:3" x14ac:dyDescent="0.25">
      <c r="A1697">
        <v>1696</v>
      </c>
      <c r="B1697" t="s">
        <v>8219</v>
      </c>
      <c r="C1697">
        <v>14</v>
      </c>
    </row>
    <row r="1698" spans="1:3" x14ac:dyDescent="0.25">
      <c r="A1698">
        <v>1697</v>
      </c>
      <c r="B1698" t="s">
        <v>8219</v>
      </c>
      <c r="C1698">
        <v>15</v>
      </c>
    </row>
    <row r="1699" spans="1:3" x14ac:dyDescent="0.25">
      <c r="A1699">
        <v>1698</v>
      </c>
      <c r="B1699" t="s">
        <v>8219</v>
      </c>
      <c r="C1699">
        <v>91</v>
      </c>
    </row>
    <row r="1700" spans="1:3" x14ac:dyDescent="0.25">
      <c r="A1700">
        <v>1699</v>
      </c>
      <c r="B1700" t="s">
        <v>8219</v>
      </c>
      <c r="C1700">
        <v>24</v>
      </c>
    </row>
    <row r="1701" spans="1:3" x14ac:dyDescent="0.25">
      <c r="A1701">
        <v>1700</v>
      </c>
      <c r="B1701" t="s">
        <v>8219</v>
      </c>
      <c r="C1701">
        <v>27</v>
      </c>
    </row>
    <row r="1702" spans="1:3" x14ac:dyDescent="0.25">
      <c r="A1702">
        <v>1701</v>
      </c>
      <c r="B1702" t="s">
        <v>8219</v>
      </c>
      <c r="C1702">
        <v>47</v>
      </c>
    </row>
    <row r="1703" spans="1:3" x14ac:dyDescent="0.25">
      <c r="A1703">
        <v>1702</v>
      </c>
      <c r="B1703" t="s">
        <v>8219</v>
      </c>
      <c r="C1703">
        <v>44</v>
      </c>
    </row>
    <row r="1704" spans="1:3" x14ac:dyDescent="0.25">
      <c r="A1704">
        <v>1703</v>
      </c>
      <c r="B1704" t="s">
        <v>8219</v>
      </c>
      <c r="C1704">
        <v>72</v>
      </c>
    </row>
    <row r="1705" spans="1:3" x14ac:dyDescent="0.25">
      <c r="A1705">
        <v>1704</v>
      </c>
      <c r="B1705" t="s">
        <v>8219</v>
      </c>
      <c r="C1705">
        <v>63</v>
      </c>
    </row>
    <row r="1706" spans="1:3" x14ac:dyDescent="0.25">
      <c r="A1706">
        <v>1705</v>
      </c>
      <c r="B1706" t="s">
        <v>8219</v>
      </c>
      <c r="C1706">
        <v>88</v>
      </c>
    </row>
    <row r="1707" spans="1:3" x14ac:dyDescent="0.25">
      <c r="A1707">
        <v>1706</v>
      </c>
      <c r="B1707" t="s">
        <v>8219</v>
      </c>
      <c r="C1707">
        <v>70</v>
      </c>
    </row>
    <row r="1708" spans="1:3" x14ac:dyDescent="0.25">
      <c r="A1708">
        <v>1707</v>
      </c>
      <c r="B1708" t="s">
        <v>8219</v>
      </c>
      <c r="C1708">
        <v>50</v>
      </c>
    </row>
    <row r="1709" spans="1:3" x14ac:dyDescent="0.25">
      <c r="A1709">
        <v>1708</v>
      </c>
      <c r="B1709" t="s">
        <v>8219</v>
      </c>
      <c r="C1709">
        <v>35</v>
      </c>
    </row>
    <row r="1710" spans="1:3" x14ac:dyDescent="0.25">
      <c r="A1710">
        <v>1709</v>
      </c>
      <c r="B1710" t="s">
        <v>8219</v>
      </c>
      <c r="C1710">
        <v>175</v>
      </c>
    </row>
    <row r="1711" spans="1:3" x14ac:dyDescent="0.25">
      <c r="A1711">
        <v>1710</v>
      </c>
      <c r="B1711" t="s">
        <v>8219</v>
      </c>
      <c r="C1711">
        <v>20</v>
      </c>
    </row>
    <row r="1712" spans="1:3" x14ac:dyDescent="0.25">
      <c r="A1712">
        <v>1711</v>
      </c>
      <c r="B1712" t="s">
        <v>8219</v>
      </c>
      <c r="C1712">
        <v>54</v>
      </c>
    </row>
    <row r="1713" spans="1:3" x14ac:dyDescent="0.25">
      <c r="A1713">
        <v>1712</v>
      </c>
      <c r="B1713" t="s">
        <v>8219</v>
      </c>
      <c r="C1713">
        <v>20</v>
      </c>
    </row>
    <row r="1714" spans="1:3" x14ac:dyDescent="0.25">
      <c r="A1714">
        <v>1713</v>
      </c>
      <c r="B1714" t="s">
        <v>8219</v>
      </c>
      <c r="C1714">
        <v>57</v>
      </c>
    </row>
    <row r="1715" spans="1:3" x14ac:dyDescent="0.25">
      <c r="A1715">
        <v>1714</v>
      </c>
      <c r="B1715" t="s">
        <v>8219</v>
      </c>
      <c r="C1715">
        <v>31</v>
      </c>
    </row>
    <row r="1716" spans="1:3" x14ac:dyDescent="0.25">
      <c r="A1716">
        <v>1715</v>
      </c>
      <c r="B1716" t="s">
        <v>8219</v>
      </c>
      <c r="C1716">
        <v>31</v>
      </c>
    </row>
    <row r="1717" spans="1:3" x14ac:dyDescent="0.25">
      <c r="A1717">
        <v>1716</v>
      </c>
      <c r="B1717" t="s">
        <v>8219</v>
      </c>
      <c r="C1717">
        <v>45</v>
      </c>
    </row>
    <row r="1718" spans="1:3" x14ac:dyDescent="0.25">
      <c r="A1718">
        <v>1717</v>
      </c>
      <c r="B1718" t="s">
        <v>8219</v>
      </c>
      <c r="C1718">
        <v>41</v>
      </c>
    </row>
    <row r="1719" spans="1:3" x14ac:dyDescent="0.25">
      <c r="A1719">
        <v>1718</v>
      </c>
      <c r="B1719" t="s">
        <v>8219</v>
      </c>
      <c r="C1719">
        <v>29</v>
      </c>
    </row>
    <row r="1720" spans="1:3" x14ac:dyDescent="0.25">
      <c r="A1720">
        <v>1719</v>
      </c>
      <c r="B1720" t="s">
        <v>8219</v>
      </c>
      <c r="C1720">
        <v>58</v>
      </c>
    </row>
    <row r="1721" spans="1:3" x14ac:dyDescent="0.25">
      <c r="A1721">
        <v>1720</v>
      </c>
      <c r="B1721" t="s">
        <v>8219</v>
      </c>
      <c r="C1721">
        <v>89</v>
      </c>
    </row>
    <row r="1722" spans="1:3" x14ac:dyDescent="0.25">
      <c r="A1722">
        <v>1721</v>
      </c>
      <c r="B1722" t="s">
        <v>8219</v>
      </c>
      <c r="C1722">
        <v>125</v>
      </c>
    </row>
    <row r="1723" spans="1:3" x14ac:dyDescent="0.25">
      <c r="A1723">
        <v>1722</v>
      </c>
      <c r="B1723" t="s">
        <v>8219</v>
      </c>
      <c r="C1723">
        <v>18</v>
      </c>
    </row>
    <row r="1724" spans="1:3" x14ac:dyDescent="0.25">
      <c r="A1724">
        <v>1723</v>
      </c>
      <c r="B1724" t="s">
        <v>8219</v>
      </c>
      <c r="C1724">
        <v>32</v>
      </c>
    </row>
    <row r="1725" spans="1:3" x14ac:dyDescent="0.25">
      <c r="A1725">
        <v>1724</v>
      </c>
      <c r="B1725" t="s">
        <v>8219</v>
      </c>
      <c r="C1725">
        <v>16</v>
      </c>
    </row>
    <row r="1726" spans="1:3" x14ac:dyDescent="0.25">
      <c r="A1726">
        <v>1725</v>
      </c>
      <c r="B1726" t="s">
        <v>8219</v>
      </c>
      <c r="C1726">
        <v>38</v>
      </c>
    </row>
    <row r="1727" spans="1:3" x14ac:dyDescent="0.25">
      <c r="A1727">
        <v>1726</v>
      </c>
      <c r="B1727" t="s">
        <v>8219</v>
      </c>
      <c r="C1727">
        <v>15</v>
      </c>
    </row>
    <row r="1728" spans="1:3" x14ac:dyDescent="0.25">
      <c r="A1728">
        <v>1727</v>
      </c>
      <c r="B1728" t="s">
        <v>8219</v>
      </c>
      <c r="C1728">
        <v>23</v>
      </c>
    </row>
    <row r="1729" spans="1:3" x14ac:dyDescent="0.25">
      <c r="A1729">
        <v>1728</v>
      </c>
      <c r="B1729" t="s">
        <v>8219</v>
      </c>
      <c r="C1729">
        <v>49</v>
      </c>
    </row>
    <row r="1730" spans="1:3" x14ac:dyDescent="0.25">
      <c r="A1730">
        <v>1729</v>
      </c>
      <c r="B1730" t="s">
        <v>8219</v>
      </c>
      <c r="C1730">
        <v>10</v>
      </c>
    </row>
    <row r="1731" spans="1:3" x14ac:dyDescent="0.25">
      <c r="A1731">
        <v>1730</v>
      </c>
      <c r="B1731" t="s">
        <v>8219</v>
      </c>
      <c r="C1731">
        <v>15</v>
      </c>
    </row>
    <row r="1732" spans="1:3" x14ac:dyDescent="0.25">
      <c r="A1732">
        <v>1731</v>
      </c>
      <c r="B1732" t="s">
        <v>8219</v>
      </c>
      <c r="C1732">
        <v>57</v>
      </c>
    </row>
    <row r="1733" spans="1:3" x14ac:dyDescent="0.25">
      <c r="A1733">
        <v>1732</v>
      </c>
      <c r="B1733" t="s">
        <v>8219</v>
      </c>
      <c r="C1733">
        <v>33</v>
      </c>
    </row>
    <row r="1734" spans="1:3" x14ac:dyDescent="0.25">
      <c r="A1734">
        <v>1733</v>
      </c>
      <c r="B1734" t="s">
        <v>8219</v>
      </c>
      <c r="C1734">
        <v>9</v>
      </c>
    </row>
    <row r="1735" spans="1:3" x14ac:dyDescent="0.25">
      <c r="A1735">
        <v>1734</v>
      </c>
      <c r="B1735" t="s">
        <v>8219</v>
      </c>
      <c r="C1735">
        <v>26</v>
      </c>
    </row>
    <row r="1736" spans="1:3" x14ac:dyDescent="0.25">
      <c r="A1736">
        <v>1735</v>
      </c>
      <c r="B1736" t="s">
        <v>8219</v>
      </c>
      <c r="C1736">
        <v>69</v>
      </c>
    </row>
    <row r="1737" spans="1:3" x14ac:dyDescent="0.25">
      <c r="A1737">
        <v>1736</v>
      </c>
      <c r="B1737" t="s">
        <v>8219</v>
      </c>
      <c r="C1737">
        <v>65</v>
      </c>
    </row>
    <row r="1738" spans="1:3" x14ac:dyDescent="0.25">
      <c r="A1738">
        <v>1737</v>
      </c>
      <c r="B1738" t="s">
        <v>8219</v>
      </c>
      <c r="C1738">
        <v>83</v>
      </c>
    </row>
    <row r="1739" spans="1:3" x14ac:dyDescent="0.25">
      <c r="A1739">
        <v>1738</v>
      </c>
      <c r="B1739" t="s">
        <v>8219</v>
      </c>
      <c r="C1739">
        <v>111</v>
      </c>
    </row>
    <row r="1740" spans="1:3" x14ac:dyDescent="0.25">
      <c r="A1740">
        <v>1739</v>
      </c>
      <c r="B1740" t="s">
        <v>8219</v>
      </c>
      <c r="C1740">
        <v>46</v>
      </c>
    </row>
    <row r="1741" spans="1:3" x14ac:dyDescent="0.25">
      <c r="A1741">
        <v>1740</v>
      </c>
      <c r="B1741" t="s">
        <v>8219</v>
      </c>
      <c r="C1741">
        <v>63</v>
      </c>
    </row>
    <row r="1742" spans="1:3" x14ac:dyDescent="0.25">
      <c r="A1742">
        <v>1741</v>
      </c>
      <c r="B1742" t="s">
        <v>8219</v>
      </c>
      <c r="C1742">
        <v>9</v>
      </c>
    </row>
    <row r="1743" spans="1:3" x14ac:dyDescent="0.25">
      <c r="A1743">
        <v>1742</v>
      </c>
      <c r="B1743" t="s">
        <v>8219</v>
      </c>
      <c r="C1743">
        <v>34</v>
      </c>
    </row>
    <row r="1744" spans="1:3" x14ac:dyDescent="0.25">
      <c r="A1744">
        <v>1743</v>
      </c>
      <c r="B1744" t="s">
        <v>8219</v>
      </c>
      <c r="C1744">
        <v>112</v>
      </c>
    </row>
    <row r="1745" spans="1:3" x14ac:dyDescent="0.25">
      <c r="A1745">
        <v>1744</v>
      </c>
      <c r="B1745" t="s">
        <v>8219</v>
      </c>
      <c r="C1745">
        <v>47</v>
      </c>
    </row>
    <row r="1746" spans="1:3" x14ac:dyDescent="0.25">
      <c r="A1746">
        <v>1745</v>
      </c>
      <c r="B1746" t="s">
        <v>8219</v>
      </c>
      <c r="C1746">
        <v>38</v>
      </c>
    </row>
    <row r="1747" spans="1:3" x14ac:dyDescent="0.25">
      <c r="A1747">
        <v>1746</v>
      </c>
      <c r="B1747" t="s">
        <v>8219</v>
      </c>
      <c r="C1747">
        <v>28</v>
      </c>
    </row>
    <row r="1748" spans="1:3" x14ac:dyDescent="0.25">
      <c r="A1748">
        <v>1747</v>
      </c>
      <c r="B1748" t="s">
        <v>8219</v>
      </c>
      <c r="C1748">
        <v>78</v>
      </c>
    </row>
    <row r="1749" spans="1:3" x14ac:dyDescent="0.25">
      <c r="A1749">
        <v>1748</v>
      </c>
      <c r="B1749" t="s">
        <v>8219</v>
      </c>
      <c r="C1749">
        <v>23</v>
      </c>
    </row>
    <row r="1750" spans="1:3" x14ac:dyDescent="0.25">
      <c r="A1750">
        <v>1749</v>
      </c>
      <c r="B1750" t="s">
        <v>8219</v>
      </c>
      <c r="C1750">
        <v>40</v>
      </c>
    </row>
    <row r="1751" spans="1:3" x14ac:dyDescent="0.25">
      <c r="A1751">
        <v>1750</v>
      </c>
      <c r="B1751" t="s">
        <v>8219</v>
      </c>
      <c r="C1751">
        <v>13</v>
      </c>
    </row>
    <row r="1752" spans="1:3" x14ac:dyDescent="0.25">
      <c r="A1752">
        <v>1751</v>
      </c>
      <c r="B1752" t="s">
        <v>8219</v>
      </c>
      <c r="C1752">
        <v>18</v>
      </c>
    </row>
    <row r="1753" spans="1:3" x14ac:dyDescent="0.25">
      <c r="A1753">
        <v>1752</v>
      </c>
      <c r="B1753" t="s">
        <v>8219</v>
      </c>
      <c r="C1753">
        <v>22</v>
      </c>
    </row>
    <row r="1754" spans="1:3" x14ac:dyDescent="0.25">
      <c r="A1754">
        <v>1753</v>
      </c>
      <c r="B1754" t="s">
        <v>8219</v>
      </c>
      <c r="C1754">
        <v>79</v>
      </c>
    </row>
    <row r="1755" spans="1:3" x14ac:dyDescent="0.25">
      <c r="A1755">
        <v>1754</v>
      </c>
      <c r="B1755" t="s">
        <v>8219</v>
      </c>
      <c r="C1755">
        <v>14</v>
      </c>
    </row>
    <row r="1756" spans="1:3" x14ac:dyDescent="0.25">
      <c r="A1756">
        <v>1755</v>
      </c>
      <c r="B1756" t="s">
        <v>8219</v>
      </c>
      <c r="C1756">
        <v>51</v>
      </c>
    </row>
    <row r="1757" spans="1:3" x14ac:dyDescent="0.25">
      <c r="A1757">
        <v>1756</v>
      </c>
      <c r="B1757" t="s">
        <v>8219</v>
      </c>
      <c r="C1757">
        <v>54</v>
      </c>
    </row>
    <row r="1758" spans="1:3" x14ac:dyDescent="0.25">
      <c r="A1758">
        <v>1757</v>
      </c>
      <c r="B1758" t="s">
        <v>8219</v>
      </c>
      <c r="C1758">
        <v>70</v>
      </c>
    </row>
    <row r="1759" spans="1:3" x14ac:dyDescent="0.25">
      <c r="A1759">
        <v>1758</v>
      </c>
      <c r="B1759" t="s">
        <v>8219</v>
      </c>
      <c r="C1759">
        <v>44</v>
      </c>
    </row>
    <row r="1760" spans="1:3" x14ac:dyDescent="0.25">
      <c r="A1760">
        <v>1759</v>
      </c>
      <c r="B1760" t="s">
        <v>8219</v>
      </c>
      <c r="C1760">
        <v>55</v>
      </c>
    </row>
    <row r="1761" spans="1:3" x14ac:dyDescent="0.25">
      <c r="A1761">
        <v>1760</v>
      </c>
      <c r="B1761" t="s">
        <v>8219</v>
      </c>
      <c r="C1761">
        <v>15</v>
      </c>
    </row>
    <row r="1762" spans="1:3" x14ac:dyDescent="0.25">
      <c r="A1762">
        <v>1761</v>
      </c>
      <c r="B1762" t="s">
        <v>8219</v>
      </c>
      <c r="C1762">
        <v>27</v>
      </c>
    </row>
    <row r="1763" spans="1:3" x14ac:dyDescent="0.25">
      <c r="A1763">
        <v>1762</v>
      </c>
      <c r="B1763" t="s">
        <v>8219</v>
      </c>
      <c r="C1763">
        <v>21</v>
      </c>
    </row>
    <row r="1764" spans="1:3" x14ac:dyDescent="0.25">
      <c r="A1764">
        <v>1763</v>
      </c>
      <c r="B1764" t="s">
        <v>8219</v>
      </c>
      <c r="C1764">
        <v>162</v>
      </c>
    </row>
    <row r="1765" spans="1:3" x14ac:dyDescent="0.25">
      <c r="A1765">
        <v>1764</v>
      </c>
      <c r="B1765" t="s">
        <v>8219</v>
      </c>
      <c r="C1765">
        <v>23</v>
      </c>
    </row>
    <row r="1766" spans="1:3" x14ac:dyDescent="0.25">
      <c r="A1766">
        <v>1765</v>
      </c>
      <c r="B1766" t="s">
        <v>8219</v>
      </c>
      <c r="C1766">
        <v>72</v>
      </c>
    </row>
    <row r="1767" spans="1:3" x14ac:dyDescent="0.25">
      <c r="A1767">
        <v>1766</v>
      </c>
      <c r="B1767" t="s">
        <v>8219</v>
      </c>
      <c r="C1767">
        <v>68</v>
      </c>
    </row>
    <row r="1768" spans="1:3" x14ac:dyDescent="0.25">
      <c r="A1768">
        <v>1767</v>
      </c>
      <c r="B1768" t="s">
        <v>8219</v>
      </c>
      <c r="C1768">
        <v>20</v>
      </c>
    </row>
    <row r="1769" spans="1:3" x14ac:dyDescent="0.25">
      <c r="A1769">
        <v>1768</v>
      </c>
      <c r="B1769" t="s">
        <v>8219</v>
      </c>
      <c r="C1769">
        <v>26</v>
      </c>
    </row>
    <row r="1770" spans="1:3" x14ac:dyDescent="0.25">
      <c r="A1770">
        <v>1769</v>
      </c>
      <c r="B1770" t="s">
        <v>8219</v>
      </c>
      <c r="C1770">
        <v>72</v>
      </c>
    </row>
    <row r="1771" spans="1:3" x14ac:dyDescent="0.25">
      <c r="A1771">
        <v>1770</v>
      </c>
      <c r="B1771" t="s">
        <v>8219</v>
      </c>
      <c r="C1771">
        <v>3</v>
      </c>
    </row>
    <row r="1772" spans="1:3" x14ac:dyDescent="0.25">
      <c r="A1772">
        <v>1771</v>
      </c>
      <c r="B1772" t="s">
        <v>8219</v>
      </c>
      <c r="C1772">
        <v>18</v>
      </c>
    </row>
    <row r="1773" spans="1:3" x14ac:dyDescent="0.25">
      <c r="A1773">
        <v>1772</v>
      </c>
      <c r="B1773" t="s">
        <v>8219</v>
      </c>
      <c r="C1773">
        <v>30</v>
      </c>
    </row>
    <row r="1774" spans="1:3" x14ac:dyDescent="0.25">
      <c r="A1774">
        <v>1773</v>
      </c>
      <c r="B1774" t="s">
        <v>8219</v>
      </c>
      <c r="C1774">
        <v>23</v>
      </c>
    </row>
    <row r="1775" spans="1:3" x14ac:dyDescent="0.25">
      <c r="A1775">
        <v>1774</v>
      </c>
      <c r="B1775" t="s">
        <v>8219</v>
      </c>
      <c r="C1775">
        <v>54</v>
      </c>
    </row>
    <row r="1776" spans="1:3" x14ac:dyDescent="0.25">
      <c r="A1776">
        <v>1775</v>
      </c>
      <c r="B1776" t="s">
        <v>8219</v>
      </c>
      <c r="C1776">
        <v>26</v>
      </c>
    </row>
    <row r="1777" spans="1:3" x14ac:dyDescent="0.25">
      <c r="A1777">
        <v>1776</v>
      </c>
      <c r="B1777" t="s">
        <v>8219</v>
      </c>
      <c r="C1777">
        <v>9</v>
      </c>
    </row>
    <row r="1778" spans="1:3" x14ac:dyDescent="0.25">
      <c r="A1778">
        <v>1777</v>
      </c>
      <c r="B1778" t="s">
        <v>8219</v>
      </c>
      <c r="C1778">
        <v>27</v>
      </c>
    </row>
    <row r="1779" spans="1:3" x14ac:dyDescent="0.25">
      <c r="A1779">
        <v>1778</v>
      </c>
      <c r="B1779" t="s">
        <v>8219</v>
      </c>
      <c r="C1779">
        <v>30</v>
      </c>
    </row>
    <row r="1780" spans="1:3" x14ac:dyDescent="0.25">
      <c r="A1780">
        <v>1779</v>
      </c>
      <c r="B1780" t="s">
        <v>8219</v>
      </c>
      <c r="C1780">
        <v>52</v>
      </c>
    </row>
    <row r="1781" spans="1:3" x14ac:dyDescent="0.25">
      <c r="A1781">
        <v>1780</v>
      </c>
      <c r="B1781" t="s">
        <v>8219</v>
      </c>
      <c r="C1781">
        <v>17</v>
      </c>
    </row>
    <row r="1782" spans="1:3" x14ac:dyDescent="0.25">
      <c r="A1782">
        <v>1781</v>
      </c>
      <c r="B1782" t="s">
        <v>8219</v>
      </c>
      <c r="C1782">
        <v>19</v>
      </c>
    </row>
    <row r="1783" spans="1:3" x14ac:dyDescent="0.25">
      <c r="A1783">
        <v>1782</v>
      </c>
      <c r="B1783" t="s">
        <v>8219</v>
      </c>
      <c r="C1783">
        <v>77</v>
      </c>
    </row>
    <row r="1784" spans="1:3" x14ac:dyDescent="0.25">
      <c r="A1784">
        <v>1783</v>
      </c>
      <c r="B1784" t="s">
        <v>8219</v>
      </c>
      <c r="C1784">
        <v>21</v>
      </c>
    </row>
    <row r="1785" spans="1:3" x14ac:dyDescent="0.25">
      <c r="A1785">
        <v>1784</v>
      </c>
      <c r="B1785" t="s">
        <v>8219</v>
      </c>
      <c r="C1785">
        <v>38</v>
      </c>
    </row>
    <row r="1786" spans="1:3" x14ac:dyDescent="0.25">
      <c r="A1786">
        <v>1785</v>
      </c>
      <c r="B1786" t="s">
        <v>8219</v>
      </c>
      <c r="C1786">
        <v>28</v>
      </c>
    </row>
    <row r="1787" spans="1:3" x14ac:dyDescent="0.25">
      <c r="A1787">
        <v>1786</v>
      </c>
      <c r="B1787" t="s">
        <v>8219</v>
      </c>
      <c r="C1787">
        <v>48</v>
      </c>
    </row>
    <row r="1788" spans="1:3" x14ac:dyDescent="0.25">
      <c r="A1788">
        <v>1787</v>
      </c>
      <c r="B1788" t="s">
        <v>8219</v>
      </c>
      <c r="C1788">
        <v>46</v>
      </c>
    </row>
    <row r="1789" spans="1:3" x14ac:dyDescent="0.25">
      <c r="A1789">
        <v>1788</v>
      </c>
      <c r="B1789" t="s">
        <v>8219</v>
      </c>
      <c r="C1789">
        <v>30</v>
      </c>
    </row>
    <row r="1790" spans="1:3" x14ac:dyDescent="0.25">
      <c r="A1790">
        <v>1789</v>
      </c>
      <c r="B1790" t="s">
        <v>8219</v>
      </c>
      <c r="C1790">
        <v>64</v>
      </c>
    </row>
    <row r="1791" spans="1:3" x14ac:dyDescent="0.25">
      <c r="A1791">
        <v>1790</v>
      </c>
      <c r="B1791" t="s">
        <v>8219</v>
      </c>
      <c r="C1791">
        <v>15</v>
      </c>
    </row>
    <row r="1792" spans="1:3" x14ac:dyDescent="0.25">
      <c r="A1792">
        <v>1791</v>
      </c>
      <c r="B1792" t="s">
        <v>8219</v>
      </c>
      <c r="C1792">
        <v>41</v>
      </c>
    </row>
    <row r="1793" spans="1:3" x14ac:dyDescent="0.25">
      <c r="A1793">
        <v>1792</v>
      </c>
      <c r="B1793" t="s">
        <v>8219</v>
      </c>
      <c r="C1793">
        <v>35</v>
      </c>
    </row>
    <row r="1794" spans="1:3" x14ac:dyDescent="0.25">
      <c r="A1794">
        <v>1793</v>
      </c>
      <c r="B1794" t="s">
        <v>8219</v>
      </c>
      <c r="C1794">
        <v>45</v>
      </c>
    </row>
    <row r="1795" spans="1:3" x14ac:dyDescent="0.25">
      <c r="A1795">
        <v>1794</v>
      </c>
      <c r="B1795" t="s">
        <v>8219</v>
      </c>
      <c r="C1795">
        <v>62</v>
      </c>
    </row>
    <row r="1796" spans="1:3" x14ac:dyDescent="0.25">
      <c r="A1796">
        <v>1795</v>
      </c>
      <c r="B1796" t="s">
        <v>8219</v>
      </c>
      <c r="C1796">
        <v>22</v>
      </c>
    </row>
    <row r="1797" spans="1:3" x14ac:dyDescent="0.25">
      <c r="A1797">
        <v>1796</v>
      </c>
      <c r="B1797" t="s">
        <v>8219</v>
      </c>
      <c r="C1797">
        <v>18</v>
      </c>
    </row>
    <row r="1798" spans="1:3" x14ac:dyDescent="0.25">
      <c r="A1798">
        <v>1797</v>
      </c>
      <c r="B1798" t="s">
        <v>8219</v>
      </c>
      <c r="C1798">
        <v>12</v>
      </c>
    </row>
    <row r="1799" spans="1:3" x14ac:dyDescent="0.25">
      <c r="A1799">
        <v>1798</v>
      </c>
      <c r="B1799" t="s">
        <v>8219</v>
      </c>
      <c r="C1799">
        <v>44</v>
      </c>
    </row>
    <row r="1800" spans="1:3" x14ac:dyDescent="0.25">
      <c r="A1800">
        <v>1799</v>
      </c>
      <c r="B1800" t="s">
        <v>8219</v>
      </c>
      <c r="C1800">
        <v>27</v>
      </c>
    </row>
    <row r="1801" spans="1:3" x14ac:dyDescent="0.25">
      <c r="A1801">
        <v>1800</v>
      </c>
      <c r="B1801" t="s">
        <v>8219</v>
      </c>
      <c r="C1801">
        <v>38</v>
      </c>
    </row>
    <row r="1802" spans="1:3" x14ac:dyDescent="0.25">
      <c r="A1802">
        <v>1801</v>
      </c>
      <c r="B1802" t="s">
        <v>8219</v>
      </c>
      <c r="C1802">
        <v>28</v>
      </c>
    </row>
    <row r="1803" spans="1:3" x14ac:dyDescent="0.25">
      <c r="A1803">
        <v>1802</v>
      </c>
      <c r="B1803" t="s">
        <v>8219</v>
      </c>
      <c r="C1803">
        <v>24</v>
      </c>
    </row>
    <row r="1804" spans="1:3" x14ac:dyDescent="0.25">
      <c r="A1804">
        <v>1803</v>
      </c>
      <c r="B1804" t="s">
        <v>8219</v>
      </c>
      <c r="C1804">
        <v>65</v>
      </c>
    </row>
    <row r="1805" spans="1:3" x14ac:dyDescent="0.25">
      <c r="A1805">
        <v>1804</v>
      </c>
      <c r="B1805" t="s">
        <v>8219</v>
      </c>
      <c r="C1805">
        <v>46</v>
      </c>
    </row>
    <row r="1806" spans="1:3" x14ac:dyDescent="0.25">
      <c r="A1806">
        <v>1805</v>
      </c>
      <c r="B1806" t="s">
        <v>8219</v>
      </c>
      <c r="C1806">
        <v>85</v>
      </c>
    </row>
    <row r="1807" spans="1:3" x14ac:dyDescent="0.25">
      <c r="A1807">
        <v>1806</v>
      </c>
      <c r="B1807" t="s">
        <v>8219</v>
      </c>
      <c r="C1807">
        <v>66</v>
      </c>
    </row>
    <row r="1808" spans="1:3" x14ac:dyDescent="0.25">
      <c r="A1808">
        <v>1807</v>
      </c>
      <c r="B1808" t="s">
        <v>8219</v>
      </c>
      <c r="C1808">
        <v>165</v>
      </c>
    </row>
    <row r="1809" spans="1:3" x14ac:dyDescent="0.25">
      <c r="A1809">
        <v>1808</v>
      </c>
      <c r="B1809" t="s">
        <v>8219</v>
      </c>
      <c r="C1809">
        <v>17</v>
      </c>
    </row>
    <row r="1810" spans="1:3" x14ac:dyDescent="0.25">
      <c r="A1810">
        <v>1809</v>
      </c>
      <c r="B1810" t="s">
        <v>8219</v>
      </c>
      <c r="C1810">
        <v>3</v>
      </c>
    </row>
    <row r="1811" spans="1:3" x14ac:dyDescent="0.25">
      <c r="A1811">
        <v>1810</v>
      </c>
      <c r="B1811" t="s">
        <v>8219</v>
      </c>
      <c r="C1811">
        <v>17</v>
      </c>
    </row>
    <row r="1812" spans="1:3" x14ac:dyDescent="0.25">
      <c r="A1812">
        <v>1811</v>
      </c>
      <c r="B1812" t="s">
        <v>8219</v>
      </c>
      <c r="C1812">
        <v>91</v>
      </c>
    </row>
    <row r="1813" spans="1:3" x14ac:dyDescent="0.25">
      <c r="A1813">
        <v>1812</v>
      </c>
      <c r="B1813" t="s">
        <v>8219</v>
      </c>
      <c r="C1813">
        <v>67</v>
      </c>
    </row>
    <row r="1814" spans="1:3" x14ac:dyDescent="0.25">
      <c r="A1814">
        <v>1813</v>
      </c>
      <c r="B1814" t="s">
        <v>8219</v>
      </c>
      <c r="C1814">
        <v>18</v>
      </c>
    </row>
    <row r="1815" spans="1:3" x14ac:dyDescent="0.25">
      <c r="A1815">
        <v>1814</v>
      </c>
      <c r="B1815" t="s">
        <v>8219</v>
      </c>
      <c r="C1815">
        <v>21</v>
      </c>
    </row>
    <row r="1816" spans="1:3" x14ac:dyDescent="0.25">
      <c r="A1816">
        <v>1815</v>
      </c>
      <c r="B1816" t="s">
        <v>8219</v>
      </c>
      <c r="C1816">
        <v>40</v>
      </c>
    </row>
    <row r="1817" spans="1:3" x14ac:dyDescent="0.25">
      <c r="A1817">
        <v>1816</v>
      </c>
      <c r="B1817" t="s">
        <v>8219</v>
      </c>
      <c r="C1817">
        <v>78</v>
      </c>
    </row>
    <row r="1818" spans="1:3" x14ac:dyDescent="0.25">
      <c r="A1818">
        <v>1817</v>
      </c>
      <c r="B1818" t="s">
        <v>8219</v>
      </c>
      <c r="C1818">
        <v>26</v>
      </c>
    </row>
    <row r="1819" spans="1:3" x14ac:dyDescent="0.25">
      <c r="A1819">
        <v>1818</v>
      </c>
      <c r="B1819" t="s">
        <v>8219</v>
      </c>
      <c r="C1819">
        <v>14</v>
      </c>
    </row>
    <row r="1820" spans="1:3" x14ac:dyDescent="0.25">
      <c r="A1820">
        <v>1819</v>
      </c>
      <c r="B1820" t="s">
        <v>8219</v>
      </c>
      <c r="C1820">
        <v>44</v>
      </c>
    </row>
    <row r="1821" spans="1:3" x14ac:dyDescent="0.25">
      <c r="A1821">
        <v>1820</v>
      </c>
      <c r="B1821" t="s">
        <v>8219</v>
      </c>
      <c r="C1821">
        <v>9</v>
      </c>
    </row>
    <row r="1822" spans="1:3" x14ac:dyDescent="0.25">
      <c r="A1822">
        <v>1821</v>
      </c>
      <c r="B1822" t="s">
        <v>8219</v>
      </c>
      <c r="C1822">
        <v>30</v>
      </c>
    </row>
    <row r="1823" spans="1:3" x14ac:dyDescent="0.25">
      <c r="A1823">
        <v>1822</v>
      </c>
      <c r="B1823" t="s">
        <v>8219</v>
      </c>
      <c r="C1823">
        <v>45</v>
      </c>
    </row>
    <row r="1824" spans="1:3" x14ac:dyDescent="0.25">
      <c r="A1824">
        <v>1823</v>
      </c>
      <c r="B1824" t="s">
        <v>8219</v>
      </c>
      <c r="C1824">
        <v>56</v>
      </c>
    </row>
    <row r="1825" spans="1:3" x14ac:dyDescent="0.25">
      <c r="A1825">
        <v>1824</v>
      </c>
      <c r="B1825" t="s">
        <v>8219</v>
      </c>
      <c r="C1825">
        <v>46</v>
      </c>
    </row>
    <row r="1826" spans="1:3" x14ac:dyDescent="0.25">
      <c r="A1826">
        <v>1825</v>
      </c>
      <c r="B1826" t="s">
        <v>8219</v>
      </c>
      <c r="C1826">
        <v>34</v>
      </c>
    </row>
    <row r="1827" spans="1:3" x14ac:dyDescent="0.25">
      <c r="A1827">
        <v>1826</v>
      </c>
      <c r="B1827" t="s">
        <v>8219</v>
      </c>
      <c r="C1827">
        <v>98</v>
      </c>
    </row>
    <row r="1828" spans="1:3" x14ac:dyDescent="0.25">
      <c r="A1828">
        <v>1827</v>
      </c>
      <c r="B1828" t="s">
        <v>8219</v>
      </c>
      <c r="C1828">
        <v>46</v>
      </c>
    </row>
    <row r="1829" spans="1:3" x14ac:dyDescent="0.25">
      <c r="A1829">
        <v>1828</v>
      </c>
      <c r="B1829" t="s">
        <v>8219</v>
      </c>
      <c r="C1829">
        <v>10</v>
      </c>
    </row>
    <row r="1830" spans="1:3" x14ac:dyDescent="0.25">
      <c r="A1830">
        <v>1829</v>
      </c>
      <c r="B1830" t="s">
        <v>8219</v>
      </c>
      <c r="C1830">
        <v>76</v>
      </c>
    </row>
    <row r="1831" spans="1:3" x14ac:dyDescent="0.25">
      <c r="A1831">
        <v>1830</v>
      </c>
      <c r="B1831" t="s">
        <v>8219</v>
      </c>
      <c r="C1831">
        <v>104</v>
      </c>
    </row>
    <row r="1832" spans="1:3" x14ac:dyDescent="0.25">
      <c r="A1832">
        <v>1831</v>
      </c>
      <c r="B1832" t="s">
        <v>8219</v>
      </c>
      <c r="C1832">
        <v>87</v>
      </c>
    </row>
    <row r="1833" spans="1:3" x14ac:dyDescent="0.25">
      <c r="A1833">
        <v>1832</v>
      </c>
      <c r="B1833" t="s">
        <v>8219</v>
      </c>
      <c r="C1833">
        <v>29</v>
      </c>
    </row>
    <row r="1834" spans="1:3" x14ac:dyDescent="0.25">
      <c r="A1834">
        <v>1833</v>
      </c>
      <c r="B1834" t="s">
        <v>8219</v>
      </c>
      <c r="C1834">
        <v>51</v>
      </c>
    </row>
    <row r="1835" spans="1:3" x14ac:dyDescent="0.25">
      <c r="A1835">
        <v>1834</v>
      </c>
      <c r="B1835" t="s">
        <v>8219</v>
      </c>
      <c r="C1835">
        <v>12</v>
      </c>
    </row>
    <row r="1836" spans="1:3" x14ac:dyDescent="0.25">
      <c r="A1836">
        <v>1835</v>
      </c>
      <c r="B1836" t="s">
        <v>8219</v>
      </c>
      <c r="C1836">
        <v>72</v>
      </c>
    </row>
    <row r="1837" spans="1:3" x14ac:dyDescent="0.25">
      <c r="A1837">
        <v>1836</v>
      </c>
      <c r="B1837" t="s">
        <v>8219</v>
      </c>
      <c r="C1837">
        <v>21</v>
      </c>
    </row>
    <row r="1838" spans="1:3" x14ac:dyDescent="0.25">
      <c r="A1838">
        <v>1837</v>
      </c>
      <c r="B1838" t="s">
        <v>8219</v>
      </c>
      <c r="C1838">
        <v>42</v>
      </c>
    </row>
    <row r="1839" spans="1:3" x14ac:dyDescent="0.25">
      <c r="A1839">
        <v>1838</v>
      </c>
      <c r="B1839" t="s">
        <v>8219</v>
      </c>
      <c r="C1839">
        <v>71</v>
      </c>
    </row>
    <row r="1840" spans="1:3" x14ac:dyDescent="0.25">
      <c r="A1840">
        <v>1839</v>
      </c>
      <c r="B1840" t="s">
        <v>8219</v>
      </c>
      <c r="C1840">
        <v>168</v>
      </c>
    </row>
    <row r="1841" spans="1:3" x14ac:dyDescent="0.25">
      <c r="A1841">
        <v>1840</v>
      </c>
      <c r="B1841" t="s">
        <v>8219</v>
      </c>
      <c r="C1841">
        <v>19</v>
      </c>
    </row>
    <row r="1842" spans="1:3" x14ac:dyDescent="0.25">
      <c r="A1842">
        <v>1841</v>
      </c>
      <c r="B1842" t="s">
        <v>8219</v>
      </c>
      <c r="C1842">
        <v>37</v>
      </c>
    </row>
    <row r="1843" spans="1:3" x14ac:dyDescent="0.25">
      <c r="A1843">
        <v>1842</v>
      </c>
      <c r="B1843" t="s">
        <v>8219</v>
      </c>
      <c r="C1843">
        <v>36</v>
      </c>
    </row>
    <row r="1844" spans="1:3" x14ac:dyDescent="0.25">
      <c r="A1844">
        <v>1843</v>
      </c>
      <c r="B1844" t="s">
        <v>8219</v>
      </c>
      <c r="C1844">
        <v>14</v>
      </c>
    </row>
    <row r="1845" spans="1:3" x14ac:dyDescent="0.25">
      <c r="A1845">
        <v>1844</v>
      </c>
      <c r="B1845" t="s">
        <v>8219</v>
      </c>
      <c r="C1845">
        <v>18</v>
      </c>
    </row>
    <row r="1846" spans="1:3" x14ac:dyDescent="0.25">
      <c r="A1846">
        <v>1845</v>
      </c>
      <c r="B1846" t="s">
        <v>8219</v>
      </c>
      <c r="C1846">
        <v>82</v>
      </c>
    </row>
    <row r="1847" spans="1:3" x14ac:dyDescent="0.25">
      <c r="A1847">
        <v>1846</v>
      </c>
      <c r="B1847" t="s">
        <v>8219</v>
      </c>
      <c r="C1847">
        <v>43</v>
      </c>
    </row>
    <row r="1848" spans="1:3" x14ac:dyDescent="0.25">
      <c r="A1848">
        <v>1847</v>
      </c>
      <c r="B1848" t="s">
        <v>8219</v>
      </c>
      <c r="C1848">
        <v>8</v>
      </c>
    </row>
    <row r="1849" spans="1:3" x14ac:dyDescent="0.25">
      <c r="A1849">
        <v>1848</v>
      </c>
      <c r="B1849" t="s">
        <v>8219</v>
      </c>
      <c r="C1849">
        <v>45</v>
      </c>
    </row>
    <row r="1850" spans="1:3" x14ac:dyDescent="0.25">
      <c r="A1850">
        <v>1849</v>
      </c>
      <c r="B1850" t="s">
        <v>8219</v>
      </c>
      <c r="C1850">
        <v>20</v>
      </c>
    </row>
    <row r="1851" spans="1:3" x14ac:dyDescent="0.25">
      <c r="A1851">
        <v>1850</v>
      </c>
      <c r="B1851" t="s">
        <v>8219</v>
      </c>
      <c r="C1851">
        <v>31</v>
      </c>
    </row>
    <row r="1852" spans="1:3" x14ac:dyDescent="0.25">
      <c r="A1852">
        <v>1851</v>
      </c>
      <c r="B1852" t="s">
        <v>8219</v>
      </c>
      <c r="C1852">
        <v>25</v>
      </c>
    </row>
    <row r="1853" spans="1:3" x14ac:dyDescent="0.25">
      <c r="A1853">
        <v>1852</v>
      </c>
      <c r="B1853" t="s">
        <v>8219</v>
      </c>
      <c r="C1853">
        <v>14</v>
      </c>
    </row>
    <row r="1854" spans="1:3" x14ac:dyDescent="0.25">
      <c r="A1854">
        <v>1853</v>
      </c>
      <c r="B1854" t="s">
        <v>8219</v>
      </c>
      <c r="C1854">
        <v>45</v>
      </c>
    </row>
    <row r="1855" spans="1:3" x14ac:dyDescent="0.25">
      <c r="A1855">
        <v>1854</v>
      </c>
      <c r="B1855" t="s">
        <v>8219</v>
      </c>
      <c r="C1855">
        <v>20</v>
      </c>
    </row>
    <row r="1856" spans="1:3" x14ac:dyDescent="0.25">
      <c r="A1856">
        <v>1855</v>
      </c>
      <c r="B1856" t="s">
        <v>8219</v>
      </c>
      <c r="C1856">
        <v>39</v>
      </c>
    </row>
    <row r="1857" spans="1:3" x14ac:dyDescent="0.25">
      <c r="A1857">
        <v>1856</v>
      </c>
      <c r="B1857" t="s">
        <v>8219</v>
      </c>
      <c r="C1857">
        <v>16</v>
      </c>
    </row>
    <row r="1858" spans="1:3" x14ac:dyDescent="0.25">
      <c r="A1858">
        <v>1857</v>
      </c>
      <c r="B1858" t="s">
        <v>8219</v>
      </c>
      <c r="C1858">
        <v>37</v>
      </c>
    </row>
    <row r="1859" spans="1:3" x14ac:dyDescent="0.25">
      <c r="A1859">
        <v>1858</v>
      </c>
      <c r="B1859" t="s">
        <v>8219</v>
      </c>
      <c r="C1859">
        <v>14</v>
      </c>
    </row>
    <row r="1860" spans="1:3" x14ac:dyDescent="0.25">
      <c r="A1860">
        <v>1859</v>
      </c>
      <c r="B1860" t="s">
        <v>8219</v>
      </c>
      <c r="C1860">
        <v>21</v>
      </c>
    </row>
    <row r="1861" spans="1:3" x14ac:dyDescent="0.25">
      <c r="A1861">
        <v>1860</v>
      </c>
      <c r="B1861" t="s">
        <v>8219</v>
      </c>
      <c r="C1861">
        <v>69</v>
      </c>
    </row>
    <row r="1862" spans="1:3" x14ac:dyDescent="0.25">
      <c r="A1862">
        <v>1861</v>
      </c>
      <c r="B1862" t="s">
        <v>8219</v>
      </c>
      <c r="C1862">
        <v>16</v>
      </c>
    </row>
    <row r="1863" spans="1:3" x14ac:dyDescent="0.25">
      <c r="A1863">
        <v>1862</v>
      </c>
      <c r="B1863" t="s">
        <v>8219</v>
      </c>
      <c r="C1863">
        <v>55</v>
      </c>
    </row>
    <row r="1864" spans="1:3" x14ac:dyDescent="0.25">
      <c r="A1864">
        <v>1863</v>
      </c>
      <c r="B1864" t="s">
        <v>8219</v>
      </c>
      <c r="C1864">
        <v>27</v>
      </c>
    </row>
    <row r="1865" spans="1:3" x14ac:dyDescent="0.25">
      <c r="A1865">
        <v>1864</v>
      </c>
      <c r="B1865" t="s">
        <v>8219</v>
      </c>
      <c r="C1865">
        <v>36</v>
      </c>
    </row>
    <row r="1866" spans="1:3" x14ac:dyDescent="0.25">
      <c r="A1866">
        <v>1865</v>
      </c>
      <c r="B1866" t="s">
        <v>8219</v>
      </c>
      <c r="C1866">
        <v>19</v>
      </c>
    </row>
    <row r="1867" spans="1:3" x14ac:dyDescent="0.25">
      <c r="A1867">
        <v>1866</v>
      </c>
      <c r="B1867" t="s">
        <v>8219</v>
      </c>
      <c r="C1867">
        <v>12</v>
      </c>
    </row>
    <row r="1868" spans="1:3" x14ac:dyDescent="0.25">
      <c r="A1868">
        <v>1867</v>
      </c>
      <c r="B1868" t="s">
        <v>8219</v>
      </c>
      <c r="C1868">
        <v>17</v>
      </c>
    </row>
    <row r="1869" spans="1:3" x14ac:dyDescent="0.25">
      <c r="A1869">
        <v>1868</v>
      </c>
      <c r="B1869" t="s">
        <v>8219</v>
      </c>
      <c r="C1869">
        <v>114</v>
      </c>
    </row>
    <row r="1870" spans="1:3" x14ac:dyDescent="0.25">
      <c r="A1870">
        <v>1869</v>
      </c>
      <c r="B1870" t="s">
        <v>8219</v>
      </c>
      <c r="C1870">
        <v>93</v>
      </c>
    </row>
    <row r="1871" spans="1:3" x14ac:dyDescent="0.25">
      <c r="A1871">
        <v>1870</v>
      </c>
      <c r="B1871" t="s">
        <v>8219</v>
      </c>
      <c r="C1871">
        <v>36</v>
      </c>
    </row>
    <row r="1872" spans="1:3" x14ac:dyDescent="0.25">
      <c r="A1872">
        <v>1871</v>
      </c>
      <c r="B1872" t="s">
        <v>8219</v>
      </c>
      <c r="C1872">
        <v>61</v>
      </c>
    </row>
    <row r="1873" spans="1:3" x14ac:dyDescent="0.25">
      <c r="A1873">
        <v>1872</v>
      </c>
      <c r="B1873" t="s">
        <v>8219</v>
      </c>
      <c r="C1873">
        <v>47</v>
      </c>
    </row>
    <row r="1874" spans="1:3" x14ac:dyDescent="0.25">
      <c r="A1874">
        <v>1873</v>
      </c>
      <c r="B1874" t="s">
        <v>8219</v>
      </c>
      <c r="C1874">
        <v>17</v>
      </c>
    </row>
    <row r="1875" spans="1:3" x14ac:dyDescent="0.25">
      <c r="A1875">
        <v>1874</v>
      </c>
      <c r="B1875" t="s">
        <v>8219</v>
      </c>
      <c r="C1875">
        <v>63</v>
      </c>
    </row>
    <row r="1876" spans="1:3" x14ac:dyDescent="0.25">
      <c r="A1876">
        <v>1875</v>
      </c>
      <c r="B1876" t="s">
        <v>8219</v>
      </c>
      <c r="C1876">
        <v>9</v>
      </c>
    </row>
    <row r="1877" spans="1:3" x14ac:dyDescent="0.25">
      <c r="A1877">
        <v>1876</v>
      </c>
      <c r="B1877" t="s">
        <v>8219</v>
      </c>
      <c r="C1877">
        <v>30</v>
      </c>
    </row>
    <row r="1878" spans="1:3" x14ac:dyDescent="0.25">
      <c r="A1878">
        <v>1877</v>
      </c>
      <c r="B1878" t="s">
        <v>8219</v>
      </c>
      <c r="C1878">
        <v>23</v>
      </c>
    </row>
    <row r="1879" spans="1:3" x14ac:dyDescent="0.25">
      <c r="A1879">
        <v>1878</v>
      </c>
      <c r="B1879" t="s">
        <v>8219</v>
      </c>
      <c r="C1879">
        <v>33</v>
      </c>
    </row>
    <row r="1880" spans="1:3" x14ac:dyDescent="0.25">
      <c r="A1880">
        <v>1879</v>
      </c>
      <c r="B1880" t="s">
        <v>8219</v>
      </c>
      <c r="C1880">
        <v>39</v>
      </c>
    </row>
    <row r="1881" spans="1:3" x14ac:dyDescent="0.25">
      <c r="A1881">
        <v>1880</v>
      </c>
      <c r="B1881" t="s">
        <v>8219</v>
      </c>
      <c r="C1881">
        <v>17</v>
      </c>
    </row>
    <row r="1882" spans="1:3" x14ac:dyDescent="0.25">
      <c r="A1882">
        <v>1881</v>
      </c>
      <c r="B1882" t="s">
        <v>8219</v>
      </c>
      <c r="C1882">
        <v>6</v>
      </c>
    </row>
    <row r="1883" spans="1:3" x14ac:dyDescent="0.25">
      <c r="A1883">
        <v>1882</v>
      </c>
      <c r="B1883" t="s">
        <v>8219</v>
      </c>
      <c r="C1883">
        <v>39</v>
      </c>
    </row>
    <row r="1884" spans="1:3" x14ac:dyDescent="0.25">
      <c r="A1884">
        <v>1883</v>
      </c>
      <c r="B1884" t="s">
        <v>8219</v>
      </c>
      <c r="C1884">
        <v>57</v>
      </c>
    </row>
    <row r="1885" spans="1:3" x14ac:dyDescent="0.25">
      <c r="A1885">
        <v>1884</v>
      </c>
      <c r="B1885" t="s">
        <v>8219</v>
      </c>
      <c r="C1885">
        <v>56</v>
      </c>
    </row>
    <row r="1886" spans="1:3" x14ac:dyDescent="0.25">
      <c r="A1886">
        <v>1885</v>
      </c>
      <c r="B1886" t="s">
        <v>8219</v>
      </c>
      <c r="C1886">
        <v>13</v>
      </c>
    </row>
    <row r="1887" spans="1:3" x14ac:dyDescent="0.25">
      <c r="A1887">
        <v>1886</v>
      </c>
      <c r="B1887" t="s">
        <v>8219</v>
      </c>
      <c r="C1887">
        <v>95</v>
      </c>
    </row>
    <row r="1888" spans="1:3" x14ac:dyDescent="0.25">
      <c r="A1888">
        <v>1887</v>
      </c>
      <c r="B1888" t="s">
        <v>8219</v>
      </c>
      <c r="C1888">
        <v>80</v>
      </c>
    </row>
    <row r="1889" spans="1:3" x14ac:dyDescent="0.25">
      <c r="A1889">
        <v>1888</v>
      </c>
      <c r="B1889" t="s">
        <v>8219</v>
      </c>
      <c r="C1889">
        <v>133</v>
      </c>
    </row>
    <row r="1890" spans="1:3" x14ac:dyDescent="0.25">
      <c r="A1890">
        <v>1889</v>
      </c>
      <c r="B1890" t="s">
        <v>8219</v>
      </c>
      <c r="C1890">
        <v>44</v>
      </c>
    </row>
    <row r="1891" spans="1:3" x14ac:dyDescent="0.25">
      <c r="A1891">
        <v>1890</v>
      </c>
      <c r="B1891" t="s">
        <v>8219</v>
      </c>
      <c r="C1891">
        <v>30</v>
      </c>
    </row>
    <row r="1892" spans="1:3" x14ac:dyDescent="0.25">
      <c r="A1892">
        <v>1891</v>
      </c>
      <c r="B1892" t="s">
        <v>8219</v>
      </c>
      <c r="C1892">
        <v>56</v>
      </c>
    </row>
    <row r="1893" spans="1:3" x14ac:dyDescent="0.25">
      <c r="A1893">
        <v>1892</v>
      </c>
      <c r="B1893" t="s">
        <v>8219</v>
      </c>
      <c r="C1893">
        <v>66</v>
      </c>
    </row>
    <row r="1894" spans="1:3" x14ac:dyDescent="0.25">
      <c r="A1894">
        <v>1893</v>
      </c>
      <c r="B1894" t="s">
        <v>8219</v>
      </c>
      <c r="C1894">
        <v>29</v>
      </c>
    </row>
    <row r="1895" spans="1:3" x14ac:dyDescent="0.25">
      <c r="A1895">
        <v>1894</v>
      </c>
      <c r="B1895" t="s">
        <v>8219</v>
      </c>
      <c r="C1895">
        <v>72</v>
      </c>
    </row>
    <row r="1896" spans="1:3" x14ac:dyDescent="0.25">
      <c r="A1896">
        <v>1895</v>
      </c>
      <c r="B1896" t="s">
        <v>8219</v>
      </c>
      <c r="C1896">
        <v>27</v>
      </c>
    </row>
    <row r="1897" spans="1:3" x14ac:dyDescent="0.25">
      <c r="A1897">
        <v>1896</v>
      </c>
      <c r="B1897" t="s">
        <v>8219</v>
      </c>
      <c r="C1897">
        <v>10</v>
      </c>
    </row>
    <row r="1898" spans="1:3" x14ac:dyDescent="0.25">
      <c r="A1898">
        <v>1897</v>
      </c>
      <c r="B1898" t="s">
        <v>8219</v>
      </c>
      <c r="C1898">
        <v>35</v>
      </c>
    </row>
    <row r="1899" spans="1:3" x14ac:dyDescent="0.25">
      <c r="A1899">
        <v>1898</v>
      </c>
      <c r="B1899" t="s">
        <v>8219</v>
      </c>
      <c r="C1899">
        <v>29</v>
      </c>
    </row>
    <row r="1900" spans="1:3" x14ac:dyDescent="0.25">
      <c r="A1900">
        <v>1899</v>
      </c>
      <c r="B1900" t="s">
        <v>8219</v>
      </c>
      <c r="C1900">
        <v>13</v>
      </c>
    </row>
    <row r="1901" spans="1:3" x14ac:dyDescent="0.25">
      <c r="A1901">
        <v>1900</v>
      </c>
      <c r="B1901" t="s">
        <v>8219</v>
      </c>
      <c r="C1901">
        <v>72</v>
      </c>
    </row>
    <row r="1902" spans="1:3" x14ac:dyDescent="0.25">
      <c r="A1902">
        <v>1901</v>
      </c>
      <c r="B1902" t="s">
        <v>8219</v>
      </c>
      <c r="C1902">
        <v>78</v>
      </c>
    </row>
    <row r="1903" spans="1:3" x14ac:dyDescent="0.25">
      <c r="A1903">
        <v>1902</v>
      </c>
      <c r="B1903" t="s">
        <v>8219</v>
      </c>
      <c r="C1903">
        <v>49</v>
      </c>
    </row>
    <row r="1904" spans="1:3" x14ac:dyDescent="0.25">
      <c r="A1904">
        <v>1903</v>
      </c>
      <c r="B1904" t="s">
        <v>8219</v>
      </c>
      <c r="C1904">
        <v>42</v>
      </c>
    </row>
    <row r="1905" spans="1:3" x14ac:dyDescent="0.25">
      <c r="A1905">
        <v>1904</v>
      </c>
      <c r="B1905" t="s">
        <v>8219</v>
      </c>
      <c r="C1905">
        <v>35</v>
      </c>
    </row>
    <row r="1906" spans="1:3" x14ac:dyDescent="0.25">
      <c r="A1906">
        <v>1905</v>
      </c>
      <c r="B1906" t="s">
        <v>8219</v>
      </c>
      <c r="C1906">
        <v>42</v>
      </c>
    </row>
    <row r="1907" spans="1:3" x14ac:dyDescent="0.25">
      <c r="A1907">
        <v>1906</v>
      </c>
      <c r="B1907" t="s">
        <v>8219</v>
      </c>
      <c r="C1907">
        <v>42</v>
      </c>
    </row>
    <row r="1908" spans="1:3" x14ac:dyDescent="0.25">
      <c r="A1908">
        <v>1907</v>
      </c>
      <c r="B1908" t="s">
        <v>8219</v>
      </c>
      <c r="C1908">
        <v>31</v>
      </c>
    </row>
    <row r="1909" spans="1:3" x14ac:dyDescent="0.25">
      <c r="A1909">
        <v>1908</v>
      </c>
      <c r="B1909" t="s">
        <v>8219</v>
      </c>
      <c r="C1909">
        <v>38</v>
      </c>
    </row>
    <row r="1910" spans="1:3" x14ac:dyDescent="0.25">
      <c r="A1910">
        <v>1909</v>
      </c>
      <c r="B1910" t="s">
        <v>8219</v>
      </c>
      <c r="C1910">
        <v>8</v>
      </c>
    </row>
    <row r="1911" spans="1:3" x14ac:dyDescent="0.25">
      <c r="A1911">
        <v>1910</v>
      </c>
      <c r="B1911" t="s">
        <v>8219</v>
      </c>
      <c r="C1911">
        <v>39</v>
      </c>
    </row>
    <row r="1912" spans="1:3" x14ac:dyDescent="0.25">
      <c r="A1912">
        <v>1911</v>
      </c>
      <c r="B1912" t="s">
        <v>8219</v>
      </c>
      <c r="C1912">
        <v>29</v>
      </c>
    </row>
    <row r="1913" spans="1:3" x14ac:dyDescent="0.25">
      <c r="A1913">
        <v>1912</v>
      </c>
      <c r="B1913" t="s">
        <v>8219</v>
      </c>
      <c r="C1913">
        <v>72</v>
      </c>
    </row>
    <row r="1914" spans="1:3" x14ac:dyDescent="0.25">
      <c r="A1914">
        <v>1913</v>
      </c>
      <c r="B1914" t="s">
        <v>8219</v>
      </c>
      <c r="C1914">
        <v>15</v>
      </c>
    </row>
    <row r="1915" spans="1:3" x14ac:dyDescent="0.25">
      <c r="A1915">
        <v>1914</v>
      </c>
      <c r="B1915" t="s">
        <v>8219</v>
      </c>
      <c r="C1915">
        <v>33</v>
      </c>
    </row>
    <row r="1916" spans="1:3" x14ac:dyDescent="0.25">
      <c r="A1916">
        <v>1915</v>
      </c>
      <c r="B1916" t="s">
        <v>8219</v>
      </c>
      <c r="C1916">
        <v>15</v>
      </c>
    </row>
    <row r="1917" spans="1:3" x14ac:dyDescent="0.25">
      <c r="A1917">
        <v>1916</v>
      </c>
      <c r="B1917" t="s">
        <v>8219</v>
      </c>
      <c r="C1917">
        <v>19</v>
      </c>
    </row>
    <row r="1918" spans="1:3" x14ac:dyDescent="0.25">
      <c r="A1918">
        <v>1917</v>
      </c>
      <c r="B1918" t="s">
        <v>8219</v>
      </c>
      <c r="C1918">
        <v>17</v>
      </c>
    </row>
    <row r="1919" spans="1:3" x14ac:dyDescent="0.25">
      <c r="A1919">
        <v>1918</v>
      </c>
      <c r="B1919" t="s">
        <v>8219</v>
      </c>
      <c r="C1919">
        <v>44</v>
      </c>
    </row>
    <row r="1920" spans="1:3" x14ac:dyDescent="0.25">
      <c r="A1920">
        <v>1919</v>
      </c>
      <c r="B1920" t="s">
        <v>8219</v>
      </c>
      <c r="C1920">
        <v>10</v>
      </c>
    </row>
    <row r="1921" spans="1:3" x14ac:dyDescent="0.25">
      <c r="A1921">
        <v>1920</v>
      </c>
      <c r="B1921" t="s">
        <v>8219</v>
      </c>
      <c r="C1921">
        <v>46</v>
      </c>
    </row>
    <row r="1922" spans="1:3" x14ac:dyDescent="0.25">
      <c r="A1922">
        <v>1921</v>
      </c>
      <c r="B1922" t="s">
        <v>8219</v>
      </c>
      <c r="C1922">
        <v>11</v>
      </c>
    </row>
    <row r="1923" spans="1:3" x14ac:dyDescent="0.25">
      <c r="A1923">
        <v>1922</v>
      </c>
      <c r="B1923" t="s">
        <v>8219</v>
      </c>
      <c r="C1923">
        <v>13</v>
      </c>
    </row>
    <row r="1924" spans="1:3" x14ac:dyDescent="0.25">
      <c r="A1924">
        <v>1923</v>
      </c>
      <c r="B1924" t="s">
        <v>8219</v>
      </c>
      <c r="C1924">
        <v>33</v>
      </c>
    </row>
    <row r="1925" spans="1:3" x14ac:dyDescent="0.25">
      <c r="A1925">
        <v>1924</v>
      </c>
      <c r="B1925" t="s">
        <v>8219</v>
      </c>
      <c r="C1925">
        <v>28</v>
      </c>
    </row>
    <row r="1926" spans="1:3" x14ac:dyDescent="0.25">
      <c r="A1926">
        <v>1925</v>
      </c>
      <c r="B1926" t="s">
        <v>8219</v>
      </c>
      <c r="C1926">
        <v>21</v>
      </c>
    </row>
    <row r="1927" spans="1:3" x14ac:dyDescent="0.25">
      <c r="A1927">
        <v>1926</v>
      </c>
      <c r="B1927" t="s">
        <v>8219</v>
      </c>
      <c r="C1927">
        <v>13</v>
      </c>
    </row>
    <row r="1928" spans="1:3" x14ac:dyDescent="0.25">
      <c r="A1928">
        <v>1927</v>
      </c>
      <c r="B1928" t="s">
        <v>8219</v>
      </c>
      <c r="C1928">
        <v>34</v>
      </c>
    </row>
    <row r="1929" spans="1:3" x14ac:dyDescent="0.25">
      <c r="A1929">
        <v>1928</v>
      </c>
      <c r="B1929" t="s">
        <v>8219</v>
      </c>
      <c r="C1929">
        <v>80</v>
      </c>
    </row>
    <row r="1930" spans="1:3" x14ac:dyDescent="0.25">
      <c r="A1930">
        <v>1929</v>
      </c>
      <c r="B1930" t="s">
        <v>8219</v>
      </c>
      <c r="C1930">
        <v>74</v>
      </c>
    </row>
    <row r="1931" spans="1:3" x14ac:dyDescent="0.25">
      <c r="A1931">
        <v>1930</v>
      </c>
      <c r="B1931" t="s">
        <v>8219</v>
      </c>
      <c r="C1931">
        <v>7</v>
      </c>
    </row>
    <row r="1932" spans="1:3" x14ac:dyDescent="0.25">
      <c r="A1932">
        <v>1931</v>
      </c>
      <c r="B1932" t="s">
        <v>8219</v>
      </c>
      <c r="C1932">
        <v>34</v>
      </c>
    </row>
    <row r="1933" spans="1:3" x14ac:dyDescent="0.25">
      <c r="A1933">
        <v>1932</v>
      </c>
      <c r="B1933" t="s">
        <v>8219</v>
      </c>
      <c r="C1933">
        <v>86</v>
      </c>
    </row>
    <row r="1934" spans="1:3" x14ac:dyDescent="0.25">
      <c r="A1934">
        <v>1933</v>
      </c>
      <c r="B1934" t="s">
        <v>8219</v>
      </c>
      <c r="C1934">
        <v>37</v>
      </c>
    </row>
    <row r="1935" spans="1:3" x14ac:dyDescent="0.25">
      <c r="A1935">
        <v>1934</v>
      </c>
      <c r="B1935" t="s">
        <v>8219</v>
      </c>
      <c r="C1935">
        <v>18</v>
      </c>
    </row>
    <row r="1936" spans="1:3" x14ac:dyDescent="0.25">
      <c r="A1936">
        <v>1935</v>
      </c>
      <c r="B1936" t="s">
        <v>8219</v>
      </c>
      <c r="C1936">
        <v>22</v>
      </c>
    </row>
    <row r="1937" spans="1:3" x14ac:dyDescent="0.25">
      <c r="A1937">
        <v>1936</v>
      </c>
      <c r="B1937" t="s">
        <v>8219</v>
      </c>
      <c r="C1937">
        <v>26</v>
      </c>
    </row>
    <row r="1938" spans="1:3" x14ac:dyDescent="0.25">
      <c r="A1938">
        <v>1937</v>
      </c>
      <c r="B1938" t="s">
        <v>8219</v>
      </c>
      <c r="C1938">
        <v>27</v>
      </c>
    </row>
    <row r="1939" spans="1:3" x14ac:dyDescent="0.25">
      <c r="A1939">
        <v>1938</v>
      </c>
      <c r="B1939" t="s">
        <v>8219</v>
      </c>
      <c r="C1939">
        <v>8</v>
      </c>
    </row>
    <row r="1940" spans="1:3" x14ac:dyDescent="0.25">
      <c r="A1940">
        <v>1939</v>
      </c>
      <c r="B1940" t="s">
        <v>8219</v>
      </c>
      <c r="C1940">
        <v>204</v>
      </c>
    </row>
    <row r="1941" spans="1:3" x14ac:dyDescent="0.25">
      <c r="A1941">
        <v>1940</v>
      </c>
      <c r="B1941" t="s">
        <v>8219</v>
      </c>
      <c r="C1941">
        <v>46</v>
      </c>
    </row>
    <row r="1942" spans="1:3" x14ac:dyDescent="0.25">
      <c r="A1942">
        <v>1941</v>
      </c>
      <c r="B1942" t="s">
        <v>8219</v>
      </c>
      <c r="C1942">
        <v>17</v>
      </c>
    </row>
    <row r="1943" spans="1:3" x14ac:dyDescent="0.25">
      <c r="A1943">
        <v>1942</v>
      </c>
      <c r="B1943" t="s">
        <v>8219</v>
      </c>
      <c r="C1943">
        <v>28</v>
      </c>
    </row>
    <row r="1944" spans="1:3" x14ac:dyDescent="0.25">
      <c r="A1944">
        <v>1943</v>
      </c>
      <c r="B1944" t="s">
        <v>8219</v>
      </c>
      <c r="C1944">
        <v>83</v>
      </c>
    </row>
    <row r="1945" spans="1:3" x14ac:dyDescent="0.25">
      <c r="A1945">
        <v>1944</v>
      </c>
      <c r="B1945" t="s">
        <v>8219</v>
      </c>
      <c r="C1945">
        <v>13</v>
      </c>
    </row>
    <row r="1946" spans="1:3" x14ac:dyDescent="0.25">
      <c r="A1946">
        <v>1945</v>
      </c>
      <c r="B1946" t="s">
        <v>8219</v>
      </c>
      <c r="C1946">
        <v>8</v>
      </c>
    </row>
    <row r="1947" spans="1:3" x14ac:dyDescent="0.25">
      <c r="A1947">
        <v>1946</v>
      </c>
      <c r="B1947" t="s">
        <v>8219</v>
      </c>
      <c r="C1947">
        <v>32</v>
      </c>
    </row>
    <row r="1948" spans="1:3" x14ac:dyDescent="0.25">
      <c r="A1948">
        <v>1947</v>
      </c>
      <c r="B1948" t="s">
        <v>8219</v>
      </c>
      <c r="C1948">
        <v>85</v>
      </c>
    </row>
    <row r="1949" spans="1:3" x14ac:dyDescent="0.25">
      <c r="A1949">
        <v>1948</v>
      </c>
      <c r="B1949" t="s">
        <v>8219</v>
      </c>
      <c r="C1949">
        <v>29</v>
      </c>
    </row>
    <row r="1950" spans="1:3" x14ac:dyDescent="0.25">
      <c r="A1950">
        <v>1949</v>
      </c>
      <c r="B1950" t="s">
        <v>8219</v>
      </c>
      <c r="C1950">
        <v>24</v>
      </c>
    </row>
    <row r="1951" spans="1:3" x14ac:dyDescent="0.25">
      <c r="A1951">
        <v>1950</v>
      </c>
      <c r="B1951" t="s">
        <v>8219</v>
      </c>
      <c r="C1951">
        <v>8</v>
      </c>
    </row>
    <row r="1952" spans="1:3" x14ac:dyDescent="0.25">
      <c r="A1952">
        <v>1951</v>
      </c>
      <c r="B1952" t="s">
        <v>8219</v>
      </c>
      <c r="C1952">
        <v>19</v>
      </c>
    </row>
    <row r="1953" spans="1:3" x14ac:dyDescent="0.25">
      <c r="A1953">
        <v>1952</v>
      </c>
      <c r="B1953" t="s">
        <v>8219</v>
      </c>
      <c r="C1953">
        <v>336</v>
      </c>
    </row>
    <row r="1954" spans="1:3" x14ac:dyDescent="0.25">
      <c r="A1954">
        <v>1953</v>
      </c>
      <c r="B1954" t="s">
        <v>8219</v>
      </c>
      <c r="C1954">
        <v>13</v>
      </c>
    </row>
    <row r="1955" spans="1:3" x14ac:dyDescent="0.25">
      <c r="A1955">
        <v>1954</v>
      </c>
      <c r="B1955" t="s">
        <v>8219</v>
      </c>
      <c r="C1955">
        <v>42</v>
      </c>
    </row>
    <row r="1956" spans="1:3" x14ac:dyDescent="0.25">
      <c r="A1956">
        <v>1955</v>
      </c>
      <c r="B1956" t="s">
        <v>8219</v>
      </c>
      <c r="C1956">
        <v>64</v>
      </c>
    </row>
    <row r="1957" spans="1:3" x14ac:dyDescent="0.25">
      <c r="A1957">
        <v>1956</v>
      </c>
      <c r="B1957" t="s">
        <v>8219</v>
      </c>
      <c r="C1957">
        <v>25</v>
      </c>
    </row>
    <row r="1958" spans="1:3" x14ac:dyDescent="0.25">
      <c r="A1958">
        <v>1957</v>
      </c>
      <c r="B1958" t="s">
        <v>8219</v>
      </c>
      <c r="C1958">
        <v>20</v>
      </c>
    </row>
    <row r="1959" spans="1:3" x14ac:dyDescent="0.25">
      <c r="A1959">
        <v>1958</v>
      </c>
      <c r="B1959" t="s">
        <v>8219</v>
      </c>
      <c r="C1959">
        <v>104</v>
      </c>
    </row>
    <row r="1960" spans="1:3" x14ac:dyDescent="0.25">
      <c r="A1960">
        <v>1959</v>
      </c>
      <c r="B1960" t="s">
        <v>8219</v>
      </c>
      <c r="C1960">
        <v>53</v>
      </c>
    </row>
    <row r="1961" spans="1:3" x14ac:dyDescent="0.25">
      <c r="A1961">
        <v>1960</v>
      </c>
      <c r="B1961" t="s">
        <v>8219</v>
      </c>
      <c r="C1961">
        <v>14</v>
      </c>
    </row>
    <row r="1962" spans="1:3" x14ac:dyDescent="0.25">
      <c r="A1962">
        <v>1961</v>
      </c>
      <c r="B1962" t="s">
        <v>8219</v>
      </c>
      <c r="C1962">
        <v>20</v>
      </c>
    </row>
    <row r="1963" spans="1:3" x14ac:dyDescent="0.25">
      <c r="A1963">
        <v>1962</v>
      </c>
      <c r="B1963" t="s">
        <v>8219</v>
      </c>
      <c r="C1963">
        <v>558</v>
      </c>
    </row>
    <row r="1964" spans="1:3" x14ac:dyDescent="0.25">
      <c r="A1964">
        <v>1963</v>
      </c>
      <c r="B1964" t="s">
        <v>8219</v>
      </c>
      <c r="C1964">
        <v>22</v>
      </c>
    </row>
    <row r="1965" spans="1:3" x14ac:dyDescent="0.25">
      <c r="A1965">
        <v>1964</v>
      </c>
      <c r="B1965" t="s">
        <v>8219</v>
      </c>
      <c r="C1965">
        <v>24</v>
      </c>
    </row>
    <row r="1966" spans="1:3" x14ac:dyDescent="0.25">
      <c r="A1966">
        <v>1965</v>
      </c>
      <c r="B1966" t="s">
        <v>8219</v>
      </c>
      <c r="C1966">
        <v>74</v>
      </c>
    </row>
    <row r="1967" spans="1:3" x14ac:dyDescent="0.25">
      <c r="A1967">
        <v>1966</v>
      </c>
      <c r="B1967" t="s">
        <v>8219</v>
      </c>
      <c r="C1967">
        <v>54</v>
      </c>
    </row>
    <row r="1968" spans="1:3" x14ac:dyDescent="0.25">
      <c r="A1968">
        <v>1967</v>
      </c>
      <c r="B1968" t="s">
        <v>8219</v>
      </c>
      <c r="C1968">
        <v>31</v>
      </c>
    </row>
    <row r="1969" spans="1:3" x14ac:dyDescent="0.25">
      <c r="A1969">
        <v>1968</v>
      </c>
      <c r="B1969" t="s">
        <v>8219</v>
      </c>
      <c r="C1969">
        <v>25</v>
      </c>
    </row>
    <row r="1970" spans="1:3" x14ac:dyDescent="0.25">
      <c r="A1970">
        <v>1969</v>
      </c>
      <c r="B1970" t="s">
        <v>8219</v>
      </c>
      <c r="C1970">
        <v>17</v>
      </c>
    </row>
    <row r="1971" spans="1:3" x14ac:dyDescent="0.25">
      <c r="A1971">
        <v>1970</v>
      </c>
      <c r="B1971" t="s">
        <v>8219</v>
      </c>
      <c r="C1971">
        <v>12</v>
      </c>
    </row>
    <row r="1972" spans="1:3" x14ac:dyDescent="0.25">
      <c r="A1972">
        <v>1971</v>
      </c>
      <c r="B1972" t="s">
        <v>8219</v>
      </c>
      <c r="C1972">
        <v>38</v>
      </c>
    </row>
    <row r="1973" spans="1:3" x14ac:dyDescent="0.25">
      <c r="A1973">
        <v>1972</v>
      </c>
      <c r="B1973" t="s">
        <v>8219</v>
      </c>
      <c r="C1973">
        <v>41</v>
      </c>
    </row>
    <row r="1974" spans="1:3" x14ac:dyDescent="0.25">
      <c r="A1974">
        <v>1973</v>
      </c>
      <c r="B1974" t="s">
        <v>8219</v>
      </c>
      <c r="C1974">
        <v>19</v>
      </c>
    </row>
    <row r="1975" spans="1:3" x14ac:dyDescent="0.25">
      <c r="A1975">
        <v>1974</v>
      </c>
      <c r="B1975" t="s">
        <v>8219</v>
      </c>
      <c r="C1975">
        <v>41</v>
      </c>
    </row>
    <row r="1976" spans="1:3" x14ac:dyDescent="0.25">
      <c r="A1976">
        <v>1975</v>
      </c>
      <c r="B1976" t="s">
        <v>8219</v>
      </c>
      <c r="C1976">
        <v>26</v>
      </c>
    </row>
    <row r="1977" spans="1:3" x14ac:dyDescent="0.25">
      <c r="A1977">
        <v>1976</v>
      </c>
      <c r="B1977" t="s">
        <v>8219</v>
      </c>
      <c r="C1977">
        <v>25</v>
      </c>
    </row>
    <row r="1978" spans="1:3" x14ac:dyDescent="0.25">
      <c r="A1978">
        <v>1977</v>
      </c>
      <c r="B1978" t="s">
        <v>8219</v>
      </c>
      <c r="C1978">
        <v>9</v>
      </c>
    </row>
    <row r="1979" spans="1:3" x14ac:dyDescent="0.25">
      <c r="A1979">
        <v>1978</v>
      </c>
      <c r="B1979" t="s">
        <v>8219</v>
      </c>
      <c r="C1979">
        <v>78</v>
      </c>
    </row>
    <row r="1980" spans="1:3" x14ac:dyDescent="0.25">
      <c r="A1980">
        <v>1979</v>
      </c>
      <c r="B1980" t="s">
        <v>8219</v>
      </c>
      <c r="C1980">
        <v>45</v>
      </c>
    </row>
    <row r="1981" spans="1:3" x14ac:dyDescent="0.25">
      <c r="A1981">
        <v>1980</v>
      </c>
      <c r="B1981" t="s">
        <v>8219</v>
      </c>
      <c r="C1981">
        <v>102</v>
      </c>
    </row>
    <row r="1982" spans="1:3" x14ac:dyDescent="0.25">
      <c r="A1982">
        <v>1981</v>
      </c>
      <c r="B1982" t="s">
        <v>8219</v>
      </c>
      <c r="C1982">
        <v>5</v>
      </c>
    </row>
    <row r="1983" spans="1:3" x14ac:dyDescent="0.25">
      <c r="A1983">
        <v>1982</v>
      </c>
      <c r="B1983" t="s">
        <v>8219</v>
      </c>
      <c r="C1983">
        <v>27</v>
      </c>
    </row>
    <row r="1984" spans="1:3" x14ac:dyDescent="0.25">
      <c r="A1984">
        <v>1983</v>
      </c>
      <c r="B1984" t="s">
        <v>8219</v>
      </c>
      <c r="C1984">
        <v>37</v>
      </c>
    </row>
    <row r="1985" spans="1:3" x14ac:dyDescent="0.25">
      <c r="A1985">
        <v>1984</v>
      </c>
      <c r="B1985" t="s">
        <v>8219</v>
      </c>
      <c r="C1985">
        <v>14</v>
      </c>
    </row>
    <row r="1986" spans="1:3" x14ac:dyDescent="0.25">
      <c r="A1986">
        <v>1985</v>
      </c>
      <c r="B1986" t="s">
        <v>8219</v>
      </c>
      <c r="C1986">
        <v>27</v>
      </c>
    </row>
    <row r="1987" spans="1:3" x14ac:dyDescent="0.25">
      <c r="A1987">
        <v>1986</v>
      </c>
      <c r="B1987" t="s">
        <v>8219</v>
      </c>
      <c r="C1987">
        <v>45</v>
      </c>
    </row>
    <row r="1988" spans="1:3" x14ac:dyDescent="0.25">
      <c r="A1988">
        <v>1987</v>
      </c>
      <c r="B1988" t="s">
        <v>8219</v>
      </c>
      <c r="C1988">
        <v>49</v>
      </c>
    </row>
    <row r="1989" spans="1:3" x14ac:dyDescent="0.25">
      <c r="A1989">
        <v>1988</v>
      </c>
      <c r="B1989" t="s">
        <v>8219</v>
      </c>
      <c r="C1989">
        <v>24</v>
      </c>
    </row>
    <row r="1990" spans="1:3" x14ac:dyDescent="0.25">
      <c r="A1990">
        <v>1989</v>
      </c>
      <c r="B1990" t="s">
        <v>8219</v>
      </c>
      <c r="C1990">
        <v>112</v>
      </c>
    </row>
    <row r="1991" spans="1:3" x14ac:dyDescent="0.25">
      <c r="A1991">
        <v>1990</v>
      </c>
      <c r="B1991" t="s">
        <v>8219</v>
      </c>
      <c r="C1991">
        <v>23</v>
      </c>
    </row>
    <row r="1992" spans="1:3" x14ac:dyDescent="0.25">
      <c r="A1992">
        <v>1991</v>
      </c>
      <c r="B1992" t="s">
        <v>8219</v>
      </c>
      <c r="C1992">
        <v>54</v>
      </c>
    </row>
    <row r="1993" spans="1:3" x14ac:dyDescent="0.25">
      <c r="A1993">
        <v>1992</v>
      </c>
      <c r="B1993" t="s">
        <v>8219</v>
      </c>
      <c r="C1993">
        <v>28</v>
      </c>
    </row>
    <row r="1994" spans="1:3" x14ac:dyDescent="0.25">
      <c r="A1994">
        <v>1993</v>
      </c>
      <c r="B1994" t="s">
        <v>8219</v>
      </c>
      <c r="C1994">
        <v>11</v>
      </c>
    </row>
    <row r="1995" spans="1:3" x14ac:dyDescent="0.25">
      <c r="A1995">
        <v>1994</v>
      </c>
      <c r="B1995" t="s">
        <v>8219</v>
      </c>
      <c r="C1995">
        <v>62</v>
      </c>
    </row>
    <row r="1996" spans="1:3" x14ac:dyDescent="0.25">
      <c r="A1996">
        <v>1995</v>
      </c>
      <c r="B1996" t="s">
        <v>8219</v>
      </c>
      <c r="C1996">
        <v>73</v>
      </c>
    </row>
    <row r="1997" spans="1:3" x14ac:dyDescent="0.25">
      <c r="A1997">
        <v>1996</v>
      </c>
      <c r="B1997" t="s">
        <v>8219</v>
      </c>
      <c r="C1997">
        <v>18</v>
      </c>
    </row>
    <row r="1998" spans="1:3" x14ac:dyDescent="0.25">
      <c r="A1998">
        <v>1997</v>
      </c>
      <c r="B1998" t="s">
        <v>8219</v>
      </c>
      <c r="C1998">
        <v>35</v>
      </c>
    </row>
    <row r="1999" spans="1:3" x14ac:dyDescent="0.25">
      <c r="A1999">
        <v>1998</v>
      </c>
      <c r="B1999" t="s">
        <v>8219</v>
      </c>
      <c r="C1999">
        <v>43</v>
      </c>
    </row>
    <row r="2000" spans="1:3" x14ac:dyDescent="0.25">
      <c r="A2000">
        <v>1999</v>
      </c>
      <c r="B2000" t="s">
        <v>8219</v>
      </c>
      <c r="C2000">
        <v>36</v>
      </c>
    </row>
    <row r="2001" spans="1:3" x14ac:dyDescent="0.25">
      <c r="A2001">
        <v>2000</v>
      </c>
      <c r="B2001" t="s">
        <v>8219</v>
      </c>
      <c r="C2001">
        <v>62</v>
      </c>
    </row>
    <row r="2002" spans="1:3" x14ac:dyDescent="0.25">
      <c r="A2002">
        <v>2001</v>
      </c>
      <c r="B2002" t="s">
        <v>8219</v>
      </c>
      <c r="C2002">
        <v>15</v>
      </c>
    </row>
    <row r="2003" spans="1:3" x14ac:dyDescent="0.25">
      <c r="A2003">
        <v>2002</v>
      </c>
      <c r="B2003" t="s">
        <v>8219</v>
      </c>
      <c r="C2003">
        <v>33</v>
      </c>
    </row>
    <row r="2004" spans="1:3" x14ac:dyDescent="0.25">
      <c r="A2004">
        <v>2003</v>
      </c>
      <c r="B2004" t="s">
        <v>8219</v>
      </c>
      <c r="C2004">
        <v>27</v>
      </c>
    </row>
    <row r="2005" spans="1:3" x14ac:dyDescent="0.25">
      <c r="A2005">
        <v>2004</v>
      </c>
      <c r="B2005" t="s">
        <v>8219</v>
      </c>
      <c r="C2005">
        <v>17</v>
      </c>
    </row>
    <row r="2006" spans="1:3" x14ac:dyDescent="0.25">
      <c r="A2006">
        <v>2005</v>
      </c>
      <c r="B2006" t="s">
        <v>8219</v>
      </c>
      <c r="C2006">
        <v>4</v>
      </c>
    </row>
    <row r="2007" spans="1:3" x14ac:dyDescent="0.25">
      <c r="A2007">
        <v>2006</v>
      </c>
      <c r="B2007" t="s">
        <v>8219</v>
      </c>
      <c r="C2007">
        <v>53</v>
      </c>
    </row>
    <row r="2008" spans="1:3" x14ac:dyDescent="0.25">
      <c r="A2008">
        <v>2007</v>
      </c>
      <c r="B2008" t="s">
        <v>8219</v>
      </c>
      <c r="C2008">
        <v>49</v>
      </c>
    </row>
    <row r="2009" spans="1:3" x14ac:dyDescent="0.25">
      <c r="A2009">
        <v>2008</v>
      </c>
      <c r="B2009" t="s">
        <v>8219</v>
      </c>
      <c r="C2009">
        <v>57</v>
      </c>
    </row>
    <row r="2010" spans="1:3" x14ac:dyDescent="0.25">
      <c r="A2010">
        <v>2009</v>
      </c>
      <c r="B2010" t="s">
        <v>8219</v>
      </c>
      <c r="C2010">
        <v>69</v>
      </c>
    </row>
    <row r="2011" spans="1:3" x14ac:dyDescent="0.25">
      <c r="A2011">
        <v>2010</v>
      </c>
      <c r="B2011" t="s">
        <v>8219</v>
      </c>
      <c r="C2011">
        <v>15</v>
      </c>
    </row>
    <row r="2012" spans="1:3" x14ac:dyDescent="0.25">
      <c r="A2012">
        <v>2011</v>
      </c>
      <c r="B2012" t="s">
        <v>8219</v>
      </c>
      <c r="C2012">
        <v>64</v>
      </c>
    </row>
    <row r="2013" spans="1:3" x14ac:dyDescent="0.25">
      <c r="A2013">
        <v>2012</v>
      </c>
      <c r="B2013" t="s">
        <v>8219</v>
      </c>
      <c r="C2013">
        <v>20</v>
      </c>
    </row>
    <row r="2014" spans="1:3" x14ac:dyDescent="0.25">
      <c r="A2014">
        <v>2013</v>
      </c>
      <c r="B2014" t="s">
        <v>8219</v>
      </c>
      <c r="C2014">
        <v>27</v>
      </c>
    </row>
    <row r="2015" spans="1:3" x14ac:dyDescent="0.25">
      <c r="A2015">
        <v>2014</v>
      </c>
      <c r="B2015" t="s">
        <v>8219</v>
      </c>
      <c r="C2015">
        <v>21</v>
      </c>
    </row>
    <row r="2016" spans="1:3" x14ac:dyDescent="0.25">
      <c r="A2016">
        <v>2015</v>
      </c>
      <c r="B2016" t="s">
        <v>8219</v>
      </c>
      <c r="C2016">
        <v>31</v>
      </c>
    </row>
    <row r="2017" spans="1:3" x14ac:dyDescent="0.25">
      <c r="A2017">
        <v>2016</v>
      </c>
      <c r="B2017" t="s">
        <v>8219</v>
      </c>
      <c r="C2017">
        <v>51</v>
      </c>
    </row>
    <row r="2018" spans="1:3" x14ac:dyDescent="0.25">
      <c r="A2018">
        <v>2017</v>
      </c>
      <c r="B2018" t="s">
        <v>8219</v>
      </c>
      <c r="C2018">
        <v>57</v>
      </c>
    </row>
    <row r="2019" spans="1:3" x14ac:dyDescent="0.25">
      <c r="A2019">
        <v>2018</v>
      </c>
      <c r="B2019" t="s">
        <v>8219</v>
      </c>
      <c r="C2019">
        <v>20</v>
      </c>
    </row>
    <row r="2020" spans="1:3" x14ac:dyDescent="0.25">
      <c r="A2020">
        <v>2019</v>
      </c>
      <c r="B2020" t="s">
        <v>8219</v>
      </c>
      <c r="C2020">
        <v>71</v>
      </c>
    </row>
    <row r="2021" spans="1:3" x14ac:dyDescent="0.25">
      <c r="A2021">
        <v>2020</v>
      </c>
      <c r="B2021" t="s">
        <v>8219</v>
      </c>
      <c r="C2021">
        <v>72</v>
      </c>
    </row>
    <row r="2022" spans="1:3" x14ac:dyDescent="0.25">
      <c r="A2022">
        <v>2021</v>
      </c>
      <c r="B2022" t="s">
        <v>8219</v>
      </c>
      <c r="C2022">
        <v>45</v>
      </c>
    </row>
    <row r="2023" spans="1:3" x14ac:dyDescent="0.25">
      <c r="A2023">
        <v>2022</v>
      </c>
      <c r="B2023" t="s">
        <v>8219</v>
      </c>
      <c r="C2023">
        <v>51</v>
      </c>
    </row>
    <row r="2024" spans="1:3" x14ac:dyDescent="0.25">
      <c r="A2024">
        <v>2023</v>
      </c>
      <c r="B2024" t="s">
        <v>8219</v>
      </c>
      <c r="C2024">
        <v>56</v>
      </c>
    </row>
    <row r="2025" spans="1:3" x14ac:dyDescent="0.25">
      <c r="A2025">
        <v>2024</v>
      </c>
      <c r="B2025" t="s">
        <v>8219</v>
      </c>
      <c r="C2025">
        <v>17</v>
      </c>
    </row>
    <row r="2026" spans="1:3" x14ac:dyDescent="0.25">
      <c r="A2026">
        <v>2025</v>
      </c>
      <c r="B2026" t="s">
        <v>8219</v>
      </c>
      <c r="C2026">
        <v>197</v>
      </c>
    </row>
    <row r="2027" spans="1:3" x14ac:dyDescent="0.25">
      <c r="A2027">
        <v>2026</v>
      </c>
      <c r="B2027" t="s">
        <v>8219</v>
      </c>
      <c r="C2027">
        <v>70</v>
      </c>
    </row>
    <row r="2028" spans="1:3" x14ac:dyDescent="0.25">
      <c r="A2028">
        <v>2027</v>
      </c>
      <c r="B2028" t="s">
        <v>8219</v>
      </c>
      <c r="C2028">
        <v>21</v>
      </c>
    </row>
    <row r="2029" spans="1:3" x14ac:dyDescent="0.25">
      <c r="A2029">
        <v>2028</v>
      </c>
      <c r="B2029" t="s">
        <v>8219</v>
      </c>
      <c r="C2029">
        <v>34</v>
      </c>
    </row>
    <row r="2030" spans="1:3" x14ac:dyDescent="0.25">
      <c r="A2030">
        <v>2029</v>
      </c>
      <c r="B2030" t="s">
        <v>8219</v>
      </c>
      <c r="C2030">
        <v>39</v>
      </c>
    </row>
    <row r="2031" spans="1:3" x14ac:dyDescent="0.25">
      <c r="A2031">
        <v>2030</v>
      </c>
      <c r="B2031" t="s">
        <v>8219</v>
      </c>
      <c r="C2031">
        <v>78</v>
      </c>
    </row>
    <row r="2032" spans="1:3" x14ac:dyDescent="0.25">
      <c r="A2032">
        <v>2031</v>
      </c>
      <c r="B2032" t="s">
        <v>8219</v>
      </c>
      <c r="C2032">
        <v>48</v>
      </c>
    </row>
    <row r="2033" spans="1:3" x14ac:dyDescent="0.25">
      <c r="A2033">
        <v>2032</v>
      </c>
      <c r="B2033" t="s">
        <v>8219</v>
      </c>
      <c r="C2033">
        <v>29</v>
      </c>
    </row>
    <row r="2034" spans="1:3" x14ac:dyDescent="0.25">
      <c r="A2034">
        <v>2033</v>
      </c>
      <c r="B2034" t="s">
        <v>8219</v>
      </c>
      <c r="C2034">
        <v>73</v>
      </c>
    </row>
    <row r="2035" spans="1:3" x14ac:dyDescent="0.25">
      <c r="A2035">
        <v>2034</v>
      </c>
      <c r="B2035" t="s">
        <v>8219</v>
      </c>
      <c r="C2035">
        <v>8</v>
      </c>
    </row>
    <row r="2036" spans="1:3" x14ac:dyDescent="0.25">
      <c r="A2036">
        <v>2035</v>
      </c>
      <c r="B2036" t="s">
        <v>8219</v>
      </c>
      <c r="C2036">
        <v>17</v>
      </c>
    </row>
    <row r="2037" spans="1:3" x14ac:dyDescent="0.25">
      <c r="A2037">
        <v>2036</v>
      </c>
      <c r="B2037" t="s">
        <v>8219</v>
      </c>
      <c r="C2037">
        <v>9</v>
      </c>
    </row>
    <row r="2038" spans="1:3" x14ac:dyDescent="0.25">
      <c r="A2038">
        <v>2037</v>
      </c>
      <c r="B2038" t="s">
        <v>8219</v>
      </c>
      <c r="C2038">
        <v>17</v>
      </c>
    </row>
    <row r="2039" spans="1:3" x14ac:dyDescent="0.25">
      <c r="A2039">
        <v>2038</v>
      </c>
      <c r="B2039" t="s">
        <v>8219</v>
      </c>
      <c r="C2039">
        <v>33</v>
      </c>
    </row>
    <row r="2040" spans="1:3" x14ac:dyDescent="0.25">
      <c r="A2040">
        <v>2039</v>
      </c>
      <c r="B2040" t="s">
        <v>8219</v>
      </c>
      <c r="C2040">
        <v>38</v>
      </c>
    </row>
    <row r="2041" spans="1:3" x14ac:dyDescent="0.25">
      <c r="A2041">
        <v>2040</v>
      </c>
      <c r="B2041" t="s">
        <v>8219</v>
      </c>
      <c r="C2041">
        <v>79</v>
      </c>
    </row>
    <row r="2042" spans="1:3" x14ac:dyDescent="0.25">
      <c r="A2042">
        <v>2041</v>
      </c>
      <c r="B2042" t="s">
        <v>8219</v>
      </c>
      <c r="C2042">
        <v>46</v>
      </c>
    </row>
    <row r="2043" spans="1:3" x14ac:dyDescent="0.25">
      <c r="A2043">
        <v>2042</v>
      </c>
      <c r="B2043" t="s">
        <v>8219</v>
      </c>
      <c r="C2043">
        <v>20</v>
      </c>
    </row>
    <row r="2044" spans="1:3" x14ac:dyDescent="0.25">
      <c r="A2044">
        <v>2043</v>
      </c>
      <c r="B2044" t="s">
        <v>8219</v>
      </c>
      <c r="C2044">
        <v>20</v>
      </c>
    </row>
    <row r="2045" spans="1:3" x14ac:dyDescent="0.25">
      <c r="A2045">
        <v>2044</v>
      </c>
      <c r="B2045" t="s">
        <v>8219</v>
      </c>
      <c r="C2045">
        <v>13</v>
      </c>
    </row>
    <row r="2046" spans="1:3" x14ac:dyDescent="0.25">
      <c r="A2046">
        <v>2045</v>
      </c>
      <c r="B2046" t="s">
        <v>8219</v>
      </c>
      <c r="C2046">
        <v>22</v>
      </c>
    </row>
    <row r="2047" spans="1:3" x14ac:dyDescent="0.25">
      <c r="A2047">
        <v>2046</v>
      </c>
      <c r="B2047" t="s">
        <v>8219</v>
      </c>
      <c r="C2047">
        <v>36</v>
      </c>
    </row>
    <row r="2048" spans="1:3" x14ac:dyDescent="0.25">
      <c r="A2048">
        <v>2047</v>
      </c>
      <c r="B2048" t="s">
        <v>8219</v>
      </c>
      <c r="C2048">
        <v>40</v>
      </c>
    </row>
    <row r="2049" spans="1:3" x14ac:dyDescent="0.25">
      <c r="A2049">
        <v>2048</v>
      </c>
      <c r="B2049" t="s">
        <v>8219</v>
      </c>
      <c r="C2049">
        <v>9</v>
      </c>
    </row>
    <row r="2050" spans="1:3" x14ac:dyDescent="0.25">
      <c r="A2050">
        <v>2049</v>
      </c>
      <c r="B2050" t="s">
        <v>8219</v>
      </c>
      <c r="C2050">
        <v>19</v>
      </c>
    </row>
    <row r="2051" spans="1:3" x14ac:dyDescent="0.25">
      <c r="A2051">
        <v>2050</v>
      </c>
      <c r="B2051" t="s">
        <v>8219</v>
      </c>
      <c r="C2051">
        <v>14</v>
      </c>
    </row>
    <row r="2052" spans="1:3" x14ac:dyDescent="0.25">
      <c r="A2052">
        <v>2051</v>
      </c>
      <c r="B2052" t="s">
        <v>8219</v>
      </c>
      <c r="C2052">
        <v>38</v>
      </c>
    </row>
    <row r="2053" spans="1:3" x14ac:dyDescent="0.25">
      <c r="A2053">
        <v>2052</v>
      </c>
      <c r="B2053" t="s">
        <v>8219</v>
      </c>
      <c r="C2053">
        <v>58</v>
      </c>
    </row>
    <row r="2054" spans="1:3" x14ac:dyDescent="0.25">
      <c r="A2054">
        <v>2053</v>
      </c>
      <c r="B2054" t="s">
        <v>8219</v>
      </c>
      <c r="C2054">
        <v>28</v>
      </c>
    </row>
    <row r="2055" spans="1:3" x14ac:dyDescent="0.25">
      <c r="A2055">
        <v>2054</v>
      </c>
      <c r="B2055" t="s">
        <v>8219</v>
      </c>
      <c r="C2055">
        <v>17</v>
      </c>
    </row>
    <row r="2056" spans="1:3" x14ac:dyDescent="0.25">
      <c r="A2056">
        <v>2055</v>
      </c>
      <c r="B2056" t="s">
        <v>8219</v>
      </c>
      <c r="C2056">
        <v>12</v>
      </c>
    </row>
    <row r="2057" spans="1:3" x14ac:dyDescent="0.25">
      <c r="A2057">
        <v>2056</v>
      </c>
      <c r="B2057" t="s">
        <v>8219</v>
      </c>
      <c r="C2057">
        <v>40</v>
      </c>
    </row>
    <row r="2058" spans="1:3" x14ac:dyDescent="0.25">
      <c r="A2058">
        <v>2057</v>
      </c>
      <c r="B2058" t="s">
        <v>8219</v>
      </c>
      <c r="C2058">
        <v>57</v>
      </c>
    </row>
    <row r="2059" spans="1:3" x14ac:dyDescent="0.25">
      <c r="A2059">
        <v>2058</v>
      </c>
      <c r="B2059" t="s">
        <v>8219</v>
      </c>
      <c r="C2059">
        <v>114</v>
      </c>
    </row>
    <row r="2060" spans="1:3" x14ac:dyDescent="0.25">
      <c r="A2060">
        <v>2059</v>
      </c>
      <c r="B2060" t="s">
        <v>8219</v>
      </c>
      <c r="C2060">
        <v>31</v>
      </c>
    </row>
    <row r="2061" spans="1:3" x14ac:dyDescent="0.25">
      <c r="A2061">
        <v>2060</v>
      </c>
      <c r="B2061" t="s">
        <v>8219</v>
      </c>
      <c r="C2061">
        <v>3</v>
      </c>
    </row>
    <row r="2062" spans="1:3" x14ac:dyDescent="0.25">
      <c r="A2062">
        <v>2061</v>
      </c>
      <c r="B2062" t="s">
        <v>8219</v>
      </c>
      <c r="C2062">
        <v>16</v>
      </c>
    </row>
    <row r="2063" spans="1:3" x14ac:dyDescent="0.25">
      <c r="A2063">
        <v>2062</v>
      </c>
      <c r="B2063" t="s">
        <v>8219</v>
      </c>
      <c r="C2063">
        <v>199</v>
      </c>
    </row>
    <row r="2064" spans="1:3" x14ac:dyDescent="0.25">
      <c r="A2064">
        <v>2063</v>
      </c>
      <c r="B2064" t="s">
        <v>8219</v>
      </c>
      <c r="C2064">
        <v>31</v>
      </c>
    </row>
    <row r="2065" spans="1:3" x14ac:dyDescent="0.25">
      <c r="A2065">
        <v>2064</v>
      </c>
      <c r="B2065" t="s">
        <v>8219</v>
      </c>
      <c r="C2065">
        <v>30</v>
      </c>
    </row>
    <row r="2066" spans="1:3" x14ac:dyDescent="0.25">
      <c r="A2066">
        <v>2065</v>
      </c>
      <c r="B2066" t="s">
        <v>8219</v>
      </c>
      <c r="C2066">
        <v>34</v>
      </c>
    </row>
    <row r="2067" spans="1:3" x14ac:dyDescent="0.25">
      <c r="A2067">
        <v>2066</v>
      </c>
      <c r="B2067" t="s">
        <v>8219</v>
      </c>
      <c r="C2067">
        <v>18</v>
      </c>
    </row>
    <row r="2068" spans="1:3" x14ac:dyDescent="0.25">
      <c r="A2068">
        <v>2067</v>
      </c>
      <c r="B2068" t="s">
        <v>8219</v>
      </c>
      <c r="C2068">
        <v>67</v>
      </c>
    </row>
    <row r="2069" spans="1:3" x14ac:dyDescent="0.25">
      <c r="A2069">
        <v>2068</v>
      </c>
      <c r="B2069" t="s">
        <v>8219</v>
      </c>
      <c r="C2069">
        <v>66</v>
      </c>
    </row>
    <row r="2070" spans="1:3" x14ac:dyDescent="0.25">
      <c r="A2070">
        <v>2069</v>
      </c>
      <c r="B2070" t="s">
        <v>8219</v>
      </c>
      <c r="C2070">
        <v>23</v>
      </c>
    </row>
    <row r="2071" spans="1:3" x14ac:dyDescent="0.25">
      <c r="A2071">
        <v>2070</v>
      </c>
      <c r="B2071" t="s">
        <v>8219</v>
      </c>
      <c r="C2071">
        <v>126</v>
      </c>
    </row>
    <row r="2072" spans="1:3" x14ac:dyDescent="0.25">
      <c r="A2072">
        <v>2071</v>
      </c>
      <c r="B2072" t="s">
        <v>8219</v>
      </c>
      <c r="C2072">
        <v>6</v>
      </c>
    </row>
    <row r="2073" spans="1:3" x14ac:dyDescent="0.25">
      <c r="A2073">
        <v>2072</v>
      </c>
      <c r="B2073" t="s">
        <v>8219</v>
      </c>
      <c r="C2073">
        <v>25</v>
      </c>
    </row>
    <row r="2074" spans="1:3" x14ac:dyDescent="0.25">
      <c r="A2074">
        <v>2073</v>
      </c>
      <c r="B2074" t="s">
        <v>8219</v>
      </c>
      <c r="C2074">
        <v>39</v>
      </c>
    </row>
    <row r="2075" spans="1:3" x14ac:dyDescent="0.25">
      <c r="A2075">
        <v>2074</v>
      </c>
      <c r="B2075" t="s">
        <v>8219</v>
      </c>
      <c r="C2075">
        <v>62</v>
      </c>
    </row>
    <row r="2076" spans="1:3" x14ac:dyDescent="0.25">
      <c r="A2076">
        <v>2075</v>
      </c>
      <c r="B2076" t="s">
        <v>8219</v>
      </c>
      <c r="C2076">
        <v>31</v>
      </c>
    </row>
    <row r="2077" spans="1:3" x14ac:dyDescent="0.25">
      <c r="A2077">
        <v>2076</v>
      </c>
      <c r="B2077" t="s">
        <v>8219</v>
      </c>
      <c r="C2077">
        <v>274</v>
      </c>
    </row>
    <row r="2078" spans="1:3" x14ac:dyDescent="0.25">
      <c r="A2078">
        <v>2077</v>
      </c>
      <c r="B2078" t="s">
        <v>8219</v>
      </c>
      <c r="C2078">
        <v>17</v>
      </c>
    </row>
    <row r="2079" spans="1:3" x14ac:dyDescent="0.25">
      <c r="A2079">
        <v>2078</v>
      </c>
      <c r="B2079" t="s">
        <v>8219</v>
      </c>
      <c r="C2079">
        <v>14</v>
      </c>
    </row>
    <row r="2080" spans="1:3" x14ac:dyDescent="0.25">
      <c r="A2080">
        <v>2079</v>
      </c>
      <c r="B2080" t="s">
        <v>8219</v>
      </c>
      <c r="C2080">
        <v>60</v>
      </c>
    </row>
    <row r="2081" spans="1:3" x14ac:dyDescent="0.25">
      <c r="A2081">
        <v>2080</v>
      </c>
      <c r="B2081" t="s">
        <v>8219</v>
      </c>
      <c r="C2081">
        <v>33</v>
      </c>
    </row>
    <row r="2082" spans="1:3" x14ac:dyDescent="0.25">
      <c r="A2082">
        <v>2081</v>
      </c>
      <c r="B2082" t="s">
        <v>8219</v>
      </c>
      <c r="C2082">
        <v>78</v>
      </c>
    </row>
    <row r="2083" spans="1:3" x14ac:dyDescent="0.25">
      <c r="A2083">
        <v>2082</v>
      </c>
      <c r="B2083" t="s">
        <v>8219</v>
      </c>
      <c r="C2083">
        <v>30</v>
      </c>
    </row>
    <row r="2084" spans="1:3" x14ac:dyDescent="0.25">
      <c r="A2084">
        <v>2083</v>
      </c>
      <c r="B2084" t="s">
        <v>8219</v>
      </c>
      <c r="C2084">
        <v>136</v>
      </c>
    </row>
    <row r="2085" spans="1:3" x14ac:dyDescent="0.25">
      <c r="A2085">
        <v>2084</v>
      </c>
      <c r="B2085" t="s">
        <v>8219</v>
      </c>
      <c r="C2085">
        <v>40</v>
      </c>
    </row>
    <row r="2086" spans="1:3" x14ac:dyDescent="0.25">
      <c r="A2086">
        <v>2085</v>
      </c>
      <c r="B2086" t="s">
        <v>8219</v>
      </c>
      <c r="C2086">
        <v>18</v>
      </c>
    </row>
    <row r="2087" spans="1:3" x14ac:dyDescent="0.25">
      <c r="A2087">
        <v>2086</v>
      </c>
      <c r="B2087" t="s">
        <v>8219</v>
      </c>
      <c r="C2087">
        <v>39</v>
      </c>
    </row>
    <row r="2088" spans="1:3" x14ac:dyDescent="0.25">
      <c r="A2088">
        <v>2087</v>
      </c>
      <c r="B2088" t="s">
        <v>8219</v>
      </c>
      <c r="C2088">
        <v>21</v>
      </c>
    </row>
    <row r="2089" spans="1:3" x14ac:dyDescent="0.25">
      <c r="A2089">
        <v>2088</v>
      </c>
      <c r="B2089" t="s">
        <v>8219</v>
      </c>
      <c r="C2089">
        <v>30</v>
      </c>
    </row>
    <row r="2090" spans="1:3" x14ac:dyDescent="0.25">
      <c r="A2090">
        <v>2089</v>
      </c>
      <c r="B2090" t="s">
        <v>8219</v>
      </c>
      <c r="C2090">
        <v>27</v>
      </c>
    </row>
    <row r="2091" spans="1:3" x14ac:dyDescent="0.25">
      <c r="A2091">
        <v>2090</v>
      </c>
      <c r="B2091" t="s">
        <v>8219</v>
      </c>
      <c r="C2091">
        <v>35</v>
      </c>
    </row>
    <row r="2092" spans="1:3" x14ac:dyDescent="0.25">
      <c r="A2092">
        <v>2091</v>
      </c>
      <c r="B2092" t="s">
        <v>8219</v>
      </c>
      <c r="C2092">
        <v>13</v>
      </c>
    </row>
    <row r="2093" spans="1:3" x14ac:dyDescent="0.25">
      <c r="A2093">
        <v>2092</v>
      </c>
      <c r="B2093" t="s">
        <v>8219</v>
      </c>
      <c r="C2093">
        <v>23</v>
      </c>
    </row>
    <row r="2094" spans="1:3" x14ac:dyDescent="0.25">
      <c r="A2094">
        <v>2093</v>
      </c>
      <c r="B2094" t="s">
        <v>8219</v>
      </c>
      <c r="C2094">
        <v>39</v>
      </c>
    </row>
    <row r="2095" spans="1:3" x14ac:dyDescent="0.25">
      <c r="A2095">
        <v>2094</v>
      </c>
      <c r="B2095" t="s">
        <v>8219</v>
      </c>
      <c r="C2095">
        <v>35</v>
      </c>
    </row>
    <row r="2096" spans="1:3" x14ac:dyDescent="0.25">
      <c r="A2096">
        <v>2095</v>
      </c>
      <c r="B2096" t="s">
        <v>8219</v>
      </c>
      <c r="C2096">
        <v>27</v>
      </c>
    </row>
    <row r="2097" spans="1:3" x14ac:dyDescent="0.25">
      <c r="A2097">
        <v>2096</v>
      </c>
      <c r="B2097" t="s">
        <v>8219</v>
      </c>
      <c r="C2097">
        <v>21</v>
      </c>
    </row>
    <row r="2098" spans="1:3" x14ac:dyDescent="0.25">
      <c r="A2098">
        <v>2097</v>
      </c>
      <c r="B2098" t="s">
        <v>8219</v>
      </c>
      <c r="C2098">
        <v>104</v>
      </c>
    </row>
    <row r="2099" spans="1:3" x14ac:dyDescent="0.25">
      <c r="A2099">
        <v>2098</v>
      </c>
      <c r="B2099" t="s">
        <v>8219</v>
      </c>
      <c r="C2099">
        <v>19</v>
      </c>
    </row>
    <row r="2100" spans="1:3" x14ac:dyDescent="0.25">
      <c r="A2100">
        <v>2099</v>
      </c>
      <c r="B2100" t="s">
        <v>8219</v>
      </c>
      <c r="C2100">
        <v>97</v>
      </c>
    </row>
    <row r="2101" spans="1:3" x14ac:dyDescent="0.25">
      <c r="A2101">
        <v>2100</v>
      </c>
      <c r="B2101" t="s">
        <v>8219</v>
      </c>
      <c r="C2101">
        <v>27</v>
      </c>
    </row>
    <row r="2102" spans="1:3" x14ac:dyDescent="0.25">
      <c r="A2102">
        <v>2101</v>
      </c>
      <c r="B2102" t="s">
        <v>8219</v>
      </c>
      <c r="C2102">
        <v>24</v>
      </c>
    </row>
    <row r="2103" spans="1:3" x14ac:dyDescent="0.25">
      <c r="A2103">
        <v>2102</v>
      </c>
      <c r="B2103" t="s">
        <v>8219</v>
      </c>
      <c r="C2103">
        <v>13</v>
      </c>
    </row>
    <row r="2104" spans="1:3" x14ac:dyDescent="0.25">
      <c r="A2104">
        <v>2103</v>
      </c>
      <c r="B2104" t="s">
        <v>8219</v>
      </c>
      <c r="C2104">
        <v>46</v>
      </c>
    </row>
    <row r="2105" spans="1:3" x14ac:dyDescent="0.25">
      <c r="A2105">
        <v>2104</v>
      </c>
      <c r="B2105" t="s">
        <v>8219</v>
      </c>
      <c r="C2105">
        <v>4</v>
      </c>
    </row>
    <row r="2106" spans="1:3" x14ac:dyDescent="0.25">
      <c r="A2106">
        <v>2105</v>
      </c>
      <c r="B2106" t="s">
        <v>8219</v>
      </c>
      <c r="C2106">
        <v>40</v>
      </c>
    </row>
    <row r="2107" spans="1:3" x14ac:dyDescent="0.25">
      <c r="A2107">
        <v>2106</v>
      </c>
      <c r="B2107" t="s">
        <v>8219</v>
      </c>
      <c r="C2107">
        <v>44</v>
      </c>
    </row>
    <row r="2108" spans="1:3" x14ac:dyDescent="0.25">
      <c r="A2108">
        <v>2107</v>
      </c>
      <c r="B2108" t="s">
        <v>8219</v>
      </c>
      <c r="C2108">
        <v>35</v>
      </c>
    </row>
    <row r="2109" spans="1:3" x14ac:dyDescent="0.25">
      <c r="A2109">
        <v>2108</v>
      </c>
      <c r="B2109" t="s">
        <v>8219</v>
      </c>
      <c r="C2109">
        <v>63</v>
      </c>
    </row>
    <row r="2110" spans="1:3" x14ac:dyDescent="0.25">
      <c r="A2110">
        <v>2109</v>
      </c>
      <c r="B2110" t="s">
        <v>8219</v>
      </c>
      <c r="C2110">
        <v>89</v>
      </c>
    </row>
    <row r="2111" spans="1:3" x14ac:dyDescent="0.25">
      <c r="A2111">
        <v>2110</v>
      </c>
      <c r="B2111" t="s">
        <v>8219</v>
      </c>
      <c r="C2111">
        <v>15</v>
      </c>
    </row>
    <row r="2112" spans="1:3" x14ac:dyDescent="0.25">
      <c r="A2112">
        <v>2111</v>
      </c>
      <c r="B2112" t="s">
        <v>8219</v>
      </c>
      <c r="C2112">
        <v>46</v>
      </c>
    </row>
    <row r="2113" spans="1:3" x14ac:dyDescent="0.25">
      <c r="A2113">
        <v>2112</v>
      </c>
      <c r="B2113" t="s">
        <v>8219</v>
      </c>
      <c r="C2113">
        <v>33</v>
      </c>
    </row>
    <row r="2114" spans="1:3" x14ac:dyDescent="0.25">
      <c r="A2114">
        <v>2113</v>
      </c>
      <c r="B2114" t="s">
        <v>8219</v>
      </c>
      <c r="C2114">
        <v>52</v>
      </c>
    </row>
    <row r="2115" spans="1:3" x14ac:dyDescent="0.25">
      <c r="A2115">
        <v>2114</v>
      </c>
      <c r="B2115" t="s">
        <v>8219</v>
      </c>
      <c r="C2115">
        <v>7</v>
      </c>
    </row>
    <row r="2116" spans="1:3" x14ac:dyDescent="0.25">
      <c r="A2116">
        <v>2115</v>
      </c>
      <c r="B2116" t="s">
        <v>8219</v>
      </c>
      <c r="C2116">
        <v>28</v>
      </c>
    </row>
    <row r="2117" spans="1:3" x14ac:dyDescent="0.25">
      <c r="A2117">
        <v>2116</v>
      </c>
      <c r="B2117" t="s">
        <v>8219</v>
      </c>
      <c r="C2117">
        <v>11</v>
      </c>
    </row>
    <row r="2118" spans="1:3" x14ac:dyDescent="0.25">
      <c r="A2118">
        <v>2117</v>
      </c>
      <c r="B2118" t="s">
        <v>8219</v>
      </c>
      <c r="C2118">
        <v>15</v>
      </c>
    </row>
    <row r="2119" spans="1:3" x14ac:dyDescent="0.25">
      <c r="A2119">
        <v>2118</v>
      </c>
      <c r="B2119" t="s">
        <v>8219</v>
      </c>
      <c r="C2119">
        <v>30</v>
      </c>
    </row>
    <row r="2120" spans="1:3" x14ac:dyDescent="0.25">
      <c r="A2120">
        <v>2119</v>
      </c>
      <c r="B2120" t="s">
        <v>8219</v>
      </c>
      <c r="C2120">
        <v>27</v>
      </c>
    </row>
    <row r="2121" spans="1:3" x14ac:dyDescent="0.25">
      <c r="A2121">
        <v>2120</v>
      </c>
      <c r="B2121" t="s">
        <v>8219</v>
      </c>
      <c r="C2121">
        <v>28</v>
      </c>
    </row>
    <row r="2122" spans="1:3" x14ac:dyDescent="0.25">
      <c r="A2122">
        <v>2121</v>
      </c>
      <c r="B2122" t="s">
        <v>8219</v>
      </c>
      <c r="C2122">
        <v>17</v>
      </c>
    </row>
    <row r="2123" spans="1:3" x14ac:dyDescent="0.25">
      <c r="A2123">
        <v>2122</v>
      </c>
      <c r="B2123" t="s">
        <v>8219</v>
      </c>
      <c r="C2123">
        <v>50</v>
      </c>
    </row>
    <row r="2124" spans="1:3" x14ac:dyDescent="0.25">
      <c r="A2124">
        <v>2123</v>
      </c>
      <c r="B2124" t="s">
        <v>8219</v>
      </c>
      <c r="C2124">
        <v>26</v>
      </c>
    </row>
    <row r="2125" spans="1:3" x14ac:dyDescent="0.25">
      <c r="A2125">
        <v>2124</v>
      </c>
      <c r="B2125" t="s">
        <v>8219</v>
      </c>
      <c r="C2125">
        <v>88</v>
      </c>
    </row>
    <row r="2126" spans="1:3" x14ac:dyDescent="0.25">
      <c r="A2126">
        <v>2125</v>
      </c>
      <c r="B2126" t="s">
        <v>8219</v>
      </c>
      <c r="C2126">
        <v>91</v>
      </c>
    </row>
    <row r="2127" spans="1:3" x14ac:dyDescent="0.25">
      <c r="A2127">
        <v>2126</v>
      </c>
      <c r="B2127" t="s">
        <v>8219</v>
      </c>
      <c r="C2127">
        <v>3</v>
      </c>
    </row>
    <row r="2128" spans="1:3" x14ac:dyDescent="0.25">
      <c r="A2128">
        <v>2127</v>
      </c>
      <c r="B2128" t="s">
        <v>8219</v>
      </c>
      <c r="C2128">
        <v>28</v>
      </c>
    </row>
    <row r="2129" spans="1:3" x14ac:dyDescent="0.25">
      <c r="A2129">
        <v>2128</v>
      </c>
      <c r="B2129" t="s">
        <v>8219</v>
      </c>
      <c r="C2129">
        <v>77</v>
      </c>
    </row>
    <row r="2130" spans="1:3" x14ac:dyDescent="0.25">
      <c r="A2130">
        <v>2129</v>
      </c>
      <c r="B2130" t="s">
        <v>8219</v>
      </c>
      <c r="C2130">
        <v>27</v>
      </c>
    </row>
    <row r="2131" spans="1:3" x14ac:dyDescent="0.25">
      <c r="A2131">
        <v>2130</v>
      </c>
      <c r="B2131" t="s">
        <v>8219</v>
      </c>
      <c r="C2131">
        <v>107</v>
      </c>
    </row>
    <row r="2132" spans="1:3" x14ac:dyDescent="0.25">
      <c r="A2132">
        <v>2131</v>
      </c>
      <c r="B2132" t="s">
        <v>8219</v>
      </c>
      <c r="C2132">
        <v>96</v>
      </c>
    </row>
    <row r="2133" spans="1:3" x14ac:dyDescent="0.25">
      <c r="A2133">
        <v>2132</v>
      </c>
      <c r="B2133" t="s">
        <v>8219</v>
      </c>
      <c r="C2133">
        <v>56</v>
      </c>
    </row>
    <row r="2134" spans="1:3" x14ac:dyDescent="0.25">
      <c r="A2134">
        <v>2133</v>
      </c>
      <c r="B2134" t="s">
        <v>8219</v>
      </c>
      <c r="C2134">
        <v>58</v>
      </c>
    </row>
    <row r="2135" spans="1:3" x14ac:dyDescent="0.25">
      <c r="A2135">
        <v>2134</v>
      </c>
      <c r="B2135" t="s">
        <v>8219</v>
      </c>
      <c r="C2135">
        <v>15</v>
      </c>
    </row>
    <row r="2136" spans="1:3" x14ac:dyDescent="0.25">
      <c r="A2136">
        <v>2135</v>
      </c>
      <c r="B2136" t="s">
        <v>8219</v>
      </c>
      <c r="C2136">
        <v>20</v>
      </c>
    </row>
    <row r="2137" spans="1:3" x14ac:dyDescent="0.25">
      <c r="A2137">
        <v>2136</v>
      </c>
      <c r="B2137" t="s">
        <v>8219</v>
      </c>
      <c r="C2137">
        <v>38</v>
      </c>
    </row>
    <row r="2138" spans="1:3" x14ac:dyDescent="0.25">
      <c r="A2138">
        <v>2137</v>
      </c>
      <c r="B2138" t="s">
        <v>8219</v>
      </c>
      <c r="C2138">
        <v>33</v>
      </c>
    </row>
    <row r="2139" spans="1:3" x14ac:dyDescent="0.25">
      <c r="A2139">
        <v>2138</v>
      </c>
      <c r="B2139" t="s">
        <v>8219</v>
      </c>
      <c r="C2139">
        <v>57</v>
      </c>
    </row>
    <row r="2140" spans="1:3" x14ac:dyDescent="0.25">
      <c r="A2140">
        <v>2139</v>
      </c>
      <c r="B2140" t="s">
        <v>8219</v>
      </c>
      <c r="C2140">
        <v>25</v>
      </c>
    </row>
    <row r="2141" spans="1:3" x14ac:dyDescent="0.25">
      <c r="A2141">
        <v>2140</v>
      </c>
      <c r="B2141" t="s">
        <v>8219</v>
      </c>
      <c r="C2141">
        <v>14</v>
      </c>
    </row>
    <row r="2142" spans="1:3" x14ac:dyDescent="0.25">
      <c r="A2142">
        <v>2141</v>
      </c>
      <c r="B2142" t="s">
        <v>8219</v>
      </c>
      <c r="C2142">
        <v>94</v>
      </c>
    </row>
    <row r="2143" spans="1:3" x14ac:dyDescent="0.25">
      <c r="A2143">
        <v>2142</v>
      </c>
      <c r="B2143" t="s">
        <v>8219</v>
      </c>
      <c r="C2143">
        <v>59</v>
      </c>
    </row>
    <row r="2144" spans="1:3" x14ac:dyDescent="0.25">
      <c r="A2144">
        <v>2143</v>
      </c>
      <c r="B2144" t="s">
        <v>8219</v>
      </c>
      <c r="C2144">
        <v>36</v>
      </c>
    </row>
    <row r="2145" spans="1:3" x14ac:dyDescent="0.25">
      <c r="A2145">
        <v>2144</v>
      </c>
      <c r="B2145" t="s">
        <v>8219</v>
      </c>
      <c r="C2145">
        <v>115</v>
      </c>
    </row>
    <row r="2146" spans="1:3" x14ac:dyDescent="0.25">
      <c r="A2146">
        <v>2145</v>
      </c>
      <c r="B2146" t="s">
        <v>8219</v>
      </c>
      <c r="C2146">
        <v>30</v>
      </c>
    </row>
    <row r="2147" spans="1:3" x14ac:dyDescent="0.25">
      <c r="A2147">
        <v>2146</v>
      </c>
      <c r="B2147" t="s">
        <v>8219</v>
      </c>
      <c r="C2147">
        <v>52</v>
      </c>
    </row>
    <row r="2148" spans="1:3" x14ac:dyDescent="0.25">
      <c r="A2148">
        <v>2147</v>
      </c>
      <c r="B2148" t="s">
        <v>8219</v>
      </c>
      <c r="C2148">
        <v>27</v>
      </c>
    </row>
    <row r="2149" spans="1:3" x14ac:dyDescent="0.25">
      <c r="A2149">
        <v>2148</v>
      </c>
      <c r="B2149" t="s">
        <v>8219</v>
      </c>
      <c r="C2149">
        <v>24</v>
      </c>
    </row>
    <row r="2150" spans="1:3" x14ac:dyDescent="0.25">
      <c r="A2150">
        <v>2149</v>
      </c>
      <c r="B2150" t="s">
        <v>8219</v>
      </c>
      <c r="C2150">
        <v>10</v>
      </c>
    </row>
    <row r="2151" spans="1:3" x14ac:dyDescent="0.25">
      <c r="A2151">
        <v>2150</v>
      </c>
      <c r="B2151" t="s">
        <v>8219</v>
      </c>
      <c r="C2151">
        <v>30</v>
      </c>
    </row>
    <row r="2152" spans="1:3" x14ac:dyDescent="0.25">
      <c r="A2152">
        <v>2151</v>
      </c>
      <c r="B2152" t="s">
        <v>8219</v>
      </c>
      <c r="C2152">
        <v>71</v>
      </c>
    </row>
    <row r="2153" spans="1:3" x14ac:dyDescent="0.25">
      <c r="A2153">
        <v>2152</v>
      </c>
      <c r="B2153" t="s">
        <v>8219</v>
      </c>
      <c r="C2153">
        <v>10</v>
      </c>
    </row>
    <row r="2154" spans="1:3" x14ac:dyDescent="0.25">
      <c r="A2154">
        <v>2153</v>
      </c>
      <c r="B2154" t="s">
        <v>8219</v>
      </c>
      <c r="C2154">
        <v>24</v>
      </c>
    </row>
    <row r="2155" spans="1:3" x14ac:dyDescent="0.25">
      <c r="A2155">
        <v>2154</v>
      </c>
      <c r="B2155" t="s">
        <v>8219</v>
      </c>
      <c r="C2155">
        <v>38</v>
      </c>
    </row>
    <row r="2156" spans="1:3" x14ac:dyDescent="0.25">
      <c r="A2156">
        <v>2155</v>
      </c>
      <c r="B2156" t="s">
        <v>8219</v>
      </c>
      <c r="C2156">
        <v>26</v>
      </c>
    </row>
    <row r="2157" spans="1:3" x14ac:dyDescent="0.25">
      <c r="A2157">
        <v>2156</v>
      </c>
      <c r="B2157" t="s">
        <v>8219</v>
      </c>
      <c r="C2157">
        <v>19</v>
      </c>
    </row>
    <row r="2158" spans="1:3" x14ac:dyDescent="0.25">
      <c r="A2158">
        <v>2157</v>
      </c>
      <c r="B2158" t="s">
        <v>8219</v>
      </c>
      <c r="C2158">
        <v>11</v>
      </c>
    </row>
    <row r="2159" spans="1:3" x14ac:dyDescent="0.25">
      <c r="A2159">
        <v>2158</v>
      </c>
      <c r="B2159" t="s">
        <v>8219</v>
      </c>
      <c r="C2159">
        <v>27</v>
      </c>
    </row>
    <row r="2160" spans="1:3" x14ac:dyDescent="0.25">
      <c r="A2160">
        <v>2159</v>
      </c>
      <c r="B2160" t="s">
        <v>8219</v>
      </c>
      <c r="C2160">
        <v>34</v>
      </c>
    </row>
    <row r="2161" spans="1:3" x14ac:dyDescent="0.25">
      <c r="A2161">
        <v>2160</v>
      </c>
      <c r="B2161" t="s">
        <v>8219</v>
      </c>
      <c r="C2161">
        <v>20</v>
      </c>
    </row>
    <row r="2162" spans="1:3" x14ac:dyDescent="0.25">
      <c r="A2162">
        <v>2161</v>
      </c>
      <c r="B2162" t="s">
        <v>8219</v>
      </c>
      <c r="C2162">
        <v>37</v>
      </c>
    </row>
    <row r="2163" spans="1:3" x14ac:dyDescent="0.25">
      <c r="A2163">
        <v>2162</v>
      </c>
      <c r="B2163" t="s">
        <v>8219</v>
      </c>
      <c r="C2163">
        <v>20</v>
      </c>
    </row>
    <row r="2164" spans="1:3" x14ac:dyDescent="0.25">
      <c r="A2164">
        <v>2163</v>
      </c>
      <c r="B2164" t="s">
        <v>8219</v>
      </c>
      <c r="C2164">
        <v>10</v>
      </c>
    </row>
    <row r="2165" spans="1:3" x14ac:dyDescent="0.25">
      <c r="A2165">
        <v>2164</v>
      </c>
      <c r="B2165" t="s">
        <v>8219</v>
      </c>
      <c r="C2165">
        <v>26</v>
      </c>
    </row>
    <row r="2166" spans="1:3" x14ac:dyDescent="0.25">
      <c r="A2166">
        <v>2165</v>
      </c>
      <c r="B2166" t="s">
        <v>8219</v>
      </c>
      <c r="C2166">
        <v>20</v>
      </c>
    </row>
    <row r="2167" spans="1:3" x14ac:dyDescent="0.25">
      <c r="A2167">
        <v>2166</v>
      </c>
      <c r="B2167" t="s">
        <v>8219</v>
      </c>
      <c r="C2167">
        <v>46</v>
      </c>
    </row>
    <row r="2168" spans="1:3" x14ac:dyDescent="0.25">
      <c r="A2168">
        <v>2167</v>
      </c>
      <c r="B2168" t="s">
        <v>8219</v>
      </c>
      <c r="C2168">
        <v>76</v>
      </c>
    </row>
    <row r="2169" spans="1:3" x14ac:dyDescent="0.25">
      <c r="A2169">
        <v>2168</v>
      </c>
      <c r="B2169" t="s">
        <v>8219</v>
      </c>
      <c r="C2169">
        <v>41</v>
      </c>
    </row>
    <row r="2170" spans="1:3" x14ac:dyDescent="0.25">
      <c r="A2170">
        <v>2169</v>
      </c>
      <c r="B2170" t="s">
        <v>8219</v>
      </c>
      <c r="C2170">
        <v>7</v>
      </c>
    </row>
    <row r="2171" spans="1:3" x14ac:dyDescent="0.25">
      <c r="A2171">
        <v>2170</v>
      </c>
      <c r="B2171" t="s">
        <v>8219</v>
      </c>
      <c r="C2171">
        <v>49</v>
      </c>
    </row>
    <row r="2172" spans="1:3" x14ac:dyDescent="0.25">
      <c r="A2172">
        <v>2171</v>
      </c>
      <c r="B2172" t="s">
        <v>8219</v>
      </c>
      <c r="C2172">
        <v>26</v>
      </c>
    </row>
    <row r="2173" spans="1:3" x14ac:dyDescent="0.25">
      <c r="A2173">
        <v>2172</v>
      </c>
      <c r="B2173" t="s">
        <v>8219</v>
      </c>
      <c r="C2173">
        <v>65</v>
      </c>
    </row>
    <row r="2174" spans="1:3" x14ac:dyDescent="0.25">
      <c r="A2174">
        <v>2173</v>
      </c>
      <c r="B2174" t="s">
        <v>8219</v>
      </c>
      <c r="C2174">
        <v>28</v>
      </c>
    </row>
    <row r="2175" spans="1:3" x14ac:dyDescent="0.25">
      <c r="A2175">
        <v>2174</v>
      </c>
      <c r="B2175" t="s">
        <v>8219</v>
      </c>
      <c r="C2175">
        <v>8</v>
      </c>
    </row>
    <row r="2176" spans="1:3" x14ac:dyDescent="0.25">
      <c r="A2176">
        <v>2175</v>
      </c>
      <c r="B2176" t="s">
        <v>8219</v>
      </c>
      <c r="C2176">
        <v>3</v>
      </c>
    </row>
    <row r="2177" spans="1:3" x14ac:dyDescent="0.25">
      <c r="A2177">
        <v>2176</v>
      </c>
      <c r="B2177" t="s">
        <v>8219</v>
      </c>
      <c r="C2177">
        <v>9</v>
      </c>
    </row>
    <row r="2178" spans="1:3" x14ac:dyDescent="0.25">
      <c r="A2178">
        <v>2177</v>
      </c>
      <c r="B2178" t="s">
        <v>8219</v>
      </c>
      <c r="C2178">
        <v>9</v>
      </c>
    </row>
    <row r="2179" spans="1:3" x14ac:dyDescent="0.25">
      <c r="A2179">
        <v>2178</v>
      </c>
      <c r="B2179" t="s">
        <v>8219</v>
      </c>
      <c r="C2179">
        <v>20</v>
      </c>
    </row>
    <row r="2180" spans="1:3" x14ac:dyDescent="0.25">
      <c r="A2180">
        <v>2179</v>
      </c>
      <c r="B2180" t="s">
        <v>8219</v>
      </c>
      <c r="C2180">
        <v>57</v>
      </c>
    </row>
    <row r="2181" spans="1:3" x14ac:dyDescent="0.25">
      <c r="A2181">
        <v>2180</v>
      </c>
      <c r="B2181" t="s">
        <v>8219</v>
      </c>
      <c r="C2181">
        <v>8</v>
      </c>
    </row>
    <row r="2182" spans="1:3" x14ac:dyDescent="0.25">
      <c r="A2182">
        <v>2181</v>
      </c>
      <c r="B2182" t="s">
        <v>8219</v>
      </c>
      <c r="C2182">
        <v>14</v>
      </c>
    </row>
    <row r="2183" spans="1:3" x14ac:dyDescent="0.25">
      <c r="A2183">
        <v>2182</v>
      </c>
      <c r="B2183" t="s">
        <v>8219</v>
      </c>
      <c r="C2183">
        <v>17</v>
      </c>
    </row>
    <row r="2184" spans="1:3" x14ac:dyDescent="0.25">
      <c r="A2184">
        <v>2183</v>
      </c>
      <c r="B2184" t="s">
        <v>8219</v>
      </c>
      <c r="C2184">
        <v>100</v>
      </c>
    </row>
    <row r="2185" spans="1:3" x14ac:dyDescent="0.25">
      <c r="A2185">
        <v>2184</v>
      </c>
      <c r="B2185" t="s">
        <v>8219</v>
      </c>
      <c r="C2185">
        <v>32</v>
      </c>
    </row>
    <row r="2186" spans="1:3" x14ac:dyDescent="0.25">
      <c r="A2186">
        <v>2185</v>
      </c>
      <c r="B2186" t="s">
        <v>8219</v>
      </c>
      <c r="C2186">
        <v>3</v>
      </c>
    </row>
  </sheetData>
  <conditionalFormatting sqref="B2:B2186">
    <cfRule type="cellIs" dxfId="7" priority="5" operator="equal">
      <formula>"Canceled"</formula>
    </cfRule>
    <cfRule type="cellIs" dxfId="6" priority="6" operator="equal">
      <formula>"Live"</formula>
    </cfRule>
    <cfRule type="cellIs" dxfId="5" priority="7" operator="equal">
      <formula>"Failed"</formula>
    </cfRule>
    <cfRule type="cellIs" dxfId="4" priority="8" operator="equal">
      <formula>"Successful"</formula>
    </cfRule>
  </conditionalFormatting>
  <conditionalFormatting sqref="P2:P1531">
    <cfRule type="cellIs" dxfId="3" priority="1" operator="equal">
      <formula>"Canceled"</formula>
    </cfRule>
    <cfRule type="cellIs" dxfId="2" priority="2" operator="equal">
      <formula>"Live"</formula>
    </cfRule>
    <cfRule type="cellIs" dxfId="1" priority="3" operator="equal">
      <formula>"Failed"</formula>
    </cfRule>
    <cfRule type="cellIs" dxfId="0" priority="4" operator="equal">
      <formula>"Successful"</formula>
    </cfRule>
  </conditionalFormatting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E4A560-4806-4661-B9CB-1FD3FAA57D9D}">
  <dimension ref="A3:B25"/>
  <sheetViews>
    <sheetView workbookViewId="0">
      <selection activeCell="M9" sqref="M9"/>
    </sheetView>
  </sheetViews>
  <sheetFormatPr defaultRowHeight="15" x14ac:dyDescent="0.25"/>
  <cols>
    <col min="1" max="1" width="13.140625" bestFit="1" customWidth="1"/>
    <col min="2" max="2" width="15.85546875" bestFit="1" customWidth="1"/>
  </cols>
  <sheetData>
    <row r="3" spans="1:2" x14ac:dyDescent="0.25">
      <c r="A3" s="7" t="s">
        <v>8310</v>
      </c>
      <c r="B3" t="s">
        <v>8438</v>
      </c>
    </row>
    <row r="4" spans="1:2" x14ac:dyDescent="0.25">
      <c r="A4" s="8" t="s">
        <v>8239</v>
      </c>
      <c r="B4" s="5">
        <v>6</v>
      </c>
    </row>
    <row r="5" spans="1:2" x14ac:dyDescent="0.25">
      <c r="A5" s="8" t="s">
        <v>8226</v>
      </c>
      <c r="B5" s="5">
        <v>74</v>
      </c>
    </row>
    <row r="6" spans="1:2" x14ac:dyDescent="0.25">
      <c r="A6" s="8" t="s">
        <v>8242</v>
      </c>
      <c r="B6" s="5">
        <v>2</v>
      </c>
    </row>
    <row r="7" spans="1:2" x14ac:dyDescent="0.25">
      <c r="A7" s="8" t="s">
        <v>8229</v>
      </c>
      <c r="B7" s="5">
        <v>146</v>
      </c>
    </row>
    <row r="8" spans="1:2" x14ac:dyDescent="0.25">
      <c r="A8" s="8" t="s">
        <v>8240</v>
      </c>
      <c r="B8" s="5">
        <v>6</v>
      </c>
    </row>
    <row r="9" spans="1:2" x14ac:dyDescent="0.25">
      <c r="A9" s="8" t="s">
        <v>8236</v>
      </c>
      <c r="B9" s="5">
        <v>53</v>
      </c>
    </row>
    <row r="10" spans="1:2" x14ac:dyDescent="0.25">
      <c r="A10" s="8" t="s">
        <v>8232</v>
      </c>
      <c r="B10" s="5">
        <v>14</v>
      </c>
    </row>
    <row r="11" spans="1:2" x14ac:dyDescent="0.25">
      <c r="A11" s="8" t="s">
        <v>8227</v>
      </c>
      <c r="B11" s="5">
        <v>21</v>
      </c>
    </row>
    <row r="12" spans="1:2" x14ac:dyDescent="0.25">
      <c r="A12" s="8" t="s">
        <v>8230</v>
      </c>
      <c r="B12" s="5">
        <v>27</v>
      </c>
    </row>
    <row r="13" spans="1:2" x14ac:dyDescent="0.25">
      <c r="A13" s="8" t="s">
        <v>8225</v>
      </c>
      <c r="B13" s="5">
        <v>604</v>
      </c>
    </row>
    <row r="14" spans="1:2" x14ac:dyDescent="0.25">
      <c r="A14" s="8" t="s">
        <v>8231</v>
      </c>
      <c r="B14" s="5">
        <v>3</v>
      </c>
    </row>
    <row r="15" spans="1:2" x14ac:dyDescent="0.25">
      <c r="A15" s="8" t="s">
        <v>8241</v>
      </c>
      <c r="B15" s="5">
        <v>15</v>
      </c>
    </row>
    <row r="16" spans="1:2" x14ac:dyDescent="0.25">
      <c r="A16" s="8" t="s">
        <v>8237</v>
      </c>
      <c r="B16" s="5">
        <v>29</v>
      </c>
    </row>
    <row r="17" spans="1:2" x14ac:dyDescent="0.25">
      <c r="A17" s="8" t="s">
        <v>8243</v>
      </c>
      <c r="B17" s="5">
        <v>2</v>
      </c>
    </row>
    <row r="18" spans="1:2" x14ac:dyDescent="0.25">
      <c r="A18" s="8" t="s">
        <v>8238</v>
      </c>
      <c r="B18" s="5">
        <v>12</v>
      </c>
    </row>
    <row r="19" spans="1:2" x14ac:dyDescent="0.25">
      <c r="A19" s="8" t="s">
        <v>8233</v>
      </c>
      <c r="B19" s="5">
        <v>21</v>
      </c>
    </row>
    <row r="20" spans="1:2" x14ac:dyDescent="0.25">
      <c r="A20" s="8" t="s">
        <v>8234</v>
      </c>
      <c r="B20" s="5">
        <v>7</v>
      </c>
    </row>
    <row r="21" spans="1:2" x14ac:dyDescent="0.25">
      <c r="A21" s="8" t="s">
        <v>8228</v>
      </c>
      <c r="B21" s="5">
        <v>12</v>
      </c>
    </row>
    <row r="22" spans="1:2" x14ac:dyDescent="0.25">
      <c r="A22" s="8" t="s">
        <v>8235</v>
      </c>
      <c r="B22" s="5">
        <v>21</v>
      </c>
    </row>
    <row r="23" spans="1:2" x14ac:dyDescent="0.25">
      <c r="A23" s="8" t="s">
        <v>8244</v>
      </c>
      <c r="B23" s="5">
        <v>1</v>
      </c>
    </row>
    <row r="24" spans="1:2" x14ac:dyDescent="0.25">
      <c r="A24" s="8" t="s">
        <v>8224</v>
      </c>
      <c r="B24" s="5">
        <v>3038</v>
      </c>
    </row>
    <row r="25" spans="1:2" x14ac:dyDescent="0.25">
      <c r="A25" s="8" t="s">
        <v>8311</v>
      </c>
      <c r="B25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Main_Data</vt:lpstr>
      <vt:lpstr>Per_Category</vt:lpstr>
      <vt:lpstr>Per_Sub_Category</vt:lpstr>
      <vt:lpstr>Per_Year_Launched</vt:lpstr>
      <vt:lpstr>Per_Month_Launched</vt:lpstr>
      <vt:lpstr>Bonus</vt:lpstr>
      <vt:lpstr>Bonus_Statistical_Analysis</vt:lpstr>
      <vt:lpstr>Count_of_Country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Ahmad Makintha Brany</cp:lastModifiedBy>
  <dcterms:created xsi:type="dcterms:W3CDTF">2017-04-20T15:17:24Z</dcterms:created>
  <dcterms:modified xsi:type="dcterms:W3CDTF">2021-03-15T11:01:32Z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8e3b6e8-ab9f-44f5-a99c-38c02be7a871_Enabled">
    <vt:lpwstr>True</vt:lpwstr>
  </property>
  <property fmtid="{D5CDD505-2E9C-101B-9397-08002B2CF9AE}" pid="3" name="MSIP_Label_b8e3b6e8-ab9f-44f5-a99c-38c02be7a871_SiteId">
    <vt:lpwstr>996a7d32-3d55-4988-a05b-4472a0b840f6</vt:lpwstr>
  </property>
  <property fmtid="{D5CDD505-2E9C-101B-9397-08002B2CF9AE}" pid="4" name="MSIP_Label_b8e3b6e8-ab9f-44f5-a99c-38c02be7a871_Owner">
    <vt:lpwstr>ahmadmakintha@misc.my</vt:lpwstr>
  </property>
  <property fmtid="{D5CDD505-2E9C-101B-9397-08002B2CF9AE}" pid="5" name="MSIP_Label_b8e3b6e8-ab9f-44f5-a99c-38c02be7a871_SetDate">
    <vt:lpwstr>2021-03-09T14:14:04.2532634Z</vt:lpwstr>
  </property>
  <property fmtid="{D5CDD505-2E9C-101B-9397-08002B2CF9AE}" pid="6" name="MSIP_Label_b8e3b6e8-ab9f-44f5-a99c-38c02be7a871_Name">
    <vt:lpwstr>Open</vt:lpwstr>
  </property>
  <property fmtid="{D5CDD505-2E9C-101B-9397-08002B2CF9AE}" pid="7" name="MSIP_Label_b8e3b6e8-ab9f-44f5-a99c-38c02be7a871_Application">
    <vt:lpwstr>Microsoft Azure Information Protection</vt:lpwstr>
  </property>
  <property fmtid="{D5CDD505-2E9C-101B-9397-08002B2CF9AE}" pid="8" name="MSIP_Label_b8e3b6e8-ab9f-44f5-a99c-38c02be7a871_ActionId">
    <vt:lpwstr>f9ce921f-3ddd-4b97-b053-f1e4cd06eaca</vt:lpwstr>
  </property>
  <property fmtid="{D5CDD505-2E9C-101B-9397-08002B2CF9AE}" pid="9" name="MSIP_Label_b8e3b6e8-ab9f-44f5-a99c-38c02be7a871_Extended_MSFT_Method">
    <vt:lpwstr>Automatic</vt:lpwstr>
  </property>
  <property fmtid="{D5CDD505-2E9C-101B-9397-08002B2CF9AE}" pid="10" name="Sensitivity">
    <vt:lpwstr>Open</vt:lpwstr>
  </property>
</Properties>
</file>