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элина\Downloads\"/>
    </mc:Choice>
  </mc:AlternateContent>
  <xr:revisionPtr revIDLastSave="0" documentId="13_ncr:20001_{3BEB9892-683A-40EE-BD2D-94E3F542FFC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Баланс" sheetId="1" r:id="rId1"/>
    <sheet name="ГА" sheetId="2" r:id="rId2"/>
    <sheet name="ВА " sheetId="3" r:id="rId3"/>
    <sheet name="Лист1" sheetId="4" r:id="rId4"/>
    <sheet name="Лист2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4" l="1"/>
  <c r="F26" i="4"/>
  <c r="E37" i="4"/>
  <c r="E38" i="4"/>
  <c r="E39" i="4"/>
  <c r="E40" i="4"/>
  <c r="E41" i="4"/>
  <c r="E42" i="4"/>
  <c r="E43" i="4"/>
  <c r="E44" i="4"/>
  <c r="E36" i="4"/>
  <c r="E24" i="4"/>
  <c r="E25" i="4"/>
  <c r="E27" i="4"/>
  <c r="E28" i="4"/>
  <c r="E29" i="4"/>
  <c r="E30" i="4"/>
  <c r="E31" i="4"/>
  <c r="E32" i="4"/>
  <c r="E33" i="4"/>
  <c r="E34" i="4"/>
  <c r="E23" i="4"/>
  <c r="E13" i="4"/>
  <c r="E14" i="4"/>
  <c r="E15" i="4"/>
  <c r="E16" i="4"/>
  <c r="E17" i="4"/>
  <c r="E18" i="4"/>
  <c r="E19" i="4"/>
  <c r="E20" i="4"/>
  <c r="E21" i="4"/>
  <c r="E12" i="4"/>
  <c r="E5" i="4"/>
  <c r="E6" i="4"/>
  <c r="E7" i="4"/>
  <c r="E8" i="4"/>
  <c r="E9" i="4"/>
  <c r="E10" i="4"/>
  <c r="E4" i="4"/>
  <c r="F6" i="4"/>
  <c r="F5" i="4"/>
  <c r="F4" i="4"/>
  <c r="F40" i="5"/>
  <c r="E40" i="5"/>
  <c r="F39" i="5"/>
  <c r="E39" i="5"/>
  <c r="F38" i="5"/>
  <c r="E38" i="5"/>
  <c r="F37" i="5"/>
  <c r="E37" i="5"/>
  <c r="F36" i="5"/>
  <c r="E36" i="5"/>
  <c r="F35" i="5"/>
  <c r="E35" i="5"/>
  <c r="E33" i="5"/>
  <c r="F32" i="5"/>
  <c r="F31" i="5"/>
  <c r="F30" i="5"/>
  <c r="F29" i="5"/>
  <c r="F33" i="5" s="1"/>
  <c r="E27" i="5"/>
  <c r="F26" i="5"/>
  <c r="F25" i="5"/>
  <c r="F24" i="5"/>
  <c r="F23" i="5"/>
  <c r="F27" i="5" s="1"/>
  <c r="F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E20" i="5" s="1"/>
  <c r="F9" i="5"/>
  <c r="E9" i="5"/>
  <c r="F8" i="5"/>
  <c r="E8" i="5"/>
  <c r="F7" i="5"/>
  <c r="E7" i="5"/>
  <c r="F6" i="5"/>
  <c r="F10" i="5" s="1"/>
  <c r="F21" i="5" s="1"/>
  <c r="E6" i="5"/>
  <c r="F5" i="5"/>
  <c r="E5" i="5"/>
  <c r="E10" i="5" s="1"/>
  <c r="F44" i="4"/>
  <c r="F43" i="4"/>
  <c r="F42" i="4"/>
  <c r="F41" i="4"/>
  <c r="F40" i="4"/>
  <c r="F39" i="4"/>
  <c r="F38" i="4"/>
  <c r="F37" i="4"/>
  <c r="F36" i="4"/>
  <c r="F34" i="4"/>
  <c r="F33" i="4"/>
  <c r="F32" i="4"/>
  <c r="F31" i="4"/>
  <c r="F30" i="4"/>
  <c r="F28" i="4"/>
  <c r="F27" i="4"/>
  <c r="F25" i="4"/>
  <c r="F24" i="4"/>
  <c r="F23" i="4"/>
  <c r="F21" i="4"/>
  <c r="F20" i="4"/>
  <c r="F19" i="4"/>
  <c r="F18" i="4"/>
  <c r="F17" i="4"/>
  <c r="F16" i="4"/>
  <c r="F15" i="4"/>
  <c r="F14" i="4"/>
  <c r="F13" i="4"/>
  <c r="F12" i="4"/>
  <c r="F10" i="4"/>
  <c r="F9" i="4"/>
  <c r="F8" i="4"/>
  <c r="F7" i="4"/>
  <c r="C39" i="3"/>
  <c r="B39" i="3"/>
  <c r="C30" i="3"/>
  <c r="C40" i="3" s="1"/>
  <c r="B30" i="3"/>
  <c r="B40" i="3" s="1"/>
  <c r="C24" i="3"/>
  <c r="B24" i="3"/>
  <c r="B41" i="3" s="1"/>
  <c r="C16" i="3"/>
  <c r="B16" i="3"/>
  <c r="C8" i="3"/>
  <c r="C17" i="3" s="1"/>
  <c r="B8" i="3"/>
  <c r="B17" i="3" s="1"/>
  <c r="E39" i="2"/>
  <c r="C39" i="2"/>
  <c r="F39" i="2" s="1"/>
  <c r="B39" i="2"/>
  <c r="B40" i="2" s="1"/>
  <c r="F38" i="2"/>
  <c r="E38" i="2"/>
  <c r="F37" i="2"/>
  <c r="F36" i="2"/>
  <c r="E36" i="2"/>
  <c r="F35" i="2"/>
  <c r="F34" i="2"/>
  <c r="E34" i="2"/>
  <c r="F33" i="2"/>
  <c r="E33" i="2"/>
  <c r="F32" i="2"/>
  <c r="C30" i="2"/>
  <c r="C40" i="2" s="1"/>
  <c r="B30" i="2"/>
  <c r="F28" i="2"/>
  <c r="E28" i="2"/>
  <c r="F27" i="2"/>
  <c r="E27" i="2"/>
  <c r="F26" i="2"/>
  <c r="E24" i="2"/>
  <c r="C24" i="2"/>
  <c r="C41" i="2" s="1"/>
  <c r="B24" i="2"/>
  <c r="B41" i="2" s="1"/>
  <c r="F23" i="2"/>
  <c r="E23" i="2"/>
  <c r="F22" i="2"/>
  <c r="E22" i="2"/>
  <c r="F21" i="2"/>
  <c r="E21" i="2"/>
  <c r="F20" i="2"/>
  <c r="F19" i="2"/>
  <c r="E16" i="2"/>
  <c r="C16" i="2"/>
  <c r="F16" i="2" s="1"/>
  <c r="B16" i="2"/>
  <c r="F15" i="2"/>
  <c r="E15" i="2"/>
  <c r="F14" i="2"/>
  <c r="E14" i="2"/>
  <c r="F13" i="2"/>
  <c r="E13" i="2"/>
  <c r="F12" i="2"/>
  <c r="E12" i="2"/>
  <c r="F11" i="2"/>
  <c r="E11" i="2"/>
  <c r="F10" i="2"/>
  <c r="E10" i="2"/>
  <c r="E8" i="2"/>
  <c r="C8" i="2"/>
  <c r="C17" i="2" s="1"/>
  <c r="B8" i="2"/>
  <c r="B17" i="2" s="1"/>
  <c r="F7" i="2"/>
  <c r="E7" i="2"/>
  <c r="F6" i="2"/>
  <c r="E6" i="2"/>
  <c r="F5" i="2"/>
  <c r="E5" i="2"/>
  <c r="F4" i="2"/>
  <c r="E4" i="2"/>
  <c r="C41" i="1"/>
  <c r="B41" i="1"/>
  <c r="C33" i="1"/>
  <c r="C42" i="1" s="1"/>
  <c r="B33" i="1"/>
  <c r="B42" i="1" s="1"/>
  <c r="C27" i="1"/>
  <c r="B27" i="1"/>
  <c r="B43" i="1" s="1"/>
  <c r="C20" i="1"/>
  <c r="B20" i="1"/>
  <c r="C10" i="1"/>
  <c r="C21" i="1" s="1"/>
  <c r="B10" i="1"/>
  <c r="B21" i="1" s="1"/>
  <c r="E41" i="5" l="1"/>
  <c r="F41" i="5"/>
  <c r="F42" i="5" s="1"/>
  <c r="F43" i="5" s="1"/>
  <c r="F17" i="2"/>
  <c r="E17" i="2"/>
  <c r="E14" i="3"/>
  <c r="E10" i="3"/>
  <c r="E16" i="3" s="1"/>
  <c r="E4" i="3"/>
  <c r="B42" i="3"/>
  <c r="E12" i="3"/>
  <c r="E6" i="3"/>
  <c r="E15" i="3"/>
  <c r="E13" i="3"/>
  <c r="E11" i="3"/>
  <c r="E7" i="3"/>
  <c r="E5" i="3"/>
  <c r="E37" i="3"/>
  <c r="E35" i="3"/>
  <c r="E33" i="3"/>
  <c r="E29" i="3"/>
  <c r="E27" i="3"/>
  <c r="E19" i="3"/>
  <c r="E23" i="3"/>
  <c r="E21" i="3"/>
  <c r="E38" i="3"/>
  <c r="E36" i="3"/>
  <c r="E34" i="3"/>
  <c r="E32" i="3"/>
  <c r="E28" i="3"/>
  <c r="E26" i="3"/>
  <c r="E30" i="3" s="1"/>
  <c r="E22" i="3"/>
  <c r="E20" i="3"/>
  <c r="C43" i="1"/>
  <c r="F41" i="2"/>
  <c r="E41" i="2"/>
  <c r="F40" i="2"/>
  <c r="E40" i="2"/>
  <c r="C42" i="3"/>
  <c r="F14" i="3"/>
  <c r="F12" i="3"/>
  <c r="F10" i="3"/>
  <c r="F6" i="3"/>
  <c r="F4" i="3"/>
  <c r="F15" i="3"/>
  <c r="F13" i="3"/>
  <c r="F11" i="3"/>
  <c r="F7" i="3"/>
  <c r="F5" i="3"/>
  <c r="C41" i="3"/>
  <c r="E21" i="5"/>
  <c r="E42" i="5"/>
  <c r="E43" i="5" s="1"/>
  <c r="F8" i="2"/>
  <c r="F24" i="2"/>
  <c r="E30" i="2"/>
  <c r="F30" i="2"/>
  <c r="F8" i="3" l="1"/>
  <c r="E24" i="3"/>
  <c r="F37" i="3"/>
  <c r="F35" i="3"/>
  <c r="F33" i="3"/>
  <c r="F29" i="3"/>
  <c r="F27" i="3"/>
  <c r="F23" i="3"/>
  <c r="F21" i="3"/>
  <c r="F19" i="3"/>
  <c r="F38" i="3"/>
  <c r="F36" i="3"/>
  <c r="F34" i="3"/>
  <c r="F32" i="3"/>
  <c r="F28" i="3"/>
  <c r="F26" i="3"/>
  <c r="F22" i="3"/>
  <c r="F20" i="3"/>
  <c r="F16" i="3"/>
  <c r="E39" i="3"/>
  <c r="E40" i="3" s="1"/>
  <c r="E8" i="3"/>
  <c r="E17" i="3" s="1"/>
  <c r="E41" i="3" l="1"/>
  <c r="E42" i="3" s="1"/>
  <c r="F39" i="3"/>
  <c r="F24" i="3"/>
  <c r="F30" i="3"/>
  <c r="F40" i="3" s="1"/>
  <c r="F17" i="3"/>
  <c r="F41" i="3" l="1"/>
  <c r="F42" i="3" s="1"/>
</calcChain>
</file>

<file path=xl/sharedStrings.xml><?xml version="1.0" encoding="utf-8"?>
<sst xmlns="http://schemas.openxmlformats.org/spreadsheetml/2006/main" count="218" uniqueCount="75">
  <si>
    <t>Активы</t>
  </si>
  <si>
    <t>Долгосрочные активы</t>
  </si>
  <si>
    <t xml:space="preserve">Основные средства </t>
  </si>
  <si>
    <t xml:space="preserve">Нематериальные активы  </t>
  </si>
  <si>
    <t xml:space="preserve">Авансы, выданные за долгосрочные активы </t>
  </si>
  <si>
    <t>Гарантийные депозиты</t>
  </si>
  <si>
    <t xml:space="preserve">Отложенные налоговые активы </t>
  </si>
  <si>
    <t xml:space="preserve">Торговая и прочая дебиторская задолженность </t>
  </si>
  <si>
    <t>Итого Долгосрочные активы</t>
  </si>
  <si>
    <t>Текущие активы</t>
  </si>
  <si>
    <t xml:space="preserve">Товарно-материальные запасы </t>
  </si>
  <si>
    <t>Авансы выданные</t>
  </si>
  <si>
    <t>Предоплата по подоходному налогу</t>
  </si>
  <si>
    <t>Предоплата по прочим налогам</t>
  </si>
  <si>
    <t xml:space="preserve">Гарантийные депозиты </t>
  </si>
  <si>
    <t xml:space="preserve">Денежные средства и их эквиваленты </t>
  </si>
  <si>
    <t xml:space="preserve">Прочие финансовые активы </t>
  </si>
  <si>
    <t>Итого Текущие активы</t>
  </si>
  <si>
    <t xml:space="preserve">Итого активы </t>
  </si>
  <si>
    <t>Собственный капитал</t>
  </si>
  <si>
    <t>Акционерный капитал</t>
  </si>
  <si>
    <t>Дополнительно оплаченный капитал</t>
  </si>
  <si>
    <t>Резерв по пересчету валюты отчетности</t>
  </si>
  <si>
    <t xml:space="preserve">Нераспределенная прибыль </t>
  </si>
  <si>
    <t xml:space="preserve">Итого  собственного капитала </t>
  </si>
  <si>
    <t>Долгосрочные обязательства</t>
  </si>
  <si>
    <t>Займы</t>
  </si>
  <si>
    <t xml:space="preserve">Обязательства по аренде </t>
  </si>
  <si>
    <t xml:space="preserve">Резерв на техническое обслуживание воздушных судов  </t>
  </si>
  <si>
    <t xml:space="preserve">Вознаграждение работникам </t>
  </si>
  <si>
    <t>Итого Долгосрочные обязательства</t>
  </si>
  <si>
    <t>Текущие обязательства</t>
  </si>
  <si>
    <t xml:space="preserve">Займы </t>
  </si>
  <si>
    <t>Доходы будущих периодов</t>
  </si>
  <si>
    <t>Резерв на техническое обслуживание воздушных судов</t>
  </si>
  <si>
    <t xml:space="preserve">Торговая и прочая кредиторская задолженность </t>
  </si>
  <si>
    <t xml:space="preserve">Прочие финансовые обязательства </t>
  </si>
  <si>
    <t>Итого Текущие обязательства</t>
  </si>
  <si>
    <t xml:space="preserve">Итого обязательства </t>
  </si>
  <si>
    <t xml:space="preserve">Итого капитал и обязательства </t>
  </si>
  <si>
    <t>2022 к 2021</t>
  </si>
  <si>
    <t>%</t>
  </si>
  <si>
    <t>тг</t>
  </si>
  <si>
    <t>Внеоборотные активы</t>
  </si>
  <si>
    <t xml:space="preserve">Беспроцентные займы сотрудникам </t>
  </si>
  <si>
    <t>Итого Внеоборотные активы</t>
  </si>
  <si>
    <t>Оборотные активы</t>
  </si>
  <si>
    <t>Торговая дебиторская задолженность</t>
  </si>
  <si>
    <t xml:space="preserve">Предоплата по корпоративному подоходному налогу </t>
  </si>
  <si>
    <t xml:space="preserve">Прочие оборотные активы </t>
  </si>
  <si>
    <t>Итого Оборотные активы</t>
  </si>
  <si>
    <t>Капитал и обязательства</t>
  </si>
  <si>
    <t xml:space="preserve">Резервный капитал </t>
  </si>
  <si>
    <t>Резерв по пересчёту иностранной валюты</t>
  </si>
  <si>
    <t>Нераспределённая прибыль</t>
  </si>
  <si>
    <t>Неконтролирующая доля участия</t>
  </si>
  <si>
    <t xml:space="preserve">Итого капитал </t>
  </si>
  <si>
    <t xml:space="preserve">Долгосрочные займы </t>
  </si>
  <si>
    <t xml:space="preserve">Обязательства по отсроченному налогу </t>
  </si>
  <si>
    <t xml:space="preserve">Обязательства по вознаграждениям сотрудникам </t>
  </si>
  <si>
    <t xml:space="preserve">Долгосрочные доходы будущих периодов </t>
  </si>
  <si>
    <t>Краткосрочные обязательства</t>
  </si>
  <si>
    <t xml:space="preserve">Займы – текущая часть </t>
  </si>
  <si>
    <t xml:space="preserve">Торговая кредиторская задолженность </t>
  </si>
  <si>
    <t xml:space="preserve">Авансы полученные </t>
  </si>
  <si>
    <t xml:space="preserve">Краткосрочные доходы будущих периодов </t>
  </si>
  <si>
    <t>КПН к уплате</t>
  </si>
  <si>
    <t xml:space="preserve">Прочие краткосрочные обязательства </t>
  </si>
  <si>
    <t>Итого Краткосрочные обязательства</t>
  </si>
  <si>
    <t xml:space="preserve"> </t>
  </si>
  <si>
    <t>доля за 2021 год (%)</t>
  </si>
  <si>
    <t>доля за 2022 год (%)</t>
  </si>
  <si>
    <t>Итого капитал и обязательства  ПАССИВ</t>
  </si>
  <si>
    <t>Баланс</t>
  </si>
  <si>
    <t>2021 к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</si>
</sst>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i/>
      <sz val="12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sz val="11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CDDC"/>
        <bgColor rgb="FF92CDD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3" fontId="1" fillId="0" borderId="1" xfId="0" applyNumberFormat="1" applyFont="1" applyBorder="1"/>
    <xf numFmtId="3" fontId="3" fillId="0" borderId="0" xfId="0" applyNumberFormat="1" applyFont="1"/>
    <xf numFmtId="0" fontId="2" fillId="3" borderId="1" xfId="0" applyFont="1" applyFill="1" applyBorder="1"/>
    <xf numFmtId="3" fontId="1" fillId="0" borderId="1" xfId="0" applyNumberFormat="1" applyFont="1" applyBorder="1" applyAlignment="1">
      <alignment horizontal="right"/>
    </xf>
    <xf numFmtId="0" fontId="1" fillId="4" borderId="1" xfId="0" applyFont="1" applyFill="1" applyBorder="1"/>
    <xf numFmtId="3" fontId="1" fillId="4" borderId="1" xfId="0" applyNumberFormat="1" applyFont="1" applyFill="1" applyBorder="1"/>
    <xf numFmtId="0" fontId="4" fillId="5" borderId="1" xfId="0" applyFont="1" applyFill="1" applyBorder="1"/>
    <xf numFmtId="3" fontId="4" fillId="5" borderId="1" xfId="0" applyNumberFormat="1" applyFont="1" applyFill="1" applyBorder="1"/>
    <xf numFmtId="0" fontId="4" fillId="3" borderId="1" xfId="0" applyFont="1" applyFill="1" applyBorder="1"/>
    <xf numFmtId="3" fontId="4" fillId="6" borderId="1" xfId="0" applyNumberFormat="1" applyFont="1" applyFill="1" applyBorder="1"/>
    <xf numFmtId="3" fontId="4" fillId="7" borderId="1" xfId="0" applyNumberFormat="1" applyFont="1" applyFill="1" applyBorder="1"/>
    <xf numFmtId="3" fontId="4" fillId="3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/>
    <xf numFmtId="0" fontId="4" fillId="8" borderId="1" xfId="0" applyFont="1" applyFill="1" applyBorder="1"/>
    <xf numFmtId="1" fontId="4" fillId="8" borderId="1" xfId="0" applyNumberFormat="1" applyFont="1" applyFill="1" applyBorder="1"/>
    <xf numFmtId="3" fontId="4" fillId="8" borderId="1" xfId="0" applyNumberFormat="1" applyFont="1" applyFill="1" applyBorder="1"/>
    <xf numFmtId="1" fontId="4" fillId="5" borderId="1" xfId="0" applyNumberFormat="1" applyFont="1" applyFill="1" applyBorder="1"/>
    <xf numFmtId="1" fontId="4" fillId="3" borderId="1" xfId="0" applyNumberFormat="1" applyFont="1" applyFill="1" applyBorder="1"/>
    <xf numFmtId="3" fontId="4" fillId="0" borderId="1" xfId="0" applyNumberFormat="1" applyFont="1" applyBorder="1"/>
    <xf numFmtId="0" fontId="1" fillId="6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6" fillId="0" borderId="1" xfId="0" applyFont="1" applyBorder="1"/>
    <xf numFmtId="0" fontId="6" fillId="5" borderId="1" xfId="0" applyFont="1" applyFill="1" applyBorder="1"/>
    <xf numFmtId="3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3" borderId="1" xfId="0" applyFont="1" applyFill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3" fontId="6" fillId="5" borderId="1" xfId="0" applyNumberFormat="1" applyFont="1" applyFill="1" applyBorder="1"/>
    <xf numFmtId="3" fontId="6" fillId="7" borderId="1" xfId="0" applyNumberFormat="1" applyFont="1" applyFill="1" applyBorder="1"/>
    <xf numFmtId="3" fontId="6" fillId="3" borderId="1" xfId="0" applyNumberFormat="1" applyFont="1" applyFill="1" applyBorder="1"/>
    <xf numFmtId="0" fontId="6" fillId="2" borderId="1" xfId="0" applyFont="1" applyFill="1" applyBorder="1"/>
    <xf numFmtId="3" fontId="6" fillId="2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5" fillId="0" borderId="3" xfId="0" applyFont="1" applyBorder="1"/>
    <xf numFmtId="0" fontId="6" fillId="5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2"/>
  <sheetViews>
    <sheetView topLeftCell="A9" workbookViewId="0"/>
  </sheetViews>
  <sheetFormatPr defaultColWidth="14.44140625" defaultRowHeight="15" customHeight="1" x14ac:dyDescent="0.3"/>
  <cols>
    <col min="1" max="1" width="74.44140625" customWidth="1"/>
    <col min="2" max="2" width="16.5546875" customWidth="1"/>
    <col min="3" max="3" width="12.6640625" customWidth="1"/>
    <col min="4" max="4" width="12.5546875" customWidth="1"/>
    <col min="5" max="26" width="8.6640625" customWidth="1"/>
  </cols>
  <sheetData>
    <row r="1" spans="1:4" ht="15.6" x14ac:dyDescent="0.3">
      <c r="A1" s="1"/>
      <c r="B1" s="2">
        <v>2022</v>
      </c>
      <c r="C1" s="2">
        <v>2021</v>
      </c>
    </row>
    <row r="2" spans="1:4" ht="16.2" x14ac:dyDescent="0.35">
      <c r="A2" s="3" t="s">
        <v>0</v>
      </c>
      <c r="B2" s="4"/>
      <c r="C2" s="4"/>
      <c r="D2" s="5"/>
    </row>
    <row r="3" spans="1:4" ht="16.2" x14ac:dyDescent="0.35">
      <c r="A3" s="6" t="s">
        <v>1</v>
      </c>
      <c r="B3" s="4"/>
      <c r="C3" s="4"/>
      <c r="D3" s="5"/>
    </row>
    <row r="4" spans="1:4" ht="15.6" x14ac:dyDescent="0.3">
      <c r="A4" s="1" t="s">
        <v>2</v>
      </c>
      <c r="B4" s="7">
        <v>378255700</v>
      </c>
      <c r="C4" s="4">
        <v>311845960</v>
      </c>
      <c r="D4" s="5"/>
    </row>
    <row r="5" spans="1:4" ht="15.6" x14ac:dyDescent="0.3">
      <c r="A5" s="1" t="s">
        <v>3</v>
      </c>
      <c r="B5" s="7">
        <v>718495</v>
      </c>
      <c r="C5" s="4">
        <v>659790</v>
      </c>
      <c r="D5" s="5"/>
    </row>
    <row r="6" spans="1:4" ht="15.6" x14ac:dyDescent="0.3">
      <c r="A6" s="1" t="s">
        <v>4</v>
      </c>
      <c r="B6" s="7">
        <v>7178940</v>
      </c>
      <c r="C6" s="4">
        <v>7037908</v>
      </c>
      <c r="D6" s="5"/>
    </row>
    <row r="7" spans="1:4" ht="15.6" x14ac:dyDescent="0.3">
      <c r="A7" s="1" t="s">
        <v>5</v>
      </c>
      <c r="B7" s="7">
        <v>13657428</v>
      </c>
      <c r="C7" s="4">
        <v>7761173</v>
      </c>
      <c r="D7" s="5"/>
    </row>
    <row r="8" spans="1:4" ht="15.6" x14ac:dyDescent="0.3">
      <c r="A8" s="1" t="s">
        <v>6</v>
      </c>
      <c r="B8" s="7">
        <v>8553011</v>
      </c>
      <c r="C8" s="7">
        <v>1170610</v>
      </c>
      <c r="D8" s="5"/>
    </row>
    <row r="9" spans="1:4" ht="15.6" x14ac:dyDescent="0.3">
      <c r="A9" s="8" t="s">
        <v>7</v>
      </c>
      <c r="B9" s="9">
        <v>601445</v>
      </c>
      <c r="C9" s="9">
        <v>1559230</v>
      </c>
      <c r="D9" s="5"/>
    </row>
    <row r="10" spans="1:4" ht="15.6" x14ac:dyDescent="0.3">
      <c r="A10" s="10" t="s">
        <v>8</v>
      </c>
      <c r="B10" s="11">
        <f t="shared" ref="B10:C10" si="0">SUM(B4:B9)</f>
        <v>408965019</v>
      </c>
      <c r="C10" s="11">
        <f t="shared" si="0"/>
        <v>330034671</v>
      </c>
      <c r="D10" s="5"/>
    </row>
    <row r="11" spans="1:4" ht="16.2" x14ac:dyDescent="0.35">
      <c r="A11" s="6" t="s">
        <v>9</v>
      </c>
      <c r="B11" s="4"/>
      <c r="C11" s="4"/>
      <c r="D11" s="5"/>
    </row>
    <row r="12" spans="1:4" ht="15.6" x14ac:dyDescent="0.3">
      <c r="A12" s="1" t="s">
        <v>10</v>
      </c>
      <c r="B12" s="4">
        <v>22750814</v>
      </c>
      <c r="C12" s="4">
        <v>22261449</v>
      </c>
      <c r="D12" s="5"/>
    </row>
    <row r="13" spans="1:4" ht="15.6" x14ac:dyDescent="0.3">
      <c r="A13" s="1" t="s">
        <v>11</v>
      </c>
      <c r="B13" s="4">
        <v>9720739</v>
      </c>
      <c r="C13" s="4">
        <v>11457381</v>
      </c>
      <c r="D13" s="5"/>
    </row>
    <row r="14" spans="1:4" ht="15.6" x14ac:dyDescent="0.3">
      <c r="A14" s="1" t="s">
        <v>12</v>
      </c>
      <c r="B14" s="4">
        <v>4153672</v>
      </c>
      <c r="C14" s="4">
        <v>1135634</v>
      </c>
      <c r="D14" s="5"/>
    </row>
    <row r="15" spans="1:4" ht="15.6" x14ac:dyDescent="0.3">
      <c r="A15" s="1" t="s">
        <v>7</v>
      </c>
      <c r="B15" s="4">
        <v>9857684</v>
      </c>
      <c r="C15" s="4">
        <v>6103061</v>
      </c>
      <c r="D15" s="5"/>
    </row>
    <row r="16" spans="1:4" ht="15.6" x14ac:dyDescent="0.3">
      <c r="A16" s="1" t="s">
        <v>13</v>
      </c>
      <c r="B16" s="4">
        <v>3876082</v>
      </c>
      <c r="C16" s="4">
        <v>3328746</v>
      </c>
      <c r="D16" s="5"/>
    </row>
    <row r="17" spans="1:4" ht="15.6" x14ac:dyDescent="0.3">
      <c r="A17" s="1" t="s">
        <v>14</v>
      </c>
      <c r="B17" s="4">
        <v>1626677</v>
      </c>
      <c r="C17" s="4">
        <v>677062</v>
      </c>
      <c r="D17" s="5"/>
    </row>
    <row r="18" spans="1:4" ht="15.6" x14ac:dyDescent="0.3">
      <c r="A18" s="1" t="s">
        <v>15</v>
      </c>
      <c r="B18" s="4">
        <v>116998633</v>
      </c>
      <c r="C18" s="4">
        <v>97740953</v>
      </c>
      <c r="D18" s="5"/>
    </row>
    <row r="19" spans="1:4" ht="15.6" x14ac:dyDescent="0.3">
      <c r="A19" s="1" t="s">
        <v>16</v>
      </c>
      <c r="B19" s="4">
        <v>767999</v>
      </c>
      <c r="C19" s="4">
        <v>3187979</v>
      </c>
      <c r="D19" s="5"/>
    </row>
    <row r="20" spans="1:4" ht="15.6" x14ac:dyDescent="0.3">
      <c r="A20" s="10" t="s">
        <v>17</v>
      </c>
      <c r="B20" s="11">
        <f t="shared" ref="B20:C20" si="1">SUM(B12:B19)</f>
        <v>169752300</v>
      </c>
      <c r="C20" s="11">
        <f t="shared" si="1"/>
        <v>145892265</v>
      </c>
      <c r="D20" s="5"/>
    </row>
    <row r="21" spans="1:4" ht="15.6" x14ac:dyDescent="0.3">
      <c r="A21" s="12" t="s">
        <v>18</v>
      </c>
      <c r="B21" s="13">
        <f t="shared" ref="B21:C21" si="2">B10+B20</f>
        <v>578717319</v>
      </c>
      <c r="C21" s="13">
        <f t="shared" si="2"/>
        <v>475926936</v>
      </c>
      <c r="D21" s="5"/>
    </row>
    <row r="22" spans="1:4" ht="16.2" x14ac:dyDescent="0.35">
      <c r="A22" s="3" t="s">
        <v>19</v>
      </c>
      <c r="B22" s="4"/>
      <c r="C22" s="4"/>
      <c r="D22" s="5"/>
    </row>
    <row r="23" spans="1:4" ht="15.6" x14ac:dyDescent="0.3">
      <c r="A23" s="1" t="s">
        <v>20</v>
      </c>
      <c r="B23" s="4">
        <v>2501550</v>
      </c>
      <c r="C23" s="4">
        <v>2501550</v>
      </c>
      <c r="D23" s="5"/>
    </row>
    <row r="24" spans="1:4" ht="15.6" x14ac:dyDescent="0.3">
      <c r="A24" s="1" t="s">
        <v>21</v>
      </c>
      <c r="B24" s="4">
        <v>48996</v>
      </c>
      <c r="C24" s="4">
        <v>48996</v>
      </c>
      <c r="D24" s="5"/>
    </row>
    <row r="25" spans="1:4" ht="15.75" customHeight="1" x14ac:dyDescent="0.3">
      <c r="A25" s="1" t="s">
        <v>22</v>
      </c>
      <c r="B25" s="4">
        <v>11930890</v>
      </c>
      <c r="C25" s="4">
        <v>10002799</v>
      </c>
      <c r="D25" s="5"/>
    </row>
    <row r="26" spans="1:4" ht="15.75" customHeight="1" x14ac:dyDescent="0.3">
      <c r="A26" s="1" t="s">
        <v>23</v>
      </c>
      <c r="B26" s="4">
        <v>64377463</v>
      </c>
      <c r="C26" s="4">
        <v>26794565</v>
      </c>
      <c r="D26" s="5"/>
    </row>
    <row r="27" spans="1:4" ht="15.75" customHeight="1" x14ac:dyDescent="0.3">
      <c r="A27" s="10" t="s">
        <v>24</v>
      </c>
      <c r="B27" s="14">
        <f t="shared" ref="B27:C27" si="3">SUM(B23:B26)</f>
        <v>78858899</v>
      </c>
      <c r="C27" s="14">
        <f t="shared" si="3"/>
        <v>39347910</v>
      </c>
      <c r="D27" s="5"/>
    </row>
    <row r="28" spans="1:4" ht="15.75" customHeight="1" x14ac:dyDescent="0.35">
      <c r="A28" s="6" t="s">
        <v>25</v>
      </c>
      <c r="B28" s="4"/>
      <c r="C28" s="4"/>
      <c r="D28" s="5"/>
    </row>
    <row r="29" spans="1:4" ht="15.75" customHeight="1" x14ac:dyDescent="0.3">
      <c r="A29" s="1" t="s">
        <v>26</v>
      </c>
      <c r="B29" s="4">
        <v>1925549</v>
      </c>
      <c r="C29" s="4">
        <v>2054936</v>
      </c>
      <c r="D29" s="5"/>
    </row>
    <row r="30" spans="1:4" ht="15.75" customHeight="1" x14ac:dyDescent="0.3">
      <c r="A30" s="1" t="s">
        <v>27</v>
      </c>
      <c r="B30" s="4">
        <v>265658719</v>
      </c>
      <c r="C30" s="4">
        <v>250676740</v>
      </c>
      <c r="D30" s="5"/>
    </row>
    <row r="31" spans="1:4" ht="15.75" customHeight="1" x14ac:dyDescent="0.3">
      <c r="A31" s="1" t="s">
        <v>28</v>
      </c>
      <c r="B31" s="4">
        <v>33165065</v>
      </c>
      <c r="C31" s="4">
        <v>37331701</v>
      </c>
      <c r="D31" s="5"/>
    </row>
    <row r="32" spans="1:4" ht="15.75" customHeight="1" x14ac:dyDescent="0.3">
      <c r="A32" s="1" t="s">
        <v>29</v>
      </c>
      <c r="B32" s="4">
        <v>1049290</v>
      </c>
      <c r="C32" s="4">
        <v>701675</v>
      </c>
      <c r="D32" s="5"/>
    </row>
    <row r="33" spans="1:4" ht="15.75" customHeight="1" x14ac:dyDescent="0.3">
      <c r="A33" s="10" t="s">
        <v>30</v>
      </c>
      <c r="B33" s="11">
        <f t="shared" ref="B33:C33" si="4">SUM(B29:B32)</f>
        <v>301798623</v>
      </c>
      <c r="C33" s="11">
        <f t="shared" si="4"/>
        <v>290765052</v>
      </c>
      <c r="D33" s="5"/>
    </row>
    <row r="34" spans="1:4" ht="15.75" customHeight="1" x14ac:dyDescent="0.35">
      <c r="A34" s="6" t="s">
        <v>31</v>
      </c>
      <c r="B34" s="4"/>
      <c r="C34" s="4"/>
      <c r="D34" s="5"/>
    </row>
    <row r="35" spans="1:4" ht="15.75" customHeight="1" x14ac:dyDescent="0.3">
      <c r="A35" s="1" t="s">
        <v>32</v>
      </c>
      <c r="B35" s="4">
        <v>3670665</v>
      </c>
      <c r="C35" s="4">
        <v>24840159</v>
      </c>
      <c r="D35" s="5"/>
    </row>
    <row r="36" spans="1:4" ht="15.75" customHeight="1" x14ac:dyDescent="0.3">
      <c r="A36" s="1" t="s">
        <v>27</v>
      </c>
      <c r="B36" s="4">
        <v>73373051</v>
      </c>
      <c r="C36" s="4">
        <v>63195657</v>
      </c>
      <c r="D36" s="5"/>
    </row>
    <row r="37" spans="1:4" ht="15.75" customHeight="1" x14ac:dyDescent="0.3">
      <c r="A37" s="1" t="s">
        <v>33</v>
      </c>
      <c r="B37" s="4">
        <v>37082323</v>
      </c>
      <c r="C37" s="4">
        <v>24724868</v>
      </c>
      <c r="D37" s="5"/>
    </row>
    <row r="38" spans="1:4" ht="15.75" customHeight="1" x14ac:dyDescent="0.3">
      <c r="A38" s="1" t="s">
        <v>34</v>
      </c>
      <c r="B38" s="4">
        <v>33165065</v>
      </c>
      <c r="C38" s="4">
        <v>17578578</v>
      </c>
      <c r="D38" s="5"/>
    </row>
    <row r="39" spans="1:4" ht="15.75" customHeight="1" x14ac:dyDescent="0.3">
      <c r="A39" s="1" t="s">
        <v>35</v>
      </c>
      <c r="B39" s="4">
        <v>37662023</v>
      </c>
      <c r="C39" s="4">
        <v>27198650</v>
      </c>
      <c r="D39" s="5"/>
    </row>
    <row r="40" spans="1:4" ht="15.75" customHeight="1" x14ac:dyDescent="0.3">
      <c r="A40" s="1" t="s">
        <v>36</v>
      </c>
      <c r="B40" s="4">
        <v>110573</v>
      </c>
      <c r="C40" s="4">
        <v>0</v>
      </c>
      <c r="D40" s="5"/>
    </row>
    <row r="41" spans="1:4" ht="15.75" customHeight="1" x14ac:dyDescent="0.3">
      <c r="A41" s="10" t="s">
        <v>37</v>
      </c>
      <c r="B41" s="11">
        <f t="shared" ref="B41:C41" si="5">SUM(B35:B40)</f>
        <v>185063700</v>
      </c>
      <c r="C41" s="11">
        <f t="shared" si="5"/>
        <v>157537912</v>
      </c>
      <c r="D41" s="5"/>
    </row>
    <row r="42" spans="1:4" ht="15.75" customHeight="1" x14ac:dyDescent="0.3">
      <c r="A42" s="12" t="s">
        <v>38</v>
      </c>
      <c r="B42" s="15">
        <f t="shared" ref="B42:C42" si="6">B33+B41</f>
        <v>486862323</v>
      </c>
      <c r="C42" s="15">
        <f t="shared" si="6"/>
        <v>448302964</v>
      </c>
      <c r="D42" s="5"/>
    </row>
    <row r="43" spans="1:4" ht="15.75" customHeight="1" x14ac:dyDescent="0.3">
      <c r="A43" s="10" t="s">
        <v>39</v>
      </c>
      <c r="B43" s="14">
        <f t="shared" ref="B43:C43" si="7">B27+B42</f>
        <v>565721222</v>
      </c>
      <c r="C43" s="14">
        <f t="shared" si="7"/>
        <v>487650874</v>
      </c>
      <c r="D43" s="5"/>
    </row>
    <row r="44" spans="1:4" ht="15.75" customHeight="1" x14ac:dyDescent="0.3"/>
    <row r="45" spans="1:4" ht="15.75" customHeight="1" x14ac:dyDescent="0.3"/>
    <row r="46" spans="1:4" ht="15.75" customHeight="1" x14ac:dyDescent="0.3"/>
    <row r="47" spans="1:4" ht="15.75" customHeight="1" x14ac:dyDescent="0.3"/>
    <row r="48" spans="1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F21" sqref="F21"/>
    </sheetView>
  </sheetViews>
  <sheetFormatPr defaultColWidth="14.44140625" defaultRowHeight="15" customHeight="1" x14ac:dyDescent="0.3"/>
  <cols>
    <col min="1" max="1" width="74.33203125" customWidth="1"/>
    <col min="2" max="2" width="14" customWidth="1"/>
    <col min="3" max="3" width="12.88671875" customWidth="1"/>
    <col min="4" max="4" width="10.5546875" customWidth="1"/>
    <col min="5" max="5" width="9.109375" customWidth="1"/>
    <col min="6" max="6" width="10.88671875" customWidth="1"/>
    <col min="7" max="26" width="8.6640625" customWidth="1"/>
  </cols>
  <sheetData>
    <row r="1" spans="1:6" ht="15.6" x14ac:dyDescent="0.3">
      <c r="A1" s="1"/>
      <c r="B1" s="2">
        <v>2022</v>
      </c>
      <c r="C1" s="2">
        <v>2021</v>
      </c>
      <c r="D1" s="2"/>
      <c r="E1" s="44" t="s">
        <v>40</v>
      </c>
      <c r="F1" s="45"/>
    </row>
    <row r="2" spans="1:6" ht="16.2" x14ac:dyDescent="0.35">
      <c r="A2" s="3" t="s">
        <v>0</v>
      </c>
      <c r="B2" s="4"/>
      <c r="C2" s="4"/>
      <c r="D2" s="1"/>
      <c r="E2" s="16" t="s">
        <v>41</v>
      </c>
      <c r="F2" s="16" t="s">
        <v>42</v>
      </c>
    </row>
    <row r="3" spans="1:6" ht="16.2" x14ac:dyDescent="0.35">
      <c r="A3" s="6" t="s">
        <v>43</v>
      </c>
      <c r="B3" s="4"/>
      <c r="C3" s="4"/>
      <c r="D3" s="1"/>
      <c r="E3" s="1"/>
      <c r="F3" s="1"/>
    </row>
    <row r="4" spans="1:6" ht="15.6" x14ac:dyDescent="0.3">
      <c r="A4" s="1" t="s">
        <v>2</v>
      </c>
      <c r="B4" s="4">
        <v>296788692</v>
      </c>
      <c r="C4" s="4">
        <v>311845960</v>
      </c>
      <c r="D4" s="1"/>
      <c r="E4" s="17">
        <f t="shared" ref="E4:E8" si="0">C4/B4*100</f>
        <v>105.07339679909369</v>
      </c>
      <c r="F4" s="4">
        <f t="shared" ref="F4:F8" si="1">C4-B4</f>
        <v>15057268</v>
      </c>
    </row>
    <row r="5" spans="1:6" ht="15.6" x14ac:dyDescent="0.3">
      <c r="A5" s="1" t="s">
        <v>3</v>
      </c>
      <c r="B5" s="4">
        <v>692818</v>
      </c>
      <c r="C5" s="4">
        <v>659790</v>
      </c>
      <c r="D5" s="1"/>
      <c r="E5" s="17">
        <f t="shared" si="0"/>
        <v>95.232802842882265</v>
      </c>
      <c r="F5" s="4">
        <f t="shared" si="1"/>
        <v>-33028</v>
      </c>
    </row>
    <row r="6" spans="1:6" ht="15.6" x14ac:dyDescent="0.3">
      <c r="A6" s="1" t="s">
        <v>4</v>
      </c>
      <c r="B6" s="4">
        <v>5199501</v>
      </c>
      <c r="C6" s="4">
        <v>7037908</v>
      </c>
      <c r="D6" s="1"/>
      <c r="E6" s="17">
        <f t="shared" si="0"/>
        <v>135.35737371720865</v>
      </c>
      <c r="F6" s="4">
        <f t="shared" si="1"/>
        <v>1838407</v>
      </c>
    </row>
    <row r="7" spans="1:6" ht="15.6" x14ac:dyDescent="0.3">
      <c r="A7" s="1" t="s">
        <v>44</v>
      </c>
      <c r="B7" s="4">
        <v>1139</v>
      </c>
      <c r="C7" s="4">
        <v>409</v>
      </c>
      <c r="D7" s="1"/>
      <c r="E7" s="17">
        <f t="shared" si="0"/>
        <v>35.908691834942935</v>
      </c>
      <c r="F7" s="4">
        <f t="shared" si="1"/>
        <v>-730</v>
      </c>
    </row>
    <row r="8" spans="1:6" ht="15.6" x14ac:dyDescent="0.3">
      <c r="A8" s="10" t="s">
        <v>45</v>
      </c>
      <c r="B8" s="11">
        <f t="shared" ref="B8:C8" si="2">SUM(B4:B7)</f>
        <v>302682150</v>
      </c>
      <c r="C8" s="11">
        <f t="shared" si="2"/>
        <v>319544067</v>
      </c>
      <c r="D8" s="18"/>
      <c r="E8" s="19">
        <f t="shared" si="0"/>
        <v>105.57083296785092</v>
      </c>
      <c r="F8" s="20">
        <f t="shared" si="1"/>
        <v>16861917</v>
      </c>
    </row>
    <row r="9" spans="1:6" ht="16.2" x14ac:dyDescent="0.35">
      <c r="A9" s="6" t="s">
        <v>46</v>
      </c>
      <c r="B9" s="4"/>
      <c r="C9" s="4"/>
      <c r="D9" s="1"/>
      <c r="E9" s="17"/>
      <c r="F9" s="1"/>
    </row>
    <row r="10" spans="1:6" ht="15.6" x14ac:dyDescent="0.3">
      <c r="A10" s="1" t="s">
        <v>10</v>
      </c>
      <c r="B10" s="4">
        <v>14513203</v>
      </c>
      <c r="C10" s="4">
        <v>16672240</v>
      </c>
      <c r="D10" s="1"/>
      <c r="E10" s="17">
        <f t="shared" ref="E10:E17" si="3">C10/B10*100</f>
        <v>114.87636464535085</v>
      </c>
      <c r="F10" s="4">
        <f t="shared" ref="F10:F17" si="4">C10-B10</f>
        <v>2159037</v>
      </c>
    </row>
    <row r="11" spans="1:6" ht="15.6" x14ac:dyDescent="0.3">
      <c r="A11" s="1" t="s">
        <v>47</v>
      </c>
      <c r="B11" s="4">
        <v>858516</v>
      </c>
      <c r="C11" s="4">
        <v>1030216</v>
      </c>
      <c r="D11" s="1"/>
      <c r="E11" s="17">
        <f t="shared" si="3"/>
        <v>119.99962726379007</v>
      </c>
      <c r="F11" s="4">
        <f t="shared" si="4"/>
        <v>171700</v>
      </c>
    </row>
    <row r="12" spans="1:6" ht="15.6" x14ac:dyDescent="0.3">
      <c r="A12" s="1" t="s">
        <v>11</v>
      </c>
      <c r="B12" s="4">
        <v>252765</v>
      </c>
      <c r="C12" s="4">
        <v>1426172</v>
      </c>
      <c r="D12" s="1"/>
      <c r="E12" s="17">
        <f t="shared" si="3"/>
        <v>564.22843352521113</v>
      </c>
      <c r="F12" s="4">
        <f t="shared" si="4"/>
        <v>1173407</v>
      </c>
    </row>
    <row r="13" spans="1:6" ht="15.6" x14ac:dyDescent="0.3">
      <c r="A13" s="1" t="s">
        <v>48</v>
      </c>
      <c r="B13" s="4">
        <v>342754</v>
      </c>
      <c r="C13" s="4">
        <v>126387</v>
      </c>
      <c r="D13" s="1"/>
      <c r="E13" s="17">
        <f t="shared" si="3"/>
        <v>36.873967918682204</v>
      </c>
      <c r="F13" s="4">
        <f t="shared" si="4"/>
        <v>-216367</v>
      </c>
    </row>
    <row r="14" spans="1:6" ht="15.6" x14ac:dyDescent="0.3">
      <c r="A14" s="1" t="s">
        <v>49</v>
      </c>
      <c r="B14" s="4">
        <v>442484</v>
      </c>
      <c r="C14" s="4">
        <v>515859</v>
      </c>
      <c r="D14" s="1"/>
      <c r="E14" s="17">
        <f t="shared" si="3"/>
        <v>116.58252049791631</v>
      </c>
      <c r="F14" s="4">
        <f t="shared" si="4"/>
        <v>73375</v>
      </c>
    </row>
    <row r="15" spans="1:6" ht="15.6" x14ac:dyDescent="0.3">
      <c r="A15" s="1" t="s">
        <v>15</v>
      </c>
      <c r="B15" s="4">
        <v>9505962</v>
      </c>
      <c r="C15" s="4">
        <v>9898203</v>
      </c>
      <c r="D15" s="1"/>
      <c r="E15" s="17">
        <f t="shared" si="3"/>
        <v>104.12626307574131</v>
      </c>
      <c r="F15" s="4">
        <f t="shared" si="4"/>
        <v>392241</v>
      </c>
    </row>
    <row r="16" spans="1:6" ht="15.6" x14ac:dyDescent="0.3">
      <c r="A16" s="10" t="s">
        <v>50</v>
      </c>
      <c r="B16" s="11">
        <f t="shared" ref="B16:C16" si="5">SUM(B10:B15)</f>
        <v>25915684</v>
      </c>
      <c r="C16" s="11">
        <f t="shared" si="5"/>
        <v>29669077</v>
      </c>
      <c r="D16" s="10"/>
      <c r="E16" s="21">
        <f t="shared" si="3"/>
        <v>114.48309448440565</v>
      </c>
      <c r="F16" s="11">
        <f t="shared" si="4"/>
        <v>3753393</v>
      </c>
    </row>
    <row r="17" spans="1:6" ht="15.6" x14ac:dyDescent="0.3">
      <c r="A17" s="12" t="s">
        <v>18</v>
      </c>
      <c r="B17" s="14">
        <f t="shared" ref="B17:C17" si="6">B8+B16</f>
        <v>328597834</v>
      </c>
      <c r="C17" s="14">
        <f t="shared" si="6"/>
        <v>349213144</v>
      </c>
      <c r="D17" s="12"/>
      <c r="E17" s="22">
        <f t="shared" si="3"/>
        <v>106.27372059914431</v>
      </c>
      <c r="F17" s="15">
        <f t="shared" si="4"/>
        <v>20615310</v>
      </c>
    </row>
    <row r="18" spans="1:6" ht="16.2" x14ac:dyDescent="0.35">
      <c r="A18" s="3" t="s">
        <v>51</v>
      </c>
      <c r="B18" s="4"/>
      <c r="C18" s="4"/>
      <c r="D18" s="1"/>
      <c r="E18" s="17"/>
      <c r="F18" s="1"/>
    </row>
    <row r="19" spans="1:6" ht="15.6" x14ac:dyDescent="0.3">
      <c r="A19" s="1" t="s">
        <v>20</v>
      </c>
      <c r="B19" s="4">
        <v>900000</v>
      </c>
      <c r="C19" s="4">
        <v>900000</v>
      </c>
      <c r="D19" s="1"/>
      <c r="E19" s="17">
        <v>0</v>
      </c>
      <c r="F19" s="4">
        <f t="shared" ref="F19:F24" si="7">C19-B19</f>
        <v>0</v>
      </c>
    </row>
    <row r="20" spans="1:6" ht="15.6" x14ac:dyDescent="0.3">
      <c r="A20" s="1" t="s">
        <v>52</v>
      </c>
      <c r="B20" s="4">
        <v>180000</v>
      </c>
      <c r="C20" s="4">
        <v>180000</v>
      </c>
      <c r="D20" s="1"/>
      <c r="E20" s="17">
        <v>0</v>
      </c>
      <c r="F20" s="4">
        <f t="shared" si="7"/>
        <v>0</v>
      </c>
    </row>
    <row r="21" spans="1:6" ht="15.75" customHeight="1" x14ac:dyDescent="0.3">
      <c r="A21" s="1" t="s">
        <v>53</v>
      </c>
      <c r="B21" s="4">
        <v>256661</v>
      </c>
      <c r="C21" s="4">
        <v>381572</v>
      </c>
      <c r="D21" s="1"/>
      <c r="E21" s="17">
        <f t="shared" ref="E21:E24" si="8">C21/B21*100</f>
        <v>148.6676978582644</v>
      </c>
      <c r="F21" s="4">
        <f t="shared" si="7"/>
        <v>124911</v>
      </c>
    </row>
    <row r="22" spans="1:6" ht="15.75" customHeight="1" x14ac:dyDescent="0.3">
      <c r="A22" s="1" t="s">
        <v>54</v>
      </c>
      <c r="B22" s="4">
        <v>32634961</v>
      </c>
      <c r="C22" s="4">
        <v>38583657</v>
      </c>
      <c r="D22" s="1"/>
      <c r="E22" s="17">
        <f t="shared" si="8"/>
        <v>118.22798562559949</v>
      </c>
      <c r="F22" s="4">
        <f t="shared" si="7"/>
        <v>5948696</v>
      </c>
    </row>
    <row r="23" spans="1:6" ht="15.75" customHeight="1" x14ac:dyDescent="0.3">
      <c r="A23" s="1" t="s">
        <v>55</v>
      </c>
      <c r="B23" s="4">
        <v>65</v>
      </c>
      <c r="C23" s="4">
        <v>57</v>
      </c>
      <c r="D23" s="1"/>
      <c r="E23" s="17">
        <f t="shared" si="8"/>
        <v>87.692307692307693</v>
      </c>
      <c r="F23" s="4">
        <f t="shared" si="7"/>
        <v>-8</v>
      </c>
    </row>
    <row r="24" spans="1:6" ht="15.75" customHeight="1" x14ac:dyDescent="0.3">
      <c r="A24" s="10" t="s">
        <v>56</v>
      </c>
      <c r="B24" s="23">
        <f t="shared" ref="B24:C24" si="9">SUM(B19:B23)</f>
        <v>33971687</v>
      </c>
      <c r="C24" s="23">
        <f t="shared" si="9"/>
        <v>40045286</v>
      </c>
      <c r="D24" s="10"/>
      <c r="E24" s="21">
        <f t="shared" si="8"/>
        <v>117.87841445730972</v>
      </c>
      <c r="F24" s="11">
        <f t="shared" si="7"/>
        <v>6073599</v>
      </c>
    </row>
    <row r="25" spans="1:6" ht="15.75" customHeight="1" x14ac:dyDescent="0.35">
      <c r="A25" s="6" t="s">
        <v>25</v>
      </c>
      <c r="B25" s="4"/>
      <c r="C25" s="4"/>
      <c r="D25" s="1"/>
      <c r="E25" s="17"/>
      <c r="F25" s="1"/>
    </row>
    <row r="26" spans="1:6" ht="15.75" customHeight="1" x14ac:dyDescent="0.3">
      <c r="A26" s="1" t="s">
        <v>57</v>
      </c>
      <c r="B26" s="4">
        <v>475906</v>
      </c>
      <c r="C26" s="4">
        <v>587015</v>
      </c>
      <c r="D26" s="1"/>
      <c r="E26" s="17">
        <v>100</v>
      </c>
      <c r="F26" s="4">
        <f t="shared" ref="F26:F28" si="10">C26-B26</f>
        <v>111109</v>
      </c>
    </row>
    <row r="27" spans="1:6" ht="15.75" customHeight="1" x14ac:dyDescent="0.3">
      <c r="A27" s="1" t="s">
        <v>58</v>
      </c>
      <c r="B27" s="4">
        <v>985655</v>
      </c>
      <c r="C27" s="4">
        <v>981556</v>
      </c>
      <c r="D27" s="1"/>
      <c r="E27" s="17">
        <f t="shared" ref="E27:E28" si="11">C27/B27*100</f>
        <v>99.584134408083969</v>
      </c>
      <c r="F27" s="4">
        <f t="shared" si="10"/>
        <v>-4099</v>
      </c>
    </row>
    <row r="28" spans="1:6" ht="15.75" customHeight="1" x14ac:dyDescent="0.3">
      <c r="A28" s="1" t="s">
        <v>59</v>
      </c>
      <c r="B28" s="4">
        <v>545525</v>
      </c>
      <c r="C28" s="4">
        <v>677228</v>
      </c>
      <c r="D28" s="1"/>
      <c r="E28" s="17">
        <f t="shared" si="11"/>
        <v>124.14243160258467</v>
      </c>
      <c r="F28" s="4">
        <f t="shared" si="10"/>
        <v>131703</v>
      </c>
    </row>
    <row r="29" spans="1:6" ht="15.75" customHeight="1" x14ac:dyDescent="0.3">
      <c r="A29" s="1" t="s">
        <v>60</v>
      </c>
      <c r="B29" s="4">
        <v>165631</v>
      </c>
      <c r="C29" s="4">
        <v>177299</v>
      </c>
      <c r="D29" s="1"/>
      <c r="E29" s="17">
        <v>0</v>
      </c>
      <c r="F29" s="1">
        <v>0</v>
      </c>
    </row>
    <row r="30" spans="1:6" ht="15.75" customHeight="1" x14ac:dyDescent="0.3">
      <c r="A30" s="10" t="s">
        <v>30</v>
      </c>
      <c r="B30" s="11">
        <f t="shared" ref="B30:C30" si="12">SUM(B26:B29)</f>
        <v>2172717</v>
      </c>
      <c r="C30" s="11">
        <f t="shared" si="12"/>
        <v>2423098</v>
      </c>
      <c r="D30" s="10"/>
      <c r="E30" s="21">
        <f>C30/B30*100</f>
        <v>111.52386620070631</v>
      </c>
      <c r="F30" s="11">
        <f>C30-B30</f>
        <v>250381</v>
      </c>
    </row>
    <row r="31" spans="1:6" ht="15.75" customHeight="1" x14ac:dyDescent="0.35">
      <c r="A31" s="6" t="s">
        <v>61</v>
      </c>
      <c r="B31" s="4"/>
      <c r="C31" s="4"/>
      <c r="D31" s="1"/>
      <c r="E31" s="17"/>
      <c r="F31" s="1"/>
    </row>
    <row r="32" spans="1:6" ht="15.75" customHeight="1" x14ac:dyDescent="0.3">
      <c r="A32" s="1" t="s">
        <v>62</v>
      </c>
      <c r="B32" s="4">
        <v>587034</v>
      </c>
      <c r="C32" s="4">
        <v>179674</v>
      </c>
      <c r="D32" s="1"/>
      <c r="E32" s="17">
        <v>100</v>
      </c>
      <c r="F32" s="4">
        <f t="shared" ref="F32:F41" si="13">C32-B32</f>
        <v>-407360</v>
      </c>
    </row>
    <row r="33" spans="1:6" ht="15.75" customHeight="1" x14ac:dyDescent="0.3">
      <c r="A33" s="1" t="s">
        <v>63</v>
      </c>
      <c r="B33" s="4">
        <v>1026283</v>
      </c>
      <c r="C33" s="4">
        <v>1459304</v>
      </c>
      <c r="D33" s="1"/>
      <c r="E33" s="17">
        <f t="shared" ref="E33:E34" si="14">C33/B33*100</f>
        <v>142.19313776024742</v>
      </c>
      <c r="F33" s="4">
        <f t="shared" si="13"/>
        <v>433021</v>
      </c>
    </row>
    <row r="34" spans="1:6" ht="15.75" customHeight="1" x14ac:dyDescent="0.3">
      <c r="A34" s="1" t="s">
        <v>64</v>
      </c>
      <c r="B34" s="4">
        <v>272303</v>
      </c>
      <c r="C34" s="4">
        <v>137231</v>
      </c>
      <c r="D34" s="1"/>
      <c r="E34" s="17">
        <f t="shared" si="14"/>
        <v>50.396433384869063</v>
      </c>
      <c r="F34" s="4">
        <f t="shared" si="13"/>
        <v>-135072</v>
      </c>
    </row>
    <row r="35" spans="1:6" ht="15.75" customHeight="1" x14ac:dyDescent="0.3">
      <c r="A35" s="1" t="s">
        <v>65</v>
      </c>
      <c r="B35" s="4">
        <v>45619</v>
      </c>
      <c r="C35" s="4">
        <v>45619</v>
      </c>
      <c r="D35" s="1"/>
      <c r="E35" s="17">
        <v>0</v>
      </c>
      <c r="F35" s="4">
        <f t="shared" si="13"/>
        <v>0</v>
      </c>
    </row>
    <row r="36" spans="1:6" ht="15.75" customHeight="1" x14ac:dyDescent="0.3">
      <c r="A36" s="1" t="s">
        <v>59</v>
      </c>
      <c r="B36" s="4">
        <v>26707</v>
      </c>
      <c r="C36" s="4">
        <v>64552</v>
      </c>
      <c r="D36" s="1"/>
      <c r="E36" s="17">
        <f>C36/B36*100</f>
        <v>241.70442206163179</v>
      </c>
      <c r="F36" s="4">
        <f t="shared" si="13"/>
        <v>37845</v>
      </c>
    </row>
    <row r="37" spans="1:6" ht="15.75" customHeight="1" x14ac:dyDescent="0.3">
      <c r="A37" s="1" t="s">
        <v>66</v>
      </c>
      <c r="B37" s="4">
        <v>0</v>
      </c>
      <c r="C37" s="4">
        <v>12763</v>
      </c>
      <c r="D37" s="1"/>
      <c r="E37" s="17">
        <v>-100</v>
      </c>
      <c r="F37" s="4">
        <f t="shared" si="13"/>
        <v>12763</v>
      </c>
    </row>
    <row r="38" spans="1:6" ht="15.75" customHeight="1" x14ac:dyDescent="0.3">
      <c r="A38" s="1" t="s">
        <v>67</v>
      </c>
      <c r="B38" s="4">
        <v>1475233</v>
      </c>
      <c r="C38" s="4">
        <v>1843146</v>
      </c>
      <c r="D38" s="1"/>
      <c r="E38" s="17">
        <f t="shared" ref="E38:E41" si="15">C38/B38*100</f>
        <v>124.93931467097062</v>
      </c>
      <c r="F38" s="4">
        <f t="shared" si="13"/>
        <v>367913</v>
      </c>
    </row>
    <row r="39" spans="1:6" ht="15.75" customHeight="1" x14ac:dyDescent="0.3">
      <c r="A39" s="10" t="s">
        <v>68</v>
      </c>
      <c r="B39" s="11">
        <f t="shared" ref="B39:C39" si="16">SUM(B32:B38)</f>
        <v>3433179</v>
      </c>
      <c r="C39" s="11">
        <f t="shared" si="16"/>
        <v>3742289</v>
      </c>
      <c r="D39" s="10"/>
      <c r="E39" s="21">
        <f t="shared" si="15"/>
        <v>109.00360860881418</v>
      </c>
      <c r="F39" s="11">
        <f t="shared" si="13"/>
        <v>309110</v>
      </c>
    </row>
    <row r="40" spans="1:6" ht="15.75" customHeight="1" x14ac:dyDescent="0.3">
      <c r="A40" s="12" t="s">
        <v>38</v>
      </c>
      <c r="B40" s="15">
        <f t="shared" ref="B40:C40" si="17">B30+B39</f>
        <v>5605896</v>
      </c>
      <c r="C40" s="15">
        <f t="shared" si="17"/>
        <v>6165387</v>
      </c>
      <c r="D40" s="12"/>
      <c r="E40" s="22">
        <f t="shared" si="15"/>
        <v>109.98040277593448</v>
      </c>
      <c r="F40" s="15">
        <f t="shared" si="13"/>
        <v>559491</v>
      </c>
    </row>
    <row r="41" spans="1:6" ht="15.75" customHeight="1" x14ac:dyDescent="0.3">
      <c r="A41" s="10" t="s">
        <v>39</v>
      </c>
      <c r="B41" s="14">
        <f t="shared" ref="B41:C41" si="18">B24+B40</f>
        <v>39577583</v>
      </c>
      <c r="C41" s="14">
        <f t="shared" si="18"/>
        <v>46210673</v>
      </c>
      <c r="D41" s="18"/>
      <c r="E41" s="19">
        <f t="shared" si="15"/>
        <v>116.75971471021866</v>
      </c>
      <c r="F41" s="20">
        <f t="shared" si="13"/>
        <v>6633090</v>
      </c>
    </row>
    <row r="42" spans="1:6" ht="15.75" customHeight="1" x14ac:dyDescent="0.3"/>
    <row r="43" spans="1:6" ht="15.75" customHeight="1" x14ac:dyDescent="0.3"/>
    <row r="44" spans="1:6" ht="15.75" customHeight="1" x14ac:dyDescent="0.3"/>
    <row r="45" spans="1:6" ht="15.75" customHeight="1" x14ac:dyDescent="0.3"/>
    <row r="46" spans="1:6" ht="15.75" customHeight="1" x14ac:dyDescent="0.3"/>
    <row r="47" spans="1:6" ht="15.75" customHeight="1" x14ac:dyDescent="0.3"/>
    <row r="48" spans="1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E1:F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4.44140625" defaultRowHeight="15" customHeight="1" x14ac:dyDescent="0.3"/>
  <cols>
    <col min="1" max="1" width="74.33203125" customWidth="1"/>
    <col min="2" max="2" width="11" customWidth="1"/>
    <col min="3" max="3" width="11.44140625" customWidth="1"/>
    <col min="4" max="4" width="7" customWidth="1"/>
    <col min="5" max="6" width="10.109375" customWidth="1"/>
    <col min="7" max="26" width="8.6640625" customWidth="1"/>
  </cols>
  <sheetData>
    <row r="1" spans="1:6" ht="48.6" x14ac:dyDescent="0.3">
      <c r="A1" s="1"/>
      <c r="B1" s="2">
        <v>2020</v>
      </c>
      <c r="C1" s="2">
        <v>2021</v>
      </c>
      <c r="D1" s="24" t="s">
        <v>69</v>
      </c>
      <c r="E1" s="25" t="s">
        <v>70</v>
      </c>
      <c r="F1" s="25" t="s">
        <v>71</v>
      </c>
    </row>
    <row r="2" spans="1:6" ht="16.2" x14ac:dyDescent="0.35">
      <c r="A2" s="3" t="s">
        <v>0</v>
      </c>
      <c r="B2" s="4"/>
      <c r="C2" s="4"/>
      <c r="D2" s="1"/>
      <c r="E2" s="1"/>
      <c r="F2" s="1"/>
    </row>
    <row r="3" spans="1:6" ht="16.2" x14ac:dyDescent="0.35">
      <c r="A3" s="6" t="s">
        <v>43</v>
      </c>
      <c r="B3" s="4"/>
      <c r="C3" s="4"/>
      <c r="D3" s="1"/>
      <c r="E3" s="1"/>
      <c r="F3" s="1"/>
    </row>
    <row r="4" spans="1:6" ht="15.6" x14ac:dyDescent="0.3">
      <c r="A4" s="1" t="s">
        <v>2</v>
      </c>
      <c r="B4" s="4">
        <v>12470037</v>
      </c>
      <c r="C4" s="4">
        <v>15508690</v>
      </c>
      <c r="D4" s="16"/>
      <c r="E4" s="26">
        <f t="shared" ref="E4:F4" si="0">B4/B17*100</f>
        <v>31.507828560425228</v>
      </c>
      <c r="F4" s="26">
        <f t="shared" si="0"/>
        <v>33.560839938427215</v>
      </c>
    </row>
    <row r="5" spans="1:6" ht="15.6" x14ac:dyDescent="0.3">
      <c r="A5" s="1" t="s">
        <v>3</v>
      </c>
      <c r="B5" s="4">
        <v>151244</v>
      </c>
      <c r="C5" s="4">
        <v>188930</v>
      </c>
      <c r="D5" s="16"/>
      <c r="E5" s="26">
        <f t="shared" ref="E5:F5" si="1">B5/B17*100</f>
        <v>0.38214562016078651</v>
      </c>
      <c r="F5" s="26">
        <f t="shared" si="1"/>
        <v>0.40884494367783825</v>
      </c>
    </row>
    <row r="6" spans="1:6" ht="15.6" x14ac:dyDescent="0.3">
      <c r="A6" s="1" t="s">
        <v>4</v>
      </c>
      <c r="B6" s="4">
        <v>1039479</v>
      </c>
      <c r="C6" s="4">
        <v>843567</v>
      </c>
      <c r="D6" s="16"/>
      <c r="E6" s="26">
        <f t="shared" ref="E6:F6" si="2">B6/B17*100</f>
        <v>2.6264337567051528</v>
      </c>
      <c r="F6" s="26">
        <f t="shared" si="2"/>
        <v>1.825480879709326</v>
      </c>
    </row>
    <row r="7" spans="1:6" ht="15.6" x14ac:dyDescent="0.3">
      <c r="A7" s="1" t="s">
        <v>44</v>
      </c>
      <c r="B7" s="4">
        <v>1139</v>
      </c>
      <c r="C7" s="4">
        <v>409</v>
      </c>
      <c r="D7" s="16"/>
      <c r="E7" s="26">
        <f t="shared" ref="E7:F7" si="3">B7/B17*100</f>
        <v>2.8778917600905543E-3</v>
      </c>
      <c r="F7" s="26">
        <f t="shared" si="3"/>
        <v>8.8507691718750774E-4</v>
      </c>
    </row>
    <row r="8" spans="1:6" ht="15.6" x14ac:dyDescent="0.3">
      <c r="A8" s="10" t="s">
        <v>45</v>
      </c>
      <c r="B8" s="11">
        <f t="shared" ref="B8:C8" si="4">SUM(B4:B7)</f>
        <v>13661899</v>
      </c>
      <c r="C8" s="11">
        <f t="shared" si="4"/>
        <v>16541596</v>
      </c>
      <c r="D8" s="27"/>
      <c r="E8" s="28">
        <f t="shared" ref="E8:F8" si="5">SUM(E4:E7)</f>
        <v>34.519285829051263</v>
      </c>
      <c r="F8" s="28">
        <f t="shared" si="5"/>
        <v>35.79605083873156</v>
      </c>
    </row>
    <row r="9" spans="1:6" ht="16.2" x14ac:dyDescent="0.35">
      <c r="A9" s="6" t="s">
        <v>46</v>
      </c>
      <c r="B9" s="4"/>
      <c r="C9" s="4"/>
      <c r="D9" s="16"/>
      <c r="E9" s="26"/>
      <c r="F9" s="26"/>
    </row>
    <row r="10" spans="1:6" ht="15.6" x14ac:dyDescent="0.3">
      <c r="A10" s="1" t="s">
        <v>10</v>
      </c>
      <c r="B10" s="4">
        <v>14513203</v>
      </c>
      <c r="C10" s="4">
        <v>16672240</v>
      </c>
      <c r="D10" s="16"/>
      <c r="E10" s="26">
        <f t="shared" ref="E10:F10" si="6">B10/B17*100</f>
        <v>36.670261041458744</v>
      </c>
      <c r="F10" s="26">
        <f t="shared" si="6"/>
        <v>36.078764747702337</v>
      </c>
    </row>
    <row r="11" spans="1:6" ht="15.6" x14ac:dyDescent="0.3">
      <c r="A11" s="1" t="s">
        <v>47</v>
      </c>
      <c r="B11" s="4">
        <v>858516</v>
      </c>
      <c r="C11" s="4">
        <v>1030216</v>
      </c>
      <c r="D11" s="16"/>
      <c r="E11" s="26">
        <f t="shared" ref="E11:F11" si="7">B11/B17*100</f>
        <v>2.1691976490833205</v>
      </c>
      <c r="F11" s="26">
        <f t="shared" si="7"/>
        <v>2.2293897342719937</v>
      </c>
    </row>
    <row r="12" spans="1:6" ht="15.6" x14ac:dyDescent="0.3">
      <c r="A12" s="1" t="s">
        <v>11</v>
      </c>
      <c r="B12" s="4">
        <v>252765</v>
      </c>
      <c r="C12" s="4">
        <v>1426172</v>
      </c>
      <c r="D12" s="16"/>
      <c r="E12" s="26">
        <f t="shared" ref="E12:F12" si="8">B12/B17*100</f>
        <v>0.63865698923554781</v>
      </c>
      <c r="F12" s="26">
        <f t="shared" si="8"/>
        <v>3.0862394062081719</v>
      </c>
    </row>
    <row r="13" spans="1:6" ht="15.6" x14ac:dyDescent="0.3">
      <c r="A13" s="1" t="s">
        <v>48</v>
      </c>
      <c r="B13" s="4">
        <v>342754</v>
      </c>
      <c r="C13" s="4">
        <v>126387</v>
      </c>
      <c r="D13" s="16"/>
      <c r="E13" s="26">
        <f t="shared" ref="E13:F13" si="9">B13/B17*100</f>
        <v>0.86603065174545912</v>
      </c>
      <c r="F13" s="26">
        <f t="shared" si="9"/>
        <v>0.27350175142439498</v>
      </c>
    </row>
    <row r="14" spans="1:6" ht="15.6" x14ac:dyDescent="0.3">
      <c r="A14" s="1" t="s">
        <v>49</v>
      </c>
      <c r="B14" s="4">
        <v>442484</v>
      </c>
      <c r="C14" s="4">
        <v>515859</v>
      </c>
      <c r="D14" s="16"/>
      <c r="E14" s="26">
        <f t="shared" ref="E14:F14" si="10">B14/B17*100</f>
        <v>1.1180167318453984</v>
      </c>
      <c r="F14" s="26">
        <f t="shared" si="10"/>
        <v>1.1163200328201237</v>
      </c>
    </row>
    <row r="15" spans="1:6" ht="15.6" x14ac:dyDescent="0.3">
      <c r="A15" s="1" t="s">
        <v>15</v>
      </c>
      <c r="B15" s="4">
        <v>9505962</v>
      </c>
      <c r="C15" s="4">
        <v>9898203</v>
      </c>
      <c r="D15" s="16"/>
      <c r="E15" s="26">
        <f t="shared" ref="E15:F15" si="11">B15/B17*100</f>
        <v>24.018551107580269</v>
      </c>
      <c r="F15" s="26">
        <f t="shared" si="11"/>
        <v>21.41973348884142</v>
      </c>
    </row>
    <row r="16" spans="1:6" ht="15.6" x14ac:dyDescent="0.3">
      <c r="A16" s="10" t="s">
        <v>50</v>
      </c>
      <c r="B16" s="11">
        <f t="shared" ref="B16:C16" si="12">SUM(B10:B15)</f>
        <v>25915684</v>
      </c>
      <c r="C16" s="11">
        <f t="shared" si="12"/>
        <v>29669077</v>
      </c>
      <c r="D16" s="27"/>
      <c r="E16" s="28">
        <f t="shared" ref="E16:F16" si="13">SUM(E10:E15)</f>
        <v>65.480714170948744</v>
      </c>
      <c r="F16" s="28">
        <f t="shared" si="13"/>
        <v>64.20394916126844</v>
      </c>
    </row>
    <row r="17" spans="1:6" ht="15.6" x14ac:dyDescent="0.3">
      <c r="A17" s="12" t="s">
        <v>18</v>
      </c>
      <c r="B17" s="20">
        <f t="shared" ref="B17:C17" si="14">B8+B16</f>
        <v>39577583</v>
      </c>
      <c r="C17" s="20">
        <f t="shared" si="14"/>
        <v>46210673</v>
      </c>
      <c r="D17" s="27"/>
      <c r="E17" s="28">
        <f t="shared" ref="E17:F17" si="15">E8+E16</f>
        <v>100</v>
      </c>
      <c r="F17" s="28">
        <f t="shared" si="15"/>
        <v>100</v>
      </c>
    </row>
    <row r="18" spans="1:6" ht="16.2" x14ac:dyDescent="0.35">
      <c r="A18" s="3" t="s">
        <v>51</v>
      </c>
      <c r="B18" s="4"/>
      <c r="C18" s="4"/>
      <c r="D18" s="16"/>
      <c r="E18" s="26"/>
      <c r="F18" s="26"/>
    </row>
    <row r="19" spans="1:6" ht="15.6" x14ac:dyDescent="0.3">
      <c r="A19" s="1" t="s">
        <v>20</v>
      </c>
      <c r="B19" s="4">
        <v>900000</v>
      </c>
      <c r="C19" s="4">
        <v>900000</v>
      </c>
      <c r="D19" s="16"/>
      <c r="E19" s="26">
        <f t="shared" ref="E19:F19" si="16">B19/B41*100</f>
        <v>2.2740145602120272</v>
      </c>
      <c r="F19" s="26">
        <f t="shared" si="16"/>
        <v>1.9476020182610194</v>
      </c>
    </row>
    <row r="20" spans="1:6" ht="15.6" x14ac:dyDescent="0.3">
      <c r="A20" s="1" t="s">
        <v>52</v>
      </c>
      <c r="B20" s="4">
        <v>180000</v>
      </c>
      <c r="C20" s="4">
        <v>180000</v>
      </c>
      <c r="D20" s="16"/>
      <c r="E20" s="26">
        <f t="shared" ref="E20:F20" si="17">B20/B41*100</f>
        <v>0.45480291204240536</v>
      </c>
      <c r="F20" s="26">
        <f t="shared" si="17"/>
        <v>0.38952040365220392</v>
      </c>
    </row>
    <row r="21" spans="1:6" ht="15.75" customHeight="1" x14ac:dyDescent="0.3">
      <c r="A21" s="1" t="s">
        <v>53</v>
      </c>
      <c r="B21" s="4">
        <v>256661</v>
      </c>
      <c r="C21" s="4">
        <v>381572</v>
      </c>
      <c r="D21" s="16"/>
      <c r="E21" s="26">
        <f t="shared" ref="E21:F21" si="18">B21/B41*100</f>
        <v>0.6485009455984212</v>
      </c>
      <c r="F21" s="26">
        <f t="shared" si="18"/>
        <v>0.82572266367988201</v>
      </c>
    </row>
    <row r="22" spans="1:6" ht="15.75" customHeight="1" x14ac:dyDescent="0.3">
      <c r="A22" s="1" t="s">
        <v>54</v>
      </c>
      <c r="B22" s="4">
        <v>32634961</v>
      </c>
      <c r="C22" s="4">
        <v>38583657</v>
      </c>
      <c r="D22" s="16"/>
      <c r="E22" s="26">
        <f t="shared" ref="E22:F22" si="19">B22/B41*100</f>
        <v>82.458196095501833</v>
      </c>
      <c r="F22" s="26">
        <f t="shared" si="19"/>
        <v>83.495120272323234</v>
      </c>
    </row>
    <row r="23" spans="1:6" ht="15.75" customHeight="1" x14ac:dyDescent="0.3">
      <c r="A23" s="1" t="s">
        <v>55</v>
      </c>
      <c r="B23" s="4">
        <v>65</v>
      </c>
      <c r="C23" s="4">
        <v>57</v>
      </c>
      <c r="D23" s="16"/>
      <c r="E23" s="26">
        <f t="shared" ref="E23:F23" si="20">B23/B41*100</f>
        <v>1.6423438490420194E-4</v>
      </c>
      <c r="F23" s="26">
        <f t="shared" si="20"/>
        <v>1.2334812782319789E-4</v>
      </c>
    </row>
    <row r="24" spans="1:6" ht="15.75" customHeight="1" x14ac:dyDescent="0.3">
      <c r="A24" s="10" t="s">
        <v>56</v>
      </c>
      <c r="B24" s="11">
        <f t="shared" ref="B24:C24" si="21">SUM(B19:B23)</f>
        <v>33971687</v>
      </c>
      <c r="C24" s="11">
        <f t="shared" si="21"/>
        <v>40045286</v>
      </c>
      <c r="D24" s="27"/>
      <c r="E24" s="28">
        <f t="shared" ref="E24:F24" si="22">SUM(E19:E23)</f>
        <v>85.835678747739593</v>
      </c>
      <c r="F24" s="28">
        <f t="shared" si="22"/>
        <v>86.658088706044168</v>
      </c>
    </row>
    <row r="25" spans="1:6" ht="15.75" customHeight="1" x14ac:dyDescent="0.35">
      <c r="A25" s="6" t="s">
        <v>25</v>
      </c>
      <c r="B25" s="4"/>
      <c r="C25" s="4"/>
      <c r="D25" s="16"/>
      <c r="E25" s="26"/>
      <c r="F25" s="26"/>
    </row>
    <row r="26" spans="1:6" ht="15.75" customHeight="1" x14ac:dyDescent="0.3">
      <c r="A26" s="1" t="s">
        <v>57</v>
      </c>
      <c r="B26" s="4">
        <v>475906</v>
      </c>
      <c r="C26" s="4">
        <v>587015</v>
      </c>
      <c r="D26" s="16"/>
      <c r="E26" s="26">
        <f t="shared" ref="E26:F26" si="23">B26/B41*100</f>
        <v>1.2024635258802945</v>
      </c>
      <c r="F26" s="26">
        <f t="shared" si="23"/>
        <v>1.2703017763883249</v>
      </c>
    </row>
    <row r="27" spans="1:6" ht="15.75" customHeight="1" x14ac:dyDescent="0.3">
      <c r="A27" s="1" t="s">
        <v>58</v>
      </c>
      <c r="B27" s="4">
        <v>985655</v>
      </c>
      <c r="C27" s="4">
        <v>981556</v>
      </c>
      <c r="D27" s="16"/>
      <c r="E27" s="26">
        <f t="shared" ref="E27:F27" si="24">B27/B41*100</f>
        <v>2.4904375792730948</v>
      </c>
      <c r="F27" s="26">
        <f t="shared" si="24"/>
        <v>2.1240893851513483</v>
      </c>
    </row>
    <row r="28" spans="1:6" ht="15.75" customHeight="1" x14ac:dyDescent="0.3">
      <c r="A28" s="1" t="s">
        <v>59</v>
      </c>
      <c r="B28" s="4">
        <v>545525</v>
      </c>
      <c r="C28" s="4">
        <v>677228</v>
      </c>
      <c r="D28" s="16"/>
      <c r="E28" s="26">
        <f t="shared" ref="E28:F28" si="25">B28/B41*100</f>
        <v>1.3783686588440733</v>
      </c>
      <c r="F28" s="26">
        <f t="shared" si="25"/>
        <v>1.4655229106920817</v>
      </c>
    </row>
    <row r="29" spans="1:6" ht="15.75" customHeight="1" x14ac:dyDescent="0.3">
      <c r="A29" s="1" t="s">
        <v>60</v>
      </c>
      <c r="B29" s="4">
        <v>165631</v>
      </c>
      <c r="C29" s="4">
        <v>177299</v>
      </c>
      <c r="D29" s="16"/>
      <c r="E29" s="26">
        <f t="shared" ref="E29:F29" si="26">B29/B41*100</f>
        <v>0.41849700624719804</v>
      </c>
      <c r="F29" s="26">
        <f t="shared" si="26"/>
        <v>0.38367543359517831</v>
      </c>
    </row>
    <row r="30" spans="1:6" ht="15.75" customHeight="1" x14ac:dyDescent="0.3">
      <c r="A30" s="10" t="s">
        <v>30</v>
      </c>
      <c r="B30" s="11">
        <f t="shared" ref="B30:C30" si="27">SUM(B26:B29)</f>
        <v>2172717</v>
      </c>
      <c r="C30" s="11">
        <f t="shared" si="27"/>
        <v>2423098</v>
      </c>
      <c r="D30" s="27"/>
      <c r="E30" s="28">
        <f t="shared" ref="E30:F30" si="28">SUM(E26:E29)</f>
        <v>5.4897667702446604</v>
      </c>
      <c r="F30" s="28">
        <f t="shared" si="28"/>
        <v>5.2435895058269333</v>
      </c>
    </row>
    <row r="31" spans="1:6" ht="15.75" customHeight="1" x14ac:dyDescent="0.35">
      <c r="A31" s="6" t="s">
        <v>61</v>
      </c>
      <c r="B31" s="4"/>
      <c r="C31" s="4"/>
      <c r="D31" s="16"/>
      <c r="E31" s="26"/>
      <c r="F31" s="26"/>
    </row>
    <row r="32" spans="1:6" ht="15.75" customHeight="1" x14ac:dyDescent="0.3">
      <c r="A32" s="1" t="s">
        <v>62</v>
      </c>
      <c r="B32" s="4">
        <v>587034</v>
      </c>
      <c r="C32" s="4">
        <v>179674</v>
      </c>
      <c r="D32" s="16"/>
      <c r="E32" s="26">
        <f t="shared" ref="E32:F32" si="29">B32/B41*100</f>
        <v>1.4832487370438967</v>
      </c>
      <c r="F32" s="26">
        <f t="shared" si="29"/>
        <v>0.38881493892114494</v>
      </c>
    </row>
    <row r="33" spans="1:6" ht="15.75" customHeight="1" x14ac:dyDescent="0.3">
      <c r="A33" s="1" t="s">
        <v>63</v>
      </c>
      <c r="B33" s="4">
        <v>1026283</v>
      </c>
      <c r="C33" s="4">
        <v>1459304</v>
      </c>
      <c r="D33" s="16"/>
      <c r="E33" s="26">
        <f t="shared" ref="E33:F33" si="30">B33/B41*100</f>
        <v>2.5930916498867553</v>
      </c>
      <c r="F33" s="26">
        <f t="shared" si="30"/>
        <v>3.1579371285070881</v>
      </c>
    </row>
    <row r="34" spans="1:6" ht="15.75" customHeight="1" x14ac:dyDescent="0.3">
      <c r="A34" s="1" t="s">
        <v>64</v>
      </c>
      <c r="B34" s="4">
        <v>272303</v>
      </c>
      <c r="C34" s="4">
        <v>137231</v>
      </c>
      <c r="D34" s="16"/>
      <c r="E34" s="26">
        <f t="shared" ref="E34:F34" si="31">B34/B41*100</f>
        <v>0.68802331865490618</v>
      </c>
      <c r="F34" s="26">
        <f t="shared" si="31"/>
        <v>0.29696819174219774</v>
      </c>
    </row>
    <row r="35" spans="1:6" ht="15.75" customHeight="1" x14ac:dyDescent="0.3">
      <c r="A35" s="1" t="s">
        <v>65</v>
      </c>
      <c r="B35" s="4">
        <v>45619</v>
      </c>
      <c r="C35" s="4">
        <v>45619</v>
      </c>
      <c r="D35" s="16"/>
      <c r="E35" s="26">
        <f t="shared" ref="E35:F35" si="32">B35/B41*100</f>
        <v>0.1152647446914583</v>
      </c>
      <c r="F35" s="26">
        <f t="shared" si="32"/>
        <v>9.8719618301166059E-2</v>
      </c>
    </row>
    <row r="36" spans="1:6" ht="15.75" customHeight="1" x14ac:dyDescent="0.3">
      <c r="A36" s="1" t="s">
        <v>59</v>
      </c>
      <c r="B36" s="4">
        <v>26707</v>
      </c>
      <c r="C36" s="4">
        <v>64552</v>
      </c>
      <c r="D36" s="16"/>
      <c r="E36" s="26">
        <f t="shared" ref="E36:F36" si="33">B36/B41*100</f>
        <v>6.7480118732869562E-2</v>
      </c>
      <c r="F36" s="26">
        <f t="shared" si="33"/>
        <v>0.13969067275865038</v>
      </c>
    </row>
    <row r="37" spans="1:6" ht="15.75" customHeight="1" x14ac:dyDescent="0.3">
      <c r="A37" s="1" t="s">
        <v>66</v>
      </c>
      <c r="B37" s="4">
        <v>0</v>
      </c>
      <c r="C37" s="4">
        <v>12763</v>
      </c>
      <c r="D37" s="16"/>
      <c r="E37" s="26">
        <f t="shared" ref="E37:F37" si="34">B37/B41*100</f>
        <v>0</v>
      </c>
      <c r="F37" s="26">
        <f t="shared" si="34"/>
        <v>2.7619160621183768E-2</v>
      </c>
    </row>
    <row r="38" spans="1:6" ht="15.75" customHeight="1" x14ac:dyDescent="0.3">
      <c r="A38" s="1" t="s">
        <v>67</v>
      </c>
      <c r="B38" s="4">
        <v>1475233</v>
      </c>
      <c r="C38" s="4">
        <v>1843146</v>
      </c>
      <c r="D38" s="16"/>
      <c r="E38" s="26">
        <f t="shared" ref="E38:F38" si="35">B38/B41*100</f>
        <v>3.7274459130058548</v>
      </c>
      <c r="F38" s="26">
        <f t="shared" si="35"/>
        <v>3.9885720772774724</v>
      </c>
    </row>
    <row r="39" spans="1:6" ht="15.75" customHeight="1" x14ac:dyDescent="0.3">
      <c r="A39" s="10" t="s">
        <v>68</v>
      </c>
      <c r="B39" s="11">
        <f t="shared" ref="B39:C39" si="36">SUM(B32:B38)</f>
        <v>3433179</v>
      </c>
      <c r="C39" s="11">
        <f t="shared" si="36"/>
        <v>3742289</v>
      </c>
      <c r="D39" s="27"/>
      <c r="E39" s="28">
        <f t="shared" ref="E39:F39" si="37">SUM(E32:E38)</f>
        <v>8.6745544820157416</v>
      </c>
      <c r="F39" s="28">
        <f t="shared" si="37"/>
        <v>8.0983217881289029</v>
      </c>
    </row>
    <row r="40" spans="1:6" ht="15.75" customHeight="1" x14ac:dyDescent="0.3">
      <c r="A40" s="12" t="s">
        <v>38</v>
      </c>
      <c r="B40" s="15">
        <f t="shared" ref="B40:C40" si="38">B30+B39</f>
        <v>5605896</v>
      </c>
      <c r="C40" s="15">
        <f t="shared" si="38"/>
        <v>6165387</v>
      </c>
      <c r="D40" s="29"/>
      <c r="E40" s="30">
        <f t="shared" ref="E40:F40" si="39">E30+E39</f>
        <v>14.164321252260402</v>
      </c>
      <c r="F40" s="30">
        <f t="shared" si="39"/>
        <v>13.341911293955835</v>
      </c>
    </row>
    <row r="41" spans="1:6" ht="15.75" customHeight="1" x14ac:dyDescent="0.3">
      <c r="A41" s="10" t="s">
        <v>72</v>
      </c>
      <c r="B41" s="11">
        <f t="shared" ref="B41:C41" si="40">B24+B40</f>
        <v>39577583</v>
      </c>
      <c r="C41" s="11">
        <f t="shared" si="40"/>
        <v>46210673</v>
      </c>
      <c r="D41" s="27"/>
      <c r="E41" s="28">
        <f t="shared" ref="E41:F41" si="41">E24+E40</f>
        <v>100</v>
      </c>
      <c r="F41" s="28">
        <f t="shared" si="41"/>
        <v>100</v>
      </c>
    </row>
    <row r="42" spans="1:6" ht="15.75" customHeight="1" x14ac:dyDescent="0.3">
      <c r="A42" s="31" t="s">
        <v>73</v>
      </c>
      <c r="B42" s="31" t="b">
        <f t="shared" ref="B42:C42" si="42">B17=B41</f>
        <v>1</v>
      </c>
      <c r="C42" s="31" t="b">
        <f t="shared" si="42"/>
        <v>1</v>
      </c>
      <c r="D42" s="31"/>
      <c r="E42" s="31" t="b">
        <f t="shared" ref="E42:F42" si="43">E41=E17</f>
        <v>1</v>
      </c>
      <c r="F42" s="31" t="b">
        <f t="shared" si="43"/>
        <v>1</v>
      </c>
    </row>
    <row r="43" spans="1:6" ht="15.75" customHeight="1" x14ac:dyDescent="0.3"/>
    <row r="44" spans="1:6" ht="15.75" customHeight="1" x14ac:dyDescent="0.3"/>
    <row r="45" spans="1:6" ht="15.75" customHeight="1" x14ac:dyDescent="0.3"/>
    <row r="46" spans="1:6" ht="15.75" customHeight="1" x14ac:dyDescent="0.3"/>
    <row r="47" spans="1:6" ht="15.75" customHeight="1" x14ac:dyDescent="0.3"/>
    <row r="48" spans="1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44"/>
  <sheetViews>
    <sheetView topLeftCell="A22" workbookViewId="0">
      <selection activeCell="B26" sqref="B26"/>
    </sheetView>
  </sheetViews>
  <sheetFormatPr defaultColWidth="14.44140625" defaultRowHeight="15" customHeight="1" x14ac:dyDescent="0.3"/>
  <cols>
    <col min="1" max="1" width="51.44140625" customWidth="1"/>
    <col min="2" max="2" width="26" customWidth="1"/>
    <col min="3" max="3" width="23" customWidth="1"/>
  </cols>
  <sheetData>
    <row r="1" spans="1:6" x14ac:dyDescent="0.3">
      <c r="A1" s="32"/>
      <c r="B1" s="33">
        <v>2022</v>
      </c>
      <c r="C1" s="33">
        <v>2021</v>
      </c>
      <c r="D1" s="33"/>
      <c r="E1" s="46" t="s">
        <v>74</v>
      </c>
      <c r="F1" s="45"/>
    </row>
    <row r="2" spans="1:6" x14ac:dyDescent="0.3">
      <c r="A2" s="33" t="s">
        <v>0</v>
      </c>
      <c r="B2" s="34"/>
      <c r="C2" s="34"/>
      <c r="D2" s="32"/>
      <c r="E2" s="35" t="s">
        <v>41</v>
      </c>
      <c r="F2" s="35" t="s">
        <v>42</v>
      </c>
    </row>
    <row r="3" spans="1:6" x14ac:dyDescent="0.3">
      <c r="A3" s="36" t="s">
        <v>1</v>
      </c>
      <c r="B3" s="34"/>
      <c r="C3" s="34"/>
      <c r="D3" s="32"/>
      <c r="E3" s="32"/>
      <c r="F3" s="32"/>
    </row>
    <row r="4" spans="1:6" x14ac:dyDescent="0.3">
      <c r="A4" s="32" t="s">
        <v>2</v>
      </c>
      <c r="B4" s="34">
        <v>378255700</v>
      </c>
      <c r="C4" s="34">
        <v>311845960</v>
      </c>
      <c r="D4" s="32"/>
      <c r="E4" s="37">
        <f>B4/C4*100</f>
        <v>121.29568713989431</v>
      </c>
      <c r="F4" s="38">
        <f>B4-C4</f>
        <v>66409740</v>
      </c>
    </row>
    <row r="5" spans="1:6" x14ac:dyDescent="0.3">
      <c r="A5" s="32" t="s">
        <v>3</v>
      </c>
      <c r="B5" s="34">
        <v>718495</v>
      </c>
      <c r="C5" s="34">
        <v>659790</v>
      </c>
      <c r="D5" s="32"/>
      <c r="E5" s="37">
        <f t="shared" ref="E5:E10" si="0">B5/C5*100</f>
        <v>108.89752800133377</v>
      </c>
      <c r="F5" s="38">
        <f>B5-C5</f>
        <v>58705</v>
      </c>
    </row>
    <row r="6" spans="1:6" x14ac:dyDescent="0.3">
      <c r="A6" s="32" t="s">
        <v>4</v>
      </c>
      <c r="B6" s="34">
        <v>7178940</v>
      </c>
      <c r="C6" s="34">
        <v>7037908</v>
      </c>
      <c r="D6" s="32"/>
      <c r="E6" s="37">
        <f t="shared" si="0"/>
        <v>102.00389092895219</v>
      </c>
      <c r="F6" s="38">
        <f>C6-B6</f>
        <v>-141032</v>
      </c>
    </row>
    <row r="7" spans="1:6" x14ac:dyDescent="0.3">
      <c r="A7" s="32" t="s">
        <v>5</v>
      </c>
      <c r="B7" s="34">
        <v>13657428</v>
      </c>
      <c r="C7" s="34">
        <v>7761173</v>
      </c>
      <c r="D7" s="32"/>
      <c r="E7" s="37">
        <f t="shared" si="0"/>
        <v>175.97118373730362</v>
      </c>
      <c r="F7" s="38">
        <f t="shared" ref="F7:F10" si="1">C7-B7</f>
        <v>-5896255</v>
      </c>
    </row>
    <row r="8" spans="1:6" x14ac:dyDescent="0.3">
      <c r="A8" s="32" t="s">
        <v>6</v>
      </c>
      <c r="B8" s="34">
        <v>8553011</v>
      </c>
      <c r="C8" s="34">
        <v>1170610</v>
      </c>
      <c r="D8" s="32"/>
      <c r="E8" s="37">
        <f t="shared" si="0"/>
        <v>730.6456462869786</v>
      </c>
      <c r="F8" s="38">
        <f t="shared" si="1"/>
        <v>-7382401</v>
      </c>
    </row>
    <row r="9" spans="1:6" x14ac:dyDescent="0.3">
      <c r="A9" s="32" t="s">
        <v>7</v>
      </c>
      <c r="B9" s="34">
        <v>601445</v>
      </c>
      <c r="C9" s="34">
        <v>1559230</v>
      </c>
      <c r="D9" s="32"/>
      <c r="E9" s="37">
        <f t="shared" si="0"/>
        <v>38.57320600552837</v>
      </c>
      <c r="F9" s="38">
        <f t="shared" si="1"/>
        <v>957785</v>
      </c>
    </row>
    <row r="10" spans="1:6" x14ac:dyDescent="0.3">
      <c r="A10" s="33" t="s">
        <v>8</v>
      </c>
      <c r="B10" s="39">
        <v>408965019</v>
      </c>
      <c r="C10" s="39">
        <v>330034671</v>
      </c>
      <c r="D10" s="33"/>
      <c r="E10" s="37">
        <f t="shared" si="0"/>
        <v>123.91577459448193</v>
      </c>
      <c r="F10" s="39">
        <f t="shared" si="1"/>
        <v>-78930348</v>
      </c>
    </row>
    <row r="11" spans="1:6" x14ac:dyDescent="0.3">
      <c r="A11" s="36" t="s">
        <v>9</v>
      </c>
      <c r="B11" s="34"/>
      <c r="C11" s="34"/>
      <c r="D11" s="32"/>
      <c r="E11" s="32"/>
      <c r="F11" s="32"/>
    </row>
    <row r="12" spans="1:6" x14ac:dyDescent="0.3">
      <c r="A12" s="32" t="s">
        <v>10</v>
      </c>
      <c r="B12" s="34">
        <v>22750814</v>
      </c>
      <c r="C12" s="34">
        <v>22261449</v>
      </c>
      <c r="D12" s="32"/>
      <c r="E12" s="37">
        <f>B12/C12*100</f>
        <v>102.19826211672026</v>
      </c>
      <c r="F12" s="38">
        <f t="shared" ref="F12:F21" si="2">C12-B12</f>
        <v>-489365</v>
      </c>
    </row>
    <row r="13" spans="1:6" x14ac:dyDescent="0.3">
      <c r="A13" s="32" t="s">
        <v>11</v>
      </c>
      <c r="B13" s="34">
        <v>9720739</v>
      </c>
      <c r="C13" s="34">
        <v>11457381</v>
      </c>
      <c r="D13" s="32"/>
      <c r="E13" s="37">
        <f t="shared" ref="E13:E21" si="3">B13/C13*100</f>
        <v>84.842591862834965</v>
      </c>
      <c r="F13" s="38">
        <f t="shared" si="2"/>
        <v>1736642</v>
      </c>
    </row>
    <row r="14" spans="1:6" x14ac:dyDescent="0.3">
      <c r="A14" s="32" t="s">
        <v>12</v>
      </c>
      <c r="B14" s="34">
        <v>4153672</v>
      </c>
      <c r="C14" s="34">
        <v>1135634</v>
      </c>
      <c r="D14" s="32"/>
      <c r="E14" s="37">
        <f t="shared" si="3"/>
        <v>365.75798188500875</v>
      </c>
      <c r="F14" s="38">
        <f t="shared" si="2"/>
        <v>-3018038</v>
      </c>
    </row>
    <row r="15" spans="1:6" x14ac:dyDescent="0.3">
      <c r="A15" s="32" t="s">
        <v>7</v>
      </c>
      <c r="B15" s="34">
        <v>9857684</v>
      </c>
      <c r="C15" s="34">
        <v>6103061</v>
      </c>
      <c r="D15" s="32"/>
      <c r="E15" s="37">
        <f t="shared" si="3"/>
        <v>161.52032562020926</v>
      </c>
      <c r="F15" s="38">
        <f t="shared" si="2"/>
        <v>-3754623</v>
      </c>
    </row>
    <row r="16" spans="1:6" x14ac:dyDescent="0.3">
      <c r="A16" s="32" t="s">
        <v>13</v>
      </c>
      <c r="B16" s="34">
        <v>3876082</v>
      </c>
      <c r="C16" s="34">
        <v>3328746</v>
      </c>
      <c r="D16" s="32"/>
      <c r="E16" s="37">
        <f t="shared" si="3"/>
        <v>116.44270845537631</v>
      </c>
      <c r="F16" s="38">
        <f t="shared" si="2"/>
        <v>-547336</v>
      </c>
    </row>
    <row r="17" spans="1:6" x14ac:dyDescent="0.3">
      <c r="A17" s="32" t="s">
        <v>14</v>
      </c>
      <c r="B17" s="34">
        <v>1626677</v>
      </c>
      <c r="C17" s="34">
        <v>677062</v>
      </c>
      <c r="D17" s="32"/>
      <c r="E17" s="37">
        <f t="shared" si="3"/>
        <v>240.25524988848881</v>
      </c>
      <c r="F17" s="38">
        <f t="shared" si="2"/>
        <v>-949615</v>
      </c>
    </row>
    <row r="18" spans="1:6" x14ac:dyDescent="0.3">
      <c r="A18" s="32" t="s">
        <v>15</v>
      </c>
      <c r="B18" s="34">
        <v>116998633</v>
      </c>
      <c r="C18" s="34">
        <v>97740953</v>
      </c>
      <c r="D18" s="32"/>
      <c r="E18" s="37">
        <f t="shared" si="3"/>
        <v>119.70277494634209</v>
      </c>
      <c r="F18" s="38">
        <f t="shared" si="2"/>
        <v>-19257680</v>
      </c>
    </row>
    <row r="19" spans="1:6" x14ac:dyDescent="0.3">
      <c r="A19" s="32" t="s">
        <v>16</v>
      </c>
      <c r="B19" s="34">
        <v>767999</v>
      </c>
      <c r="C19" s="34">
        <v>3187979</v>
      </c>
      <c r="D19" s="32"/>
      <c r="E19" s="37">
        <f t="shared" si="3"/>
        <v>24.090466091526952</v>
      </c>
      <c r="F19" s="38">
        <f t="shared" si="2"/>
        <v>2419980</v>
      </c>
    </row>
    <row r="20" spans="1:6" x14ac:dyDescent="0.3">
      <c r="A20" s="33" t="s">
        <v>17</v>
      </c>
      <c r="B20" s="39">
        <v>169752300</v>
      </c>
      <c r="C20" s="39">
        <v>145892265</v>
      </c>
      <c r="D20" s="33"/>
      <c r="E20" s="37">
        <f t="shared" si="3"/>
        <v>116.3545579335546</v>
      </c>
      <c r="F20" s="39">
        <f t="shared" si="2"/>
        <v>-23860035</v>
      </c>
    </row>
    <row r="21" spans="1:6" x14ac:dyDescent="0.3">
      <c r="A21" s="36" t="s">
        <v>18</v>
      </c>
      <c r="B21" s="40">
        <v>578717319</v>
      </c>
      <c r="C21" s="40">
        <v>475926936</v>
      </c>
      <c r="D21" s="36"/>
      <c r="E21" s="37">
        <f t="shared" si="3"/>
        <v>121.59793346935086</v>
      </c>
      <c r="F21" s="41">
        <f t="shared" si="2"/>
        <v>-102790383</v>
      </c>
    </row>
    <row r="22" spans="1:6" x14ac:dyDescent="0.3">
      <c r="A22" s="33" t="s">
        <v>19</v>
      </c>
      <c r="B22" s="34"/>
      <c r="C22" s="34"/>
      <c r="D22" s="32"/>
      <c r="E22" s="32"/>
      <c r="F22" s="32"/>
    </row>
    <row r="23" spans="1:6" x14ac:dyDescent="0.3">
      <c r="A23" s="32" t="s">
        <v>20</v>
      </c>
      <c r="B23" s="34">
        <v>2501550</v>
      </c>
      <c r="C23" s="34">
        <v>2501550</v>
      </c>
      <c r="D23" s="32"/>
      <c r="E23" s="37">
        <f>B23/C23*100</f>
        <v>100</v>
      </c>
      <c r="F23" s="38">
        <f t="shared" ref="F23:F28" si="4">C23-B23</f>
        <v>0</v>
      </c>
    </row>
    <row r="24" spans="1:6" x14ac:dyDescent="0.3">
      <c r="A24" s="32" t="s">
        <v>21</v>
      </c>
      <c r="B24" s="34">
        <v>48996</v>
      </c>
      <c r="C24" s="34">
        <v>48996</v>
      </c>
      <c r="D24" s="32"/>
      <c r="E24" s="37">
        <f t="shared" ref="E24:E34" si="5">B24/C24*100</f>
        <v>100</v>
      </c>
      <c r="F24" s="38">
        <f t="shared" si="4"/>
        <v>0</v>
      </c>
    </row>
    <row r="25" spans="1:6" ht="14.4" x14ac:dyDescent="0.3">
      <c r="A25" s="32" t="s">
        <v>22</v>
      </c>
      <c r="B25" s="34">
        <v>11930890</v>
      </c>
      <c r="C25" s="34">
        <v>10002799</v>
      </c>
      <c r="D25" s="32"/>
      <c r="E25" s="37">
        <f t="shared" si="5"/>
        <v>119.27551478341212</v>
      </c>
      <c r="F25" s="38">
        <f t="shared" si="4"/>
        <v>-1928091</v>
      </c>
    </row>
    <row r="26" spans="1:6" ht="15" customHeight="1" x14ac:dyDescent="0.3">
      <c r="A26" s="32"/>
      <c r="B26" s="34"/>
      <c r="C26" s="34"/>
      <c r="D26" s="32"/>
      <c r="E26" s="37" t="e">
        <f t="shared" si="5"/>
        <v>#DIV/0!</v>
      </c>
      <c r="F26" s="38">
        <f t="shared" si="4"/>
        <v>0</v>
      </c>
    </row>
    <row r="27" spans="1:6" ht="14.4" x14ac:dyDescent="0.3">
      <c r="A27" s="32" t="s">
        <v>23</v>
      </c>
      <c r="B27" s="34">
        <v>64377463</v>
      </c>
      <c r="C27" s="34">
        <v>26794565</v>
      </c>
      <c r="D27" s="32"/>
      <c r="E27" s="37">
        <f t="shared" si="5"/>
        <v>240.26313918512955</v>
      </c>
      <c r="F27" s="38">
        <f t="shared" si="4"/>
        <v>-37582898</v>
      </c>
    </row>
    <row r="28" spans="1:6" x14ac:dyDescent="0.3">
      <c r="A28" s="42" t="s">
        <v>24</v>
      </c>
      <c r="B28" s="43">
        <v>70446792</v>
      </c>
      <c r="C28" s="43">
        <v>27623972</v>
      </c>
      <c r="D28" s="42"/>
      <c r="E28" s="37">
        <f t="shared" si="5"/>
        <v>255.02050175840029</v>
      </c>
      <c r="F28" s="43">
        <f t="shared" si="4"/>
        <v>-42822820</v>
      </c>
    </row>
    <row r="29" spans="1:6" x14ac:dyDescent="0.3">
      <c r="A29" s="36" t="s">
        <v>25</v>
      </c>
      <c r="B29" s="34"/>
      <c r="C29" s="34"/>
      <c r="D29" s="32"/>
      <c r="E29" s="37" t="e">
        <f t="shared" si="5"/>
        <v>#DIV/0!</v>
      </c>
      <c r="F29" s="32"/>
    </row>
    <row r="30" spans="1:6" x14ac:dyDescent="0.3">
      <c r="A30" s="32" t="s">
        <v>26</v>
      </c>
      <c r="B30" s="34">
        <v>1925549</v>
      </c>
      <c r="C30" s="34">
        <v>2054936</v>
      </c>
      <c r="D30" s="32"/>
      <c r="E30" s="37">
        <f t="shared" si="5"/>
        <v>93.703599528160481</v>
      </c>
      <c r="F30" s="38">
        <f t="shared" ref="F30:F34" si="6">C30-B30</f>
        <v>129387</v>
      </c>
    </row>
    <row r="31" spans="1:6" x14ac:dyDescent="0.3">
      <c r="A31" s="32" t="s">
        <v>27</v>
      </c>
      <c r="B31" s="34">
        <v>265658719</v>
      </c>
      <c r="C31" s="34">
        <v>250676740</v>
      </c>
      <c r="D31" s="32"/>
      <c r="E31" s="37">
        <f t="shared" si="5"/>
        <v>105.97661314727485</v>
      </c>
      <c r="F31" s="38">
        <f t="shared" si="6"/>
        <v>-14981979</v>
      </c>
    </row>
    <row r="32" spans="1:6" x14ac:dyDescent="0.3">
      <c r="A32" s="32" t="s">
        <v>28</v>
      </c>
      <c r="B32" s="34">
        <v>54573269</v>
      </c>
      <c r="C32" s="34">
        <v>37331701</v>
      </c>
      <c r="D32" s="32"/>
      <c r="E32" s="37">
        <f t="shared" si="5"/>
        <v>146.18479077607526</v>
      </c>
      <c r="F32" s="38">
        <f t="shared" si="6"/>
        <v>-17241568</v>
      </c>
    </row>
    <row r="33" spans="1:6" x14ac:dyDescent="0.3">
      <c r="A33" s="32" t="s">
        <v>29</v>
      </c>
      <c r="B33" s="34">
        <v>1049290</v>
      </c>
      <c r="C33" s="34">
        <v>701675</v>
      </c>
      <c r="D33" s="32"/>
      <c r="E33" s="37">
        <f t="shared" si="5"/>
        <v>149.54074179641572</v>
      </c>
      <c r="F33" s="38">
        <f t="shared" si="6"/>
        <v>-347615</v>
      </c>
    </row>
    <row r="34" spans="1:6" x14ac:dyDescent="0.3">
      <c r="A34" s="42" t="s">
        <v>30</v>
      </c>
      <c r="B34" s="43">
        <v>323206827</v>
      </c>
      <c r="C34" s="43">
        <v>290765052</v>
      </c>
      <c r="D34" s="42"/>
      <c r="E34" s="37">
        <f t="shared" si="5"/>
        <v>111.15738455390436</v>
      </c>
      <c r="F34" s="43">
        <f t="shared" si="6"/>
        <v>-32441775</v>
      </c>
    </row>
    <row r="35" spans="1:6" x14ac:dyDescent="0.3">
      <c r="A35" s="36" t="s">
        <v>31</v>
      </c>
      <c r="B35" s="34"/>
      <c r="C35" s="34"/>
      <c r="D35" s="32"/>
      <c r="E35" s="32"/>
      <c r="F35" s="32"/>
    </row>
    <row r="36" spans="1:6" x14ac:dyDescent="0.3">
      <c r="A36" s="32" t="s">
        <v>32</v>
      </c>
      <c r="B36" s="34">
        <v>3670665</v>
      </c>
      <c r="C36" s="34">
        <v>24840159</v>
      </c>
      <c r="D36" s="32"/>
      <c r="E36" s="37">
        <f>B36/C36*100</f>
        <v>14.777139711545326</v>
      </c>
      <c r="F36" s="38">
        <f t="shared" ref="F36:F44" si="7">C36-B36</f>
        <v>21169494</v>
      </c>
    </row>
    <row r="37" spans="1:6" x14ac:dyDescent="0.3">
      <c r="A37" s="32" t="s">
        <v>27</v>
      </c>
      <c r="B37" s="34">
        <v>73373051</v>
      </c>
      <c r="C37" s="34">
        <v>63195657</v>
      </c>
      <c r="D37" s="32"/>
      <c r="E37" s="37">
        <f t="shared" ref="E37:E44" si="8">B37/C37*100</f>
        <v>116.10457819909999</v>
      </c>
      <c r="F37" s="38">
        <f t="shared" si="7"/>
        <v>-10177394</v>
      </c>
    </row>
    <row r="38" spans="1:6" x14ac:dyDescent="0.3">
      <c r="A38" s="32" t="s">
        <v>33</v>
      </c>
      <c r="B38" s="34">
        <v>37082323</v>
      </c>
      <c r="C38" s="34">
        <v>24724868</v>
      </c>
      <c r="D38" s="32"/>
      <c r="E38" s="37">
        <f t="shared" si="8"/>
        <v>149.97986237985174</v>
      </c>
      <c r="F38" s="38">
        <f t="shared" si="7"/>
        <v>-12357455</v>
      </c>
    </row>
    <row r="39" spans="1:6" x14ac:dyDescent="0.3">
      <c r="A39" s="32" t="s">
        <v>34</v>
      </c>
      <c r="B39" s="34">
        <v>33165065</v>
      </c>
      <c r="C39" s="34">
        <v>17578578</v>
      </c>
      <c r="D39" s="32"/>
      <c r="E39" s="37">
        <f t="shared" si="8"/>
        <v>188.66750769032626</v>
      </c>
      <c r="F39" s="38">
        <f t="shared" si="7"/>
        <v>-15586487</v>
      </c>
    </row>
    <row r="40" spans="1:6" x14ac:dyDescent="0.3">
      <c r="A40" s="32" t="s">
        <v>35</v>
      </c>
      <c r="B40" s="34">
        <v>37662023</v>
      </c>
      <c r="C40" s="34">
        <v>27198650</v>
      </c>
      <c r="D40" s="32"/>
      <c r="E40" s="37">
        <f t="shared" si="8"/>
        <v>138.47019245440489</v>
      </c>
      <c r="F40" s="38">
        <f t="shared" si="7"/>
        <v>-10463373</v>
      </c>
    </row>
    <row r="41" spans="1:6" x14ac:dyDescent="0.3">
      <c r="A41" s="32" t="s">
        <v>36</v>
      </c>
      <c r="B41" s="34">
        <v>110573</v>
      </c>
      <c r="C41" s="34">
        <v>0</v>
      </c>
      <c r="D41" s="32"/>
      <c r="E41" s="37" t="e">
        <f t="shared" si="8"/>
        <v>#DIV/0!</v>
      </c>
      <c r="F41" s="38">
        <f t="shared" si="7"/>
        <v>-110573</v>
      </c>
    </row>
    <row r="42" spans="1:6" x14ac:dyDescent="0.3">
      <c r="A42" s="42" t="s">
        <v>37</v>
      </c>
      <c r="B42" s="43">
        <v>185063700</v>
      </c>
      <c r="C42" s="43">
        <v>157537912</v>
      </c>
      <c r="D42" s="42"/>
      <c r="E42" s="37">
        <f t="shared" si="8"/>
        <v>117.47248497237921</v>
      </c>
      <c r="F42" s="43">
        <f t="shared" si="7"/>
        <v>-27525788</v>
      </c>
    </row>
    <row r="43" spans="1:6" x14ac:dyDescent="0.3">
      <c r="A43" s="36" t="s">
        <v>38</v>
      </c>
      <c r="B43" s="41">
        <v>508270527</v>
      </c>
      <c r="C43" s="41">
        <v>448302964</v>
      </c>
      <c r="D43" s="36"/>
      <c r="E43" s="37">
        <f t="shared" si="8"/>
        <v>113.37657071569127</v>
      </c>
      <c r="F43" s="41">
        <f t="shared" si="7"/>
        <v>-59967563</v>
      </c>
    </row>
    <row r="44" spans="1:6" x14ac:dyDescent="0.3">
      <c r="A44" s="42" t="s">
        <v>39</v>
      </c>
      <c r="B44" s="40">
        <v>578717319</v>
      </c>
      <c r="C44" s="40">
        <v>475926936</v>
      </c>
      <c r="D44" s="42"/>
      <c r="E44" s="37">
        <f t="shared" si="8"/>
        <v>121.59793346935086</v>
      </c>
      <c r="F44" s="43">
        <f t="shared" si="7"/>
        <v>-102790383</v>
      </c>
    </row>
  </sheetData>
  <mergeCells count="1"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3"/>
  <sheetViews>
    <sheetView tabSelected="1" topLeftCell="A8" workbookViewId="0">
      <selection activeCell="C44" sqref="C44"/>
    </sheetView>
  </sheetViews>
  <sheetFormatPr defaultColWidth="14.44140625" defaultRowHeight="15" customHeight="1" x14ac:dyDescent="0.3"/>
  <cols>
    <col min="1" max="1" width="44.88671875" customWidth="1"/>
    <col min="2" max="2" width="18.44140625" customWidth="1"/>
    <col min="3" max="3" width="18" customWidth="1"/>
    <col min="5" max="5" width="16.109375" customWidth="1"/>
  </cols>
  <sheetData>
    <row r="1" spans="1:6" ht="48.75" customHeight="1" x14ac:dyDescent="0.3">
      <c r="A1" s="32"/>
      <c r="B1" s="42">
        <v>2022</v>
      </c>
      <c r="C1" s="42">
        <v>2021</v>
      </c>
      <c r="D1" s="32"/>
      <c r="E1" s="25" t="s">
        <v>71</v>
      </c>
      <c r="F1" s="25" t="s">
        <v>70</v>
      </c>
    </row>
    <row r="2" spans="1:6" ht="14.4" x14ac:dyDescent="0.3">
      <c r="A2" s="42" t="s">
        <v>0</v>
      </c>
      <c r="B2" s="34"/>
      <c r="C2" s="34"/>
      <c r="D2" s="32"/>
      <c r="E2" s="32"/>
      <c r="F2" s="32"/>
    </row>
    <row r="3" spans="1:6" ht="14.4" x14ac:dyDescent="0.3">
      <c r="A3" s="36" t="s">
        <v>1</v>
      </c>
      <c r="B3" s="34"/>
      <c r="C3" s="34"/>
      <c r="D3" s="32"/>
      <c r="E3" s="32"/>
      <c r="F3" s="32"/>
    </row>
    <row r="4" spans="1:6" ht="14.4" x14ac:dyDescent="0.3">
      <c r="A4" s="32" t="s">
        <v>2</v>
      </c>
      <c r="B4" s="34">
        <v>378255700</v>
      </c>
      <c r="C4" s="34">
        <v>311845960</v>
      </c>
      <c r="D4" s="32"/>
      <c r="E4" s="32">
        <v>66</v>
      </c>
      <c r="F4" s="32">
        <v>66</v>
      </c>
    </row>
    <row r="5" spans="1:6" ht="14.4" x14ac:dyDescent="0.3">
      <c r="A5" s="32" t="s">
        <v>3</v>
      </c>
      <c r="B5" s="34">
        <v>718495</v>
      </c>
      <c r="C5" s="34">
        <v>659790</v>
      </c>
      <c r="D5" s="32"/>
      <c r="E5" s="32">
        <f t="shared" ref="E5:F5" si="0">CEILING(B5/$B$21*100,1)</f>
        <v>1</v>
      </c>
      <c r="F5" s="32">
        <f t="shared" si="0"/>
        <v>1</v>
      </c>
    </row>
    <row r="6" spans="1:6" ht="14.4" x14ac:dyDescent="0.3">
      <c r="A6" s="32" t="s">
        <v>4</v>
      </c>
      <c r="B6" s="34">
        <v>7178940</v>
      </c>
      <c r="C6" s="34">
        <v>7037908</v>
      </c>
      <c r="D6" s="32"/>
      <c r="E6" s="32">
        <f t="shared" ref="E6:E9" si="1">FLOOR(B6/$B$21*100,1)</f>
        <v>1</v>
      </c>
      <c r="F6" s="32">
        <f t="shared" ref="F6:F9" si="2">CEILING(C6/$B$21*100,1)</f>
        <v>2</v>
      </c>
    </row>
    <row r="7" spans="1:6" ht="14.4" x14ac:dyDescent="0.3">
      <c r="A7" s="32" t="s">
        <v>5</v>
      </c>
      <c r="B7" s="34">
        <v>13657428</v>
      </c>
      <c r="C7" s="34">
        <v>7761173</v>
      </c>
      <c r="D7" s="32"/>
      <c r="E7" s="32">
        <f t="shared" si="1"/>
        <v>2</v>
      </c>
      <c r="F7" s="32">
        <f t="shared" si="2"/>
        <v>2</v>
      </c>
    </row>
    <row r="8" spans="1:6" ht="14.4" x14ac:dyDescent="0.3">
      <c r="A8" s="32" t="s">
        <v>6</v>
      </c>
      <c r="B8" s="34">
        <v>8553011</v>
      </c>
      <c r="C8" s="34">
        <v>1170610</v>
      </c>
      <c r="D8" s="32"/>
      <c r="E8" s="32">
        <f t="shared" si="1"/>
        <v>1</v>
      </c>
      <c r="F8" s="32">
        <f t="shared" si="2"/>
        <v>1</v>
      </c>
    </row>
    <row r="9" spans="1:6" ht="14.4" x14ac:dyDescent="0.3">
      <c r="A9" s="32" t="s">
        <v>7</v>
      </c>
      <c r="B9" s="34">
        <v>601445</v>
      </c>
      <c r="C9" s="34">
        <v>1559230</v>
      </c>
      <c r="D9" s="32"/>
      <c r="E9" s="32">
        <f t="shared" si="1"/>
        <v>0</v>
      </c>
      <c r="F9" s="32">
        <f t="shared" si="2"/>
        <v>1</v>
      </c>
    </row>
    <row r="10" spans="1:6" ht="14.4" x14ac:dyDescent="0.3">
      <c r="A10" s="42" t="s">
        <v>8</v>
      </c>
      <c r="B10" s="43">
        <v>408965019</v>
      </c>
      <c r="C10" s="43">
        <v>330034671</v>
      </c>
      <c r="D10" s="42"/>
      <c r="E10" s="33">
        <f t="shared" ref="E10:F10" si="3">SUM(E4:E9)</f>
        <v>71</v>
      </c>
      <c r="F10" s="42">
        <f t="shared" si="3"/>
        <v>73</v>
      </c>
    </row>
    <row r="11" spans="1:6" ht="14.4" x14ac:dyDescent="0.3">
      <c r="A11" s="36" t="s">
        <v>9</v>
      </c>
      <c r="B11" s="34"/>
      <c r="C11" s="34"/>
      <c r="D11" s="32"/>
      <c r="E11" s="32"/>
      <c r="F11" s="32"/>
    </row>
    <row r="12" spans="1:6" ht="14.4" x14ac:dyDescent="0.3">
      <c r="A12" s="32" t="s">
        <v>10</v>
      </c>
      <c r="B12" s="34">
        <v>22750814</v>
      </c>
      <c r="C12" s="34">
        <v>22261449</v>
      </c>
      <c r="D12" s="32"/>
      <c r="E12" s="32">
        <f t="shared" ref="E12:E19" si="4">FLOOR(B12/$B$21*100,1)</f>
        <v>3</v>
      </c>
      <c r="F12" s="32">
        <f t="shared" ref="F12:F20" si="5">CEILING(C12/$B$21*100,1)</f>
        <v>4</v>
      </c>
    </row>
    <row r="13" spans="1:6" ht="14.4" x14ac:dyDescent="0.3">
      <c r="A13" s="32" t="s">
        <v>11</v>
      </c>
      <c r="B13" s="34">
        <v>9720739</v>
      </c>
      <c r="C13" s="34">
        <v>11457381</v>
      </c>
      <c r="D13" s="32"/>
      <c r="E13" s="32">
        <f t="shared" si="4"/>
        <v>1</v>
      </c>
      <c r="F13" s="32">
        <f t="shared" si="5"/>
        <v>2</v>
      </c>
    </row>
    <row r="14" spans="1:6" ht="14.4" x14ac:dyDescent="0.3">
      <c r="A14" s="32" t="s">
        <v>12</v>
      </c>
      <c r="B14" s="34">
        <v>4153672</v>
      </c>
      <c r="C14" s="34">
        <v>1135634</v>
      </c>
      <c r="D14" s="32"/>
      <c r="E14" s="32">
        <f t="shared" si="4"/>
        <v>0</v>
      </c>
      <c r="F14" s="32">
        <f t="shared" si="5"/>
        <v>1</v>
      </c>
    </row>
    <row r="15" spans="1:6" ht="14.4" x14ac:dyDescent="0.3">
      <c r="A15" s="32" t="s">
        <v>7</v>
      </c>
      <c r="B15" s="34">
        <v>9857684</v>
      </c>
      <c r="C15" s="34">
        <v>6103061</v>
      </c>
      <c r="D15" s="32"/>
      <c r="E15" s="32">
        <f t="shared" si="4"/>
        <v>1</v>
      </c>
      <c r="F15" s="32">
        <f t="shared" si="5"/>
        <v>2</v>
      </c>
    </row>
    <row r="16" spans="1:6" ht="14.4" x14ac:dyDescent="0.3">
      <c r="A16" s="32" t="s">
        <v>13</v>
      </c>
      <c r="B16" s="34">
        <v>6876082</v>
      </c>
      <c r="C16" s="34">
        <v>3328746</v>
      </c>
      <c r="D16" s="32"/>
      <c r="E16" s="32">
        <f t="shared" si="4"/>
        <v>1</v>
      </c>
      <c r="F16" s="32">
        <f t="shared" si="5"/>
        <v>1</v>
      </c>
    </row>
    <row r="17" spans="1:6" ht="14.4" x14ac:dyDescent="0.3">
      <c r="A17" s="32" t="s">
        <v>14</v>
      </c>
      <c r="B17" s="34">
        <v>1726677</v>
      </c>
      <c r="C17" s="34">
        <v>677062</v>
      </c>
      <c r="D17" s="32"/>
      <c r="E17" s="32">
        <f t="shared" si="4"/>
        <v>0</v>
      </c>
      <c r="F17" s="32">
        <f t="shared" si="5"/>
        <v>1</v>
      </c>
    </row>
    <row r="18" spans="1:6" ht="14.4" x14ac:dyDescent="0.3">
      <c r="A18" s="32" t="s">
        <v>15</v>
      </c>
      <c r="B18" s="34">
        <v>136998633</v>
      </c>
      <c r="C18" s="34">
        <v>97740953</v>
      </c>
      <c r="D18" s="32"/>
      <c r="E18" s="32">
        <f t="shared" si="4"/>
        <v>23</v>
      </c>
      <c r="F18" s="32">
        <f t="shared" si="5"/>
        <v>17</v>
      </c>
    </row>
    <row r="19" spans="1:6" ht="14.4" x14ac:dyDescent="0.3">
      <c r="A19" s="32" t="s">
        <v>16</v>
      </c>
      <c r="B19" s="34">
        <v>767999</v>
      </c>
      <c r="C19" s="34">
        <v>3187979</v>
      </c>
      <c r="D19" s="32"/>
      <c r="E19" s="32">
        <f t="shared" si="4"/>
        <v>0</v>
      </c>
      <c r="F19" s="32">
        <f t="shared" si="5"/>
        <v>1</v>
      </c>
    </row>
    <row r="20" spans="1:6" ht="14.4" x14ac:dyDescent="0.3">
      <c r="A20" s="42" t="s">
        <v>17</v>
      </c>
      <c r="B20" s="43">
        <v>169752300</v>
      </c>
      <c r="C20" s="43">
        <v>155892265</v>
      </c>
      <c r="D20" s="42"/>
      <c r="E20" s="42">
        <f>SUM(E12:E19)</f>
        <v>29</v>
      </c>
      <c r="F20" s="42">
        <f t="shared" si="5"/>
        <v>27</v>
      </c>
    </row>
    <row r="21" spans="1:6" ht="14.4" x14ac:dyDescent="0.3">
      <c r="A21" s="36" t="s">
        <v>18</v>
      </c>
      <c r="B21" s="41">
        <v>578717319</v>
      </c>
      <c r="C21" s="41">
        <v>475926936</v>
      </c>
      <c r="D21" s="36"/>
      <c r="E21" s="36">
        <f t="shared" ref="E21:F21" si="6">E10+E20</f>
        <v>100</v>
      </c>
      <c r="F21" s="36">
        <f t="shared" si="6"/>
        <v>100</v>
      </c>
    </row>
    <row r="22" spans="1:6" ht="14.4" x14ac:dyDescent="0.3">
      <c r="A22" s="42" t="s">
        <v>19</v>
      </c>
      <c r="B22" s="34"/>
      <c r="C22" s="34"/>
      <c r="D22" s="32"/>
      <c r="E22" s="32"/>
      <c r="F22" s="32"/>
    </row>
    <row r="23" spans="1:6" ht="14.4" x14ac:dyDescent="0.3">
      <c r="A23" s="32" t="s">
        <v>20</v>
      </c>
      <c r="B23" s="34">
        <v>2501550</v>
      </c>
      <c r="C23" s="34">
        <v>2501550</v>
      </c>
      <c r="D23" s="32"/>
      <c r="E23" s="32">
        <v>0</v>
      </c>
      <c r="F23" s="32">
        <f t="shared" ref="F23:F26" si="7">CEILING(C23/$B$21*100,1)</f>
        <v>1</v>
      </c>
    </row>
    <row r="24" spans="1:6" ht="14.4" x14ac:dyDescent="0.3">
      <c r="A24" s="32" t="s">
        <v>21</v>
      </c>
      <c r="B24" s="34">
        <v>48996</v>
      </c>
      <c r="C24" s="34">
        <v>48996</v>
      </c>
      <c r="D24" s="32"/>
      <c r="E24" s="32">
        <v>1</v>
      </c>
      <c r="F24" s="32">
        <f t="shared" si="7"/>
        <v>1</v>
      </c>
    </row>
    <row r="25" spans="1:6" ht="14.4" x14ac:dyDescent="0.3">
      <c r="A25" s="32" t="s">
        <v>22</v>
      </c>
      <c r="B25" s="34">
        <v>11930890</v>
      </c>
      <c r="C25" s="34">
        <v>10002799</v>
      </c>
      <c r="D25" s="32"/>
      <c r="E25" s="32">
        <v>3</v>
      </c>
      <c r="F25" s="32">
        <f t="shared" si="7"/>
        <v>2</v>
      </c>
    </row>
    <row r="26" spans="1:6" ht="14.4" x14ac:dyDescent="0.3">
      <c r="A26" s="32" t="s">
        <v>23</v>
      </c>
      <c r="B26" s="34">
        <v>64377463</v>
      </c>
      <c r="C26" s="34">
        <v>29794565</v>
      </c>
      <c r="D26" s="32"/>
      <c r="E26" s="32">
        <v>12</v>
      </c>
      <c r="F26" s="32">
        <f t="shared" si="7"/>
        <v>6</v>
      </c>
    </row>
    <row r="27" spans="1:6" ht="14.4" x14ac:dyDescent="0.3">
      <c r="A27" s="42" t="s">
        <v>24</v>
      </c>
      <c r="B27" s="43">
        <v>78858899</v>
      </c>
      <c r="C27" s="43">
        <v>39347910</v>
      </c>
      <c r="D27" s="42"/>
      <c r="E27" s="42">
        <f t="shared" ref="E27:F27" si="8">SUM(E23:E26)</f>
        <v>16</v>
      </c>
      <c r="F27" s="42">
        <f t="shared" si="8"/>
        <v>10</v>
      </c>
    </row>
    <row r="28" spans="1:6" ht="14.4" x14ac:dyDescent="0.3">
      <c r="A28" s="36" t="s">
        <v>25</v>
      </c>
      <c r="B28" s="34"/>
      <c r="C28" s="34"/>
      <c r="D28" s="32"/>
      <c r="E28" s="32"/>
      <c r="F28" s="32"/>
    </row>
    <row r="29" spans="1:6" ht="14.4" x14ac:dyDescent="0.3">
      <c r="A29" s="32" t="s">
        <v>26</v>
      </c>
      <c r="B29" s="34">
        <v>1925549</v>
      </c>
      <c r="C29" s="34">
        <v>3054936</v>
      </c>
      <c r="D29" s="32"/>
      <c r="E29" s="32">
        <v>1</v>
      </c>
      <c r="F29" s="32">
        <f t="shared" ref="F29:F32" si="9">CEILING(C29/$B$21*100,1)</f>
        <v>1</v>
      </c>
    </row>
    <row r="30" spans="1:6" ht="14.4" x14ac:dyDescent="0.3">
      <c r="A30" s="32" t="s">
        <v>27</v>
      </c>
      <c r="B30" s="34">
        <v>265358719</v>
      </c>
      <c r="C30" s="34">
        <v>250676740</v>
      </c>
      <c r="D30" s="32"/>
      <c r="E30" s="32">
        <v>47</v>
      </c>
      <c r="F30" s="32">
        <f t="shared" si="9"/>
        <v>44</v>
      </c>
    </row>
    <row r="31" spans="1:6" ht="14.4" x14ac:dyDescent="0.3">
      <c r="A31" s="32" t="s">
        <v>28</v>
      </c>
      <c r="B31" s="34">
        <v>54573269</v>
      </c>
      <c r="C31" s="34">
        <v>37331701</v>
      </c>
      <c r="D31" s="32"/>
      <c r="E31" s="32">
        <v>7</v>
      </c>
      <c r="F31" s="32">
        <f t="shared" si="9"/>
        <v>7</v>
      </c>
    </row>
    <row r="32" spans="1:6" ht="14.4" x14ac:dyDescent="0.3">
      <c r="A32" s="32" t="s">
        <v>29</v>
      </c>
      <c r="B32" s="34">
        <v>1049290</v>
      </c>
      <c r="C32" s="34">
        <v>701675</v>
      </c>
      <c r="D32" s="32"/>
      <c r="E32" s="32">
        <v>1</v>
      </c>
      <c r="F32" s="32">
        <f t="shared" si="9"/>
        <v>1</v>
      </c>
    </row>
    <row r="33" spans="1:6" ht="14.4" x14ac:dyDescent="0.3">
      <c r="A33" s="42" t="s">
        <v>30</v>
      </c>
      <c r="B33" s="43">
        <v>323206827</v>
      </c>
      <c r="C33" s="43">
        <v>290765052</v>
      </c>
      <c r="D33" s="42"/>
      <c r="E33" s="42">
        <f t="shared" ref="E33:F33" si="10">SUM(E29:E32)</f>
        <v>56</v>
      </c>
      <c r="F33" s="42">
        <f t="shared" si="10"/>
        <v>53</v>
      </c>
    </row>
    <row r="34" spans="1:6" ht="14.4" x14ac:dyDescent="0.3">
      <c r="A34" s="36" t="s">
        <v>31</v>
      </c>
      <c r="B34" s="34"/>
      <c r="C34" s="34"/>
      <c r="D34" s="32"/>
      <c r="E34" s="32"/>
      <c r="F34" s="32"/>
    </row>
    <row r="35" spans="1:6" ht="14.4" x14ac:dyDescent="0.3">
      <c r="A35" s="32" t="s">
        <v>32</v>
      </c>
      <c r="B35" s="34">
        <v>3670665</v>
      </c>
      <c r="C35" s="34">
        <v>34840159</v>
      </c>
      <c r="D35" s="32"/>
      <c r="E35" s="32">
        <f t="shared" ref="E35:F35" si="11">ROUND(B35/$B$43*100,0)</f>
        <v>1</v>
      </c>
      <c r="F35" s="32">
        <f t="shared" si="11"/>
        <v>6</v>
      </c>
    </row>
    <row r="36" spans="1:6" ht="14.4" x14ac:dyDescent="0.3">
      <c r="A36" s="32" t="s">
        <v>27</v>
      </c>
      <c r="B36" s="34">
        <v>73973051</v>
      </c>
      <c r="C36" s="34">
        <v>73195657</v>
      </c>
      <c r="D36" s="32"/>
      <c r="E36" s="32">
        <f t="shared" ref="E36:F36" si="12">ROUND(B36/$B$43*100,0)</f>
        <v>13</v>
      </c>
      <c r="F36" s="32">
        <f t="shared" si="12"/>
        <v>13</v>
      </c>
    </row>
    <row r="37" spans="1:6" ht="14.4" x14ac:dyDescent="0.3">
      <c r="A37" s="32" t="s">
        <v>33</v>
      </c>
      <c r="B37" s="34">
        <v>27582323</v>
      </c>
      <c r="C37" s="34">
        <v>34724868</v>
      </c>
      <c r="D37" s="32"/>
      <c r="E37" s="32">
        <f t="shared" ref="E37:F37" si="13">ROUND(B37/$B$43*100,0)</f>
        <v>5</v>
      </c>
      <c r="F37" s="32">
        <f t="shared" si="13"/>
        <v>6</v>
      </c>
    </row>
    <row r="38" spans="1:6" ht="14.4" x14ac:dyDescent="0.3">
      <c r="A38" s="32" t="s">
        <v>34</v>
      </c>
      <c r="B38" s="34">
        <v>23665065</v>
      </c>
      <c r="C38" s="34">
        <v>27578578</v>
      </c>
      <c r="D38" s="32"/>
      <c r="E38" s="32">
        <f t="shared" ref="E38:F38" si="14">ROUND(B38/$B$43*100,0)</f>
        <v>4</v>
      </c>
      <c r="F38" s="32">
        <f t="shared" si="14"/>
        <v>5</v>
      </c>
    </row>
    <row r="39" spans="1:6" ht="14.4" x14ac:dyDescent="0.3">
      <c r="A39" s="32" t="s">
        <v>35</v>
      </c>
      <c r="B39" s="34">
        <v>27962023</v>
      </c>
      <c r="C39" s="34">
        <v>37198650</v>
      </c>
      <c r="D39" s="32"/>
      <c r="E39" s="32">
        <f t="shared" ref="E39:F39" si="15">ROUND(B39/$B$43*100,0)</f>
        <v>5</v>
      </c>
      <c r="F39" s="32">
        <f t="shared" si="15"/>
        <v>6</v>
      </c>
    </row>
    <row r="40" spans="1:6" ht="14.4" x14ac:dyDescent="0.3">
      <c r="A40" s="32" t="s">
        <v>36</v>
      </c>
      <c r="B40" s="34">
        <v>110573</v>
      </c>
      <c r="C40" s="34">
        <v>0</v>
      </c>
      <c r="D40" s="32"/>
      <c r="E40" s="32">
        <f t="shared" ref="E40:F40" si="16">ROUND(B40/$B$43*100,0)</f>
        <v>0</v>
      </c>
      <c r="F40" s="32">
        <f t="shared" si="16"/>
        <v>0</v>
      </c>
    </row>
    <row r="41" spans="1:6" ht="14.4" x14ac:dyDescent="0.3">
      <c r="A41" s="42" t="s">
        <v>37</v>
      </c>
      <c r="B41" s="43">
        <v>185063700</v>
      </c>
      <c r="C41" s="43">
        <v>157537912</v>
      </c>
      <c r="D41" s="42"/>
      <c r="E41" s="42">
        <f t="shared" ref="E41:F41" si="17">SUM(E35:E40)</f>
        <v>28</v>
      </c>
      <c r="F41" s="42">
        <f t="shared" si="17"/>
        <v>36</v>
      </c>
    </row>
    <row r="42" spans="1:6" ht="14.4" x14ac:dyDescent="0.3">
      <c r="A42" s="36" t="s">
        <v>38</v>
      </c>
      <c r="B42" s="41">
        <v>508270527</v>
      </c>
      <c r="C42" s="41">
        <v>448302964</v>
      </c>
      <c r="D42" s="36"/>
      <c r="E42" s="36">
        <f t="shared" ref="E42:F42" si="18">SUM(E33+E41)</f>
        <v>84</v>
      </c>
      <c r="F42" s="36">
        <f t="shared" si="18"/>
        <v>89</v>
      </c>
    </row>
    <row r="43" spans="1:6" ht="14.4" x14ac:dyDescent="0.3">
      <c r="A43" s="42" t="s">
        <v>72</v>
      </c>
      <c r="B43" s="43">
        <v>578717319</v>
      </c>
      <c r="C43" s="43">
        <v>475926936</v>
      </c>
      <c r="D43" s="42"/>
      <c r="E43" s="42">
        <f t="shared" ref="E43:F43" si="19">E27+E42</f>
        <v>100</v>
      </c>
      <c r="F43" s="42">
        <f t="shared" si="19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Баланс</vt:lpstr>
      <vt:lpstr>ГА</vt:lpstr>
      <vt:lpstr>ВА 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nomolly817@gmail.com</cp:lastModifiedBy>
  <dcterms:created xsi:type="dcterms:W3CDTF">2023-09-28T02:36:18Z</dcterms:created>
  <dcterms:modified xsi:type="dcterms:W3CDTF">2023-09-28T06:01:40Z</dcterms:modified>
</cp:coreProperties>
</file>