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9876ED6B-49FC-924B-A5CE-BA092A34E822}" xr6:coauthVersionLast="36" xr6:coauthVersionMax="36" xr10:uidLastSave="{00000000-0000-0000-0000-000000000000}"/>
  <bookViews>
    <workbookView xWindow="0" yWindow="460" windowWidth="19140" windowHeight="14660" xr2:uid="{00000000-000D-0000-FFFF-FFFF00000000}"/>
  </bookViews>
  <sheets>
    <sheet name="Tabelle1" sheetId="3" r:id="rId1"/>
  </sheets>
  <definedNames>
    <definedName name="All_DCS_evoImpact_output" localSheetId="0">Tabelle1!#REF!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3" l="1"/>
  <c r="L3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AS37" i="3"/>
  <c r="AT37" i="3" s="1"/>
  <c r="AR37" i="3"/>
  <c r="AQ37" i="3"/>
  <c r="N37" i="3"/>
  <c r="M37" i="3"/>
  <c r="L37" i="3"/>
  <c r="AS36" i="3"/>
  <c r="AR36" i="3"/>
  <c r="AQ36" i="3"/>
  <c r="N36" i="3"/>
  <c r="M36" i="3"/>
  <c r="L36" i="3"/>
  <c r="AS35" i="3"/>
  <c r="AR35" i="3"/>
  <c r="AQ35" i="3"/>
  <c r="N35" i="3"/>
  <c r="M35" i="3"/>
  <c r="L35" i="3"/>
  <c r="AS34" i="3"/>
  <c r="AT34" i="3" s="1"/>
  <c r="AR34" i="3"/>
  <c r="AQ34" i="3"/>
  <c r="N34" i="3"/>
  <c r="M34" i="3"/>
  <c r="L34" i="3"/>
  <c r="AS33" i="3"/>
  <c r="AR33" i="3"/>
  <c r="AQ33" i="3"/>
  <c r="N33" i="3"/>
  <c r="M33" i="3"/>
  <c r="L33" i="3"/>
  <c r="AS32" i="3"/>
  <c r="AR32" i="3"/>
  <c r="AQ32" i="3"/>
  <c r="N32" i="3"/>
  <c r="M32" i="3"/>
  <c r="L32" i="3"/>
  <c r="AS31" i="3"/>
  <c r="AR31" i="3"/>
  <c r="AQ31" i="3"/>
  <c r="N31" i="3"/>
  <c r="M31" i="3"/>
  <c r="L31" i="3"/>
  <c r="AS30" i="3"/>
  <c r="AR30" i="3"/>
  <c r="AQ30" i="3"/>
  <c r="N30" i="3"/>
  <c r="M30" i="3"/>
  <c r="L30" i="3"/>
  <c r="AS29" i="3"/>
  <c r="AR29" i="3"/>
  <c r="AQ29" i="3"/>
  <c r="N29" i="3"/>
  <c r="M29" i="3"/>
  <c r="L29" i="3"/>
  <c r="AS28" i="3"/>
  <c r="AR28" i="3"/>
  <c r="AQ28" i="3"/>
  <c r="N28" i="3"/>
  <c r="M28" i="3"/>
  <c r="L28" i="3"/>
  <c r="AS27" i="3"/>
  <c r="AR27" i="3"/>
  <c r="AQ27" i="3"/>
  <c r="N27" i="3"/>
  <c r="M27" i="3"/>
  <c r="L27" i="3"/>
  <c r="AS26" i="3"/>
  <c r="AR26" i="3"/>
  <c r="AQ26" i="3"/>
  <c r="N26" i="3"/>
  <c r="M26" i="3"/>
  <c r="L26" i="3"/>
  <c r="AS25" i="3"/>
  <c r="AR25" i="3"/>
  <c r="AQ25" i="3"/>
  <c r="N25" i="3"/>
  <c r="M25" i="3"/>
  <c r="L25" i="3"/>
  <c r="AS24" i="3"/>
  <c r="AR24" i="3"/>
  <c r="AQ24" i="3"/>
  <c r="N24" i="3"/>
  <c r="M24" i="3"/>
  <c r="L24" i="3"/>
  <c r="AS23" i="3"/>
  <c r="AR23" i="3"/>
  <c r="AQ23" i="3"/>
  <c r="N23" i="3"/>
  <c r="M23" i="3"/>
  <c r="L23" i="3"/>
  <c r="AS22" i="3"/>
  <c r="AR22" i="3"/>
  <c r="AQ22" i="3"/>
  <c r="N22" i="3"/>
  <c r="M22" i="3"/>
  <c r="L22" i="3"/>
  <c r="AS21" i="3"/>
  <c r="AR21" i="3"/>
  <c r="AQ21" i="3"/>
  <c r="N21" i="3"/>
  <c r="M21" i="3"/>
  <c r="L21" i="3"/>
  <c r="AS20" i="3"/>
  <c r="AR20" i="3"/>
  <c r="AQ20" i="3"/>
  <c r="N20" i="3"/>
  <c r="M20" i="3"/>
  <c r="L20" i="3"/>
  <c r="AS19" i="3"/>
  <c r="AR19" i="3"/>
  <c r="AQ19" i="3"/>
  <c r="N19" i="3"/>
  <c r="M19" i="3"/>
  <c r="L19" i="3"/>
  <c r="AS18" i="3"/>
  <c r="AR18" i="3"/>
  <c r="AQ18" i="3"/>
  <c r="N18" i="3"/>
  <c r="M18" i="3"/>
  <c r="L18" i="3"/>
  <c r="AS17" i="3"/>
  <c r="AR17" i="3"/>
  <c r="AQ17" i="3"/>
  <c r="N17" i="3"/>
  <c r="M17" i="3"/>
  <c r="L17" i="3"/>
  <c r="AS16" i="3"/>
  <c r="AR16" i="3"/>
  <c r="AQ16" i="3"/>
  <c r="N16" i="3"/>
  <c r="M16" i="3"/>
  <c r="L16" i="3"/>
  <c r="AS15" i="3"/>
  <c r="AR15" i="3"/>
  <c r="AQ15" i="3"/>
  <c r="N15" i="3"/>
  <c r="M15" i="3"/>
  <c r="L15" i="3"/>
  <c r="AS14" i="3"/>
  <c r="AR14" i="3"/>
  <c r="AQ14" i="3"/>
  <c r="N14" i="3"/>
  <c r="M14" i="3"/>
  <c r="L14" i="3"/>
  <c r="AS13" i="3"/>
  <c r="AR13" i="3"/>
  <c r="AQ13" i="3"/>
  <c r="N13" i="3"/>
  <c r="M13" i="3"/>
  <c r="L13" i="3"/>
  <c r="AS12" i="3"/>
  <c r="AR12" i="3"/>
  <c r="AQ12" i="3"/>
  <c r="N12" i="3"/>
  <c r="M12" i="3"/>
  <c r="L12" i="3"/>
  <c r="AS11" i="3"/>
  <c r="AR11" i="3"/>
  <c r="AQ11" i="3"/>
  <c r="N11" i="3"/>
  <c r="M11" i="3"/>
  <c r="L11" i="3"/>
  <c r="AS10" i="3"/>
  <c r="AR10" i="3"/>
  <c r="AQ10" i="3"/>
  <c r="N10" i="3"/>
  <c r="M10" i="3"/>
  <c r="L10" i="3"/>
  <c r="AS9" i="3"/>
  <c r="AR9" i="3"/>
  <c r="AQ9" i="3"/>
  <c r="N9" i="3"/>
  <c r="M9" i="3"/>
  <c r="L9" i="3"/>
  <c r="AS8" i="3"/>
  <c r="AR8" i="3"/>
  <c r="AQ8" i="3"/>
  <c r="N8" i="3"/>
  <c r="M8" i="3"/>
  <c r="L8" i="3"/>
  <c r="AS7" i="3"/>
  <c r="AR7" i="3"/>
  <c r="AQ7" i="3"/>
  <c r="N7" i="3"/>
  <c r="M7" i="3"/>
  <c r="L7" i="3"/>
  <c r="AS6" i="3"/>
  <c r="AR6" i="3"/>
  <c r="AQ6" i="3"/>
  <c r="N6" i="3"/>
  <c r="M6" i="3"/>
  <c r="L6" i="3"/>
  <c r="AS5" i="3"/>
  <c r="AR5" i="3"/>
  <c r="AQ5" i="3"/>
  <c r="N5" i="3"/>
  <c r="M5" i="3"/>
  <c r="L5" i="3"/>
  <c r="AS4" i="3"/>
  <c r="AR4" i="3"/>
  <c r="AQ4" i="3"/>
  <c r="N4" i="3"/>
  <c r="M4" i="3"/>
  <c r="L4" i="3"/>
  <c r="AS3" i="3"/>
  <c r="AR3" i="3"/>
  <c r="N3" i="3"/>
  <c r="O3" i="3" s="1"/>
  <c r="M3" i="3"/>
  <c r="AT3" i="3" l="1"/>
  <c r="AT18" i="3"/>
  <c r="AT20" i="3"/>
  <c r="AT22" i="3"/>
  <c r="AT24" i="3"/>
  <c r="AT26" i="3"/>
  <c r="O5" i="3"/>
  <c r="O7" i="3"/>
  <c r="O42" i="3"/>
  <c r="O46" i="3"/>
  <c r="O50" i="3"/>
  <c r="O54" i="3"/>
  <c r="O58" i="3"/>
  <c r="O62" i="3"/>
  <c r="O66" i="3"/>
  <c r="O70" i="3"/>
  <c r="O74" i="3"/>
  <c r="O34" i="3"/>
  <c r="O41" i="3"/>
  <c r="O45" i="3"/>
  <c r="O49" i="3"/>
  <c r="O53" i="3"/>
  <c r="O61" i="3"/>
  <c r="O65" i="3"/>
  <c r="O69" i="3"/>
  <c r="AT4" i="3"/>
  <c r="O18" i="3"/>
  <c r="O20" i="3"/>
  <c r="O22" i="3"/>
  <c r="O24" i="3"/>
  <c r="AT25" i="3"/>
  <c r="O25" i="3"/>
  <c r="O27" i="3"/>
  <c r="O29" i="3"/>
  <c r="AT32" i="3"/>
  <c r="O33" i="3"/>
  <c r="AT17" i="3"/>
  <c r="AT21" i="3"/>
  <c r="O26" i="3"/>
  <c r="O57" i="3"/>
  <c r="O73" i="3"/>
  <c r="AT5" i="3"/>
  <c r="AT7" i="3"/>
  <c r="O10" i="3"/>
  <c r="O12" i="3"/>
  <c r="O14" i="3"/>
  <c r="O16" i="3"/>
  <c r="O17" i="3"/>
  <c r="O21" i="3"/>
  <c r="AT27" i="3"/>
  <c r="AT29" i="3"/>
  <c r="O31" i="3"/>
  <c r="AT33" i="3"/>
  <c r="AT36" i="3"/>
  <c r="O38" i="3"/>
  <c r="O39" i="3"/>
  <c r="O40" i="3"/>
  <c r="O23" i="3"/>
  <c r="AT28" i="3"/>
  <c r="O36" i="3"/>
  <c r="O4" i="3"/>
  <c r="AT6" i="3"/>
  <c r="AT8" i="3"/>
  <c r="O28" i="3"/>
  <c r="O30" i="3"/>
  <c r="AT35" i="3"/>
  <c r="O37" i="3"/>
  <c r="O6" i="3"/>
  <c r="O8" i="3"/>
  <c r="AT10" i="3"/>
  <c r="AT12" i="3"/>
  <c r="AT14" i="3"/>
  <c r="AT16" i="3"/>
  <c r="O19" i="3"/>
  <c r="O35" i="3"/>
  <c r="AT11" i="3"/>
  <c r="AT9" i="3"/>
  <c r="AT13" i="3"/>
  <c r="AT15" i="3"/>
  <c r="AT19" i="3"/>
  <c r="AT23" i="3"/>
  <c r="AT30" i="3"/>
  <c r="O32" i="3"/>
  <c r="O44" i="3"/>
  <c r="O48" i="3"/>
  <c r="O52" i="3"/>
  <c r="O56" i="3"/>
  <c r="O60" i="3"/>
  <c r="O64" i="3"/>
  <c r="O68" i="3"/>
  <c r="O72" i="3"/>
  <c r="O9" i="3"/>
  <c r="O11" i="3"/>
  <c r="O13" i="3"/>
  <c r="O15" i="3"/>
  <c r="AT31" i="3"/>
  <c r="O43" i="3"/>
  <c r="O47" i="3"/>
  <c r="O51" i="3"/>
  <c r="O55" i="3"/>
  <c r="O59" i="3"/>
  <c r="O63" i="3"/>
  <c r="O67" i="3"/>
  <c r="O71" i="3"/>
  <c r="O75" i="3"/>
</calcChain>
</file>

<file path=xl/sharedStrings.xml><?xml version="1.0" encoding="utf-8"?>
<sst xmlns="http://schemas.openxmlformats.org/spreadsheetml/2006/main" count="339" uniqueCount="85">
  <si>
    <t>mouse_ID</t>
  </si>
  <si>
    <t>pedigree_status</t>
  </si>
  <si>
    <t>position</t>
  </si>
  <si>
    <t>major</t>
  </si>
  <si>
    <t>minor</t>
  </si>
  <si>
    <t>min_count_brain</t>
  </si>
  <si>
    <t>depth_brain</t>
  </si>
  <si>
    <t>MAF_brain</t>
  </si>
  <si>
    <t>min_count_muscle</t>
  </si>
  <si>
    <t>depth_muscle</t>
  </si>
  <si>
    <t>MAF_muscle</t>
  </si>
  <si>
    <t>mean_tissues</t>
  </si>
  <si>
    <t>STD_tissues</t>
  </si>
  <si>
    <t>variance_tissues</t>
  </si>
  <si>
    <t>norm_var_ti</t>
  </si>
  <si>
    <t>min_count_Oo1</t>
  </si>
  <si>
    <t>depth_Oo1</t>
  </si>
  <si>
    <t>MAF_Oo1</t>
  </si>
  <si>
    <t>min_count_Oo2</t>
  </si>
  <si>
    <t>depth_Oo2</t>
  </si>
  <si>
    <t>MAF_Oo2</t>
  </si>
  <si>
    <t>min_count_Oo3</t>
  </si>
  <si>
    <t>depth_Oo3</t>
  </si>
  <si>
    <t>MAF_Oo3</t>
  </si>
  <si>
    <t>min_count_Oo4</t>
  </si>
  <si>
    <t>depth_Oo4</t>
  </si>
  <si>
    <t>MAF_Oo4</t>
  </si>
  <si>
    <t>min_count_Oo5</t>
  </si>
  <si>
    <t>depth_Oo5</t>
  </si>
  <si>
    <t>MAF_Oo5</t>
  </si>
  <si>
    <t>min_count_Oo6</t>
  </si>
  <si>
    <t>depth_Oo6</t>
  </si>
  <si>
    <t>MAF_Oo6</t>
  </si>
  <si>
    <t>min_count_Oo7</t>
  </si>
  <si>
    <t>depth_Oo7</t>
  </si>
  <si>
    <t>MAF_Oo7</t>
  </si>
  <si>
    <t>min_count_Oo8</t>
  </si>
  <si>
    <t>depth_Oo8</t>
  </si>
  <si>
    <t>MAF_Oo8</t>
  </si>
  <si>
    <t>min_count_Oo9</t>
  </si>
  <si>
    <t>depth_Oo9</t>
  </si>
  <si>
    <t>MAF_Oo9</t>
  </si>
  <si>
    <t>mean_oocytes</t>
  </si>
  <si>
    <t>SD_oocytes</t>
  </si>
  <si>
    <t>variance_oocytes</t>
  </si>
  <si>
    <t>norm_var_oo</t>
  </si>
  <si>
    <t>G140</t>
  </si>
  <si>
    <t>mother</t>
  </si>
  <si>
    <t>C</t>
  </si>
  <si>
    <t>A</t>
  </si>
  <si>
    <t>G133</t>
  </si>
  <si>
    <t>G137p3</t>
  </si>
  <si>
    <t>pup</t>
  </si>
  <si>
    <t>T</t>
  </si>
  <si>
    <t>G132p5</t>
  </si>
  <si>
    <t>G</t>
  </si>
  <si>
    <t>G140p6</t>
  </si>
  <si>
    <t>G132</t>
  </si>
  <si>
    <t>G137p2</t>
  </si>
  <si>
    <t>G140p7</t>
  </si>
  <si>
    <t>G132p7</t>
  </si>
  <si>
    <t>G137p5</t>
  </si>
  <si>
    <t>G133p4</t>
  </si>
  <si>
    <t>G139</t>
  </si>
  <si>
    <t>G136</t>
  </si>
  <si>
    <t>G131</t>
  </si>
  <si>
    <t>G137</t>
  </si>
  <si>
    <t>G133p3</t>
  </si>
  <si>
    <t>G132p8</t>
  </si>
  <si>
    <t>G134</t>
  </si>
  <si>
    <t>G134p7</t>
  </si>
  <si>
    <t>G131p1</t>
  </si>
  <si>
    <t>G131p2</t>
  </si>
  <si>
    <t>G131p3</t>
  </si>
  <si>
    <t>G132p3</t>
  </si>
  <si>
    <t>G132p6</t>
  </si>
  <si>
    <t>G133p1</t>
  </si>
  <si>
    <t>G133p2</t>
  </si>
  <si>
    <t>G137p1</t>
  </si>
  <si>
    <t>G137p4</t>
  </si>
  <si>
    <t>G139p1</t>
  </si>
  <si>
    <t>G139p2</t>
  </si>
  <si>
    <t>G140p1</t>
  </si>
  <si>
    <t>G140p5</t>
  </si>
  <si>
    <t>Data for S16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</si>
</sst>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 (Body)_x0000_"/>
    </font>
    <font>
      <sz val="1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/>
    <xf numFmtId="1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6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10" fontId="6" fillId="0" borderId="0" xfId="0" applyNumberFormat="1" applyFont="1" applyFill="1" applyBorder="1"/>
    <xf numFmtId="10" fontId="5" fillId="0" borderId="0" xfId="0" applyNumberFormat="1" applyFont="1" applyFill="1" applyBorder="1"/>
    <xf numFmtId="0" fontId="5" fillId="2" borderId="0" xfId="0" applyFont="1" applyFill="1" applyBorder="1" applyAlignment="1">
      <alignment horizontal="center" vertical="center" wrapText="1"/>
    </xf>
    <xf numFmtId="10" fontId="5" fillId="2" borderId="0" xfId="0" applyNumberFormat="1" applyFont="1" applyFill="1" applyBorder="1" applyAlignment="1">
      <alignment horizontal="center" vertical="center" wrapText="1"/>
    </xf>
    <xf numFmtId="10" fontId="5" fillId="2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10" fontId="6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7"/>
  <sheetViews>
    <sheetView tabSelected="1" workbookViewId="0">
      <selection activeCell="F10" sqref="F10"/>
    </sheetView>
  </sheetViews>
  <sheetFormatPr baseColWidth="10" defaultRowHeight="15"/>
  <cols>
    <col min="1" max="1" width="8.6640625" style="2" customWidth="1"/>
    <col min="2" max="2" width="9.1640625" style="2" customWidth="1"/>
    <col min="3" max="3" width="8" style="2" customWidth="1"/>
    <col min="4" max="5" width="5.5" style="18" customWidth="1"/>
    <col min="6" max="6" width="6" style="12" customWidth="1"/>
    <col min="7" max="7" width="5.83203125" style="12" customWidth="1"/>
    <col min="8" max="8" width="7.83203125" style="19" customWidth="1"/>
    <col min="9" max="9" width="6" style="12" customWidth="1"/>
    <col min="10" max="10" width="5.83203125" style="12" customWidth="1"/>
    <col min="11" max="11" width="7.83203125" style="19" customWidth="1"/>
    <col min="12" max="12" width="7" style="6" customWidth="1"/>
    <col min="13" max="14" width="7" style="5" customWidth="1"/>
    <col min="15" max="15" width="10.6640625" style="5" customWidth="1"/>
    <col min="16" max="17" width="5.83203125" style="12" customWidth="1"/>
    <col min="18" max="18" width="7.5" style="13" customWidth="1"/>
    <col min="19" max="20" width="5.83203125" style="12" customWidth="1"/>
    <col min="21" max="21" width="7.5" style="13" customWidth="1"/>
    <col min="22" max="23" width="5.83203125" style="12" customWidth="1"/>
    <col min="24" max="24" width="7.5" style="13" customWidth="1"/>
    <col min="25" max="26" width="5.83203125" style="12" customWidth="1"/>
    <col min="27" max="27" width="7.5" style="13" customWidth="1"/>
    <col min="28" max="29" width="5.83203125" style="12" customWidth="1"/>
    <col min="30" max="30" width="7.5" style="13" customWidth="1"/>
    <col min="31" max="32" width="5.83203125" style="12" customWidth="1"/>
    <col min="33" max="33" width="7.5" style="13" customWidth="1"/>
    <col min="34" max="35" width="5.83203125" style="12" customWidth="1"/>
    <col min="36" max="36" width="7.5" style="13" customWidth="1"/>
    <col min="37" max="38" width="5.83203125" style="12" customWidth="1"/>
    <col min="39" max="39" width="7.5" style="13" customWidth="1"/>
    <col min="40" max="41" width="5.83203125" style="12" customWidth="1"/>
    <col min="42" max="42" width="7.5" style="13" customWidth="1"/>
    <col min="43" max="43" width="7" style="14" customWidth="1"/>
    <col min="44" max="44" width="7" style="13" customWidth="1"/>
    <col min="45" max="46" width="7" style="12" customWidth="1"/>
    <col min="47" max="47" width="10.83203125" style="7"/>
  </cols>
  <sheetData>
    <row r="1" spans="1:46">
      <c r="A1" s="26" t="s">
        <v>84</v>
      </c>
    </row>
    <row r="2" spans="1:46" ht="64">
      <c r="A2" s="1" t="s">
        <v>0</v>
      </c>
      <c r="B2" s="1" t="s">
        <v>1</v>
      </c>
      <c r="C2" s="1" t="s">
        <v>2</v>
      </c>
      <c r="D2" s="15" t="s">
        <v>3</v>
      </c>
      <c r="E2" s="23" t="s">
        <v>4</v>
      </c>
      <c r="F2" s="15" t="s">
        <v>5</v>
      </c>
      <c r="G2" s="15" t="s">
        <v>6</v>
      </c>
      <c r="H2" s="17" t="s">
        <v>7</v>
      </c>
      <c r="I2" s="15" t="s">
        <v>8</v>
      </c>
      <c r="J2" s="15" t="s">
        <v>9</v>
      </c>
      <c r="K2" s="17" t="s">
        <v>10</v>
      </c>
      <c r="L2" s="1" t="s">
        <v>11</v>
      </c>
      <c r="M2" s="1" t="s">
        <v>12</v>
      </c>
      <c r="N2" s="1" t="s">
        <v>13</v>
      </c>
      <c r="O2" s="21" t="s">
        <v>14</v>
      </c>
      <c r="P2" s="15" t="s">
        <v>15</v>
      </c>
      <c r="Q2" s="15" t="s">
        <v>16</v>
      </c>
      <c r="R2" s="16" t="s">
        <v>17</v>
      </c>
      <c r="S2" s="15" t="s">
        <v>18</v>
      </c>
      <c r="T2" s="15" t="s">
        <v>19</v>
      </c>
      <c r="U2" s="16" t="s">
        <v>20</v>
      </c>
      <c r="V2" s="15" t="s">
        <v>21</v>
      </c>
      <c r="W2" s="15" t="s">
        <v>22</v>
      </c>
      <c r="X2" s="16" t="s">
        <v>23</v>
      </c>
      <c r="Y2" s="15" t="s">
        <v>24</v>
      </c>
      <c r="Z2" s="15" t="s">
        <v>25</v>
      </c>
      <c r="AA2" s="16" t="s">
        <v>26</v>
      </c>
      <c r="AB2" s="15" t="s">
        <v>27</v>
      </c>
      <c r="AC2" s="15" t="s">
        <v>28</v>
      </c>
      <c r="AD2" s="16" t="s">
        <v>29</v>
      </c>
      <c r="AE2" s="15" t="s">
        <v>30</v>
      </c>
      <c r="AF2" s="15" t="s">
        <v>31</v>
      </c>
      <c r="AG2" s="16" t="s">
        <v>32</v>
      </c>
      <c r="AH2" s="15" t="s">
        <v>33</v>
      </c>
      <c r="AI2" s="15" t="s">
        <v>34</v>
      </c>
      <c r="AJ2" s="16" t="s">
        <v>35</v>
      </c>
      <c r="AK2" s="15" t="s">
        <v>36</v>
      </c>
      <c r="AL2" s="15" t="s">
        <v>37</v>
      </c>
      <c r="AM2" s="16" t="s">
        <v>38</v>
      </c>
      <c r="AN2" s="15" t="s">
        <v>39</v>
      </c>
      <c r="AO2" s="15" t="s">
        <v>40</v>
      </c>
      <c r="AP2" s="16" t="s">
        <v>41</v>
      </c>
      <c r="AQ2" s="16" t="s">
        <v>42</v>
      </c>
      <c r="AR2" s="16" t="s">
        <v>43</v>
      </c>
      <c r="AS2" s="15" t="s">
        <v>44</v>
      </c>
      <c r="AT2" s="15" t="s">
        <v>45</v>
      </c>
    </row>
    <row r="3" spans="1:46">
      <c r="A3" s="2" t="s">
        <v>46</v>
      </c>
      <c r="B3" s="2" t="s">
        <v>47</v>
      </c>
      <c r="C3" s="3">
        <v>13174</v>
      </c>
      <c r="D3" s="18" t="s">
        <v>48</v>
      </c>
      <c r="E3" s="24" t="s">
        <v>49</v>
      </c>
      <c r="F3" s="8">
        <v>19.984770000000001</v>
      </c>
      <c r="G3" s="8">
        <v>3393</v>
      </c>
      <c r="H3" s="11">
        <v>5.8900000000000003E-3</v>
      </c>
      <c r="I3" s="8">
        <v>18.000899999999998</v>
      </c>
      <c r="J3" s="8">
        <v>3186</v>
      </c>
      <c r="K3" s="11">
        <v>5.6499999999999996E-3</v>
      </c>
      <c r="L3" s="4">
        <f>AVERAGE(H3,K3)</f>
        <v>5.77E-3</v>
      </c>
      <c r="M3" s="4">
        <f t="shared" ref="M3:M66" si="0">STDEV(H3,K3)</f>
        <v>1.6970562748477185E-4</v>
      </c>
      <c r="N3" s="4">
        <f t="shared" ref="N3:N66" si="1">VAR(H3,K3)</f>
        <v>2.8800000000000152E-8</v>
      </c>
      <c r="O3" s="22">
        <f>N3/(L3*(1-L3))</f>
        <v>5.0203016291349712E-6</v>
      </c>
      <c r="P3" s="8"/>
      <c r="Q3" s="8"/>
      <c r="R3" s="9"/>
      <c r="S3" s="8">
        <v>0</v>
      </c>
      <c r="T3" s="8">
        <v>4066</v>
      </c>
      <c r="U3" s="9">
        <v>0</v>
      </c>
      <c r="V3" s="8">
        <v>1</v>
      </c>
      <c r="W3" s="8">
        <v>1429</v>
      </c>
      <c r="X3" s="9">
        <v>6.9979006298110562E-4</v>
      </c>
      <c r="Y3" s="8">
        <v>1</v>
      </c>
      <c r="Z3" s="8">
        <v>866</v>
      </c>
      <c r="AA3" s="9">
        <v>1.1547344110854503E-3</v>
      </c>
      <c r="AB3" s="8"/>
      <c r="AC3" s="8"/>
      <c r="AD3" s="9"/>
      <c r="AE3" s="8"/>
      <c r="AF3" s="8"/>
      <c r="AG3" s="9"/>
      <c r="AH3" s="8"/>
      <c r="AI3" s="8"/>
      <c r="AJ3" s="9"/>
      <c r="AK3" s="8"/>
      <c r="AL3" s="8"/>
      <c r="AM3" s="9"/>
      <c r="AN3" s="8"/>
      <c r="AO3" s="8"/>
      <c r="AP3" s="9"/>
      <c r="AQ3" s="9">
        <f>AVERAGE(R3,U3,X3,AA3,AD3,AG3,AJ3,AM3,AP3)</f>
        <v>6.1817482468885202E-4</v>
      </c>
      <c r="AR3" s="9">
        <f t="shared" ref="AR3:AR37" si="2">STDEV(R3,U3,X3,AA3,AD3,AG3,AJ3,AM3,AP3)</f>
        <v>5.8167746679525193E-4</v>
      </c>
      <c r="AS3" s="9">
        <f t="shared" ref="AS3:AS37" si="3">VAR(R3,U3,X3,AA3,AD3,AG3,AJ3,AM3,AP3)</f>
        <v>3.3834867537734145E-7</v>
      </c>
      <c r="AT3" s="20">
        <f>AS3/(AQ3*(1-AQ3))</f>
        <v>5.4767348954628289E-4</v>
      </c>
    </row>
    <row r="4" spans="1:46">
      <c r="A4" s="2" t="s">
        <v>50</v>
      </c>
      <c r="B4" s="2" t="s">
        <v>47</v>
      </c>
      <c r="C4" s="3">
        <v>8793</v>
      </c>
      <c r="D4" s="18" t="s">
        <v>48</v>
      </c>
      <c r="E4" s="24" t="s">
        <v>49</v>
      </c>
      <c r="F4" s="8">
        <v>6.9999800000000008</v>
      </c>
      <c r="G4" s="8">
        <v>2071</v>
      </c>
      <c r="H4" s="11">
        <v>3.3800000000000002E-3</v>
      </c>
      <c r="I4" s="8">
        <v>9.9870400000000004</v>
      </c>
      <c r="J4" s="8">
        <v>3374</v>
      </c>
      <c r="K4" s="11">
        <v>2.96E-3</v>
      </c>
      <c r="L4" s="4">
        <f t="shared" ref="L4:L66" si="4">AVERAGE(H4,K4)</f>
        <v>3.1700000000000001E-3</v>
      </c>
      <c r="M4" s="4">
        <f t="shared" si="0"/>
        <v>2.9698484809835015E-4</v>
      </c>
      <c r="N4" s="4">
        <f t="shared" si="1"/>
        <v>8.8200000000000102E-8</v>
      </c>
      <c r="O4" s="22">
        <f t="shared" ref="O4:O66" si="5">N4/(L4*(1-L4))</f>
        <v>2.7911824331712002E-5</v>
      </c>
      <c r="P4" s="8">
        <v>0</v>
      </c>
      <c r="Q4" s="8">
        <v>2068</v>
      </c>
      <c r="R4" s="9">
        <v>0</v>
      </c>
      <c r="S4" s="8">
        <v>12</v>
      </c>
      <c r="T4" s="8">
        <v>3796</v>
      </c>
      <c r="U4" s="9">
        <v>3.1612223393045311E-3</v>
      </c>
      <c r="V4" s="8">
        <v>1</v>
      </c>
      <c r="W4" s="8">
        <v>589</v>
      </c>
      <c r="X4" s="9">
        <v>1.697792869269949E-3</v>
      </c>
      <c r="Y4" s="8">
        <v>1</v>
      </c>
      <c r="Z4" s="8">
        <v>511</v>
      </c>
      <c r="AA4" s="9">
        <v>1.9569471624266144E-3</v>
      </c>
      <c r="AB4" s="8">
        <v>0</v>
      </c>
      <c r="AC4" s="8">
        <v>930</v>
      </c>
      <c r="AD4" s="9">
        <v>0</v>
      </c>
      <c r="AE4" s="8"/>
      <c r="AF4" s="8"/>
      <c r="AG4" s="9"/>
      <c r="AH4" s="8"/>
      <c r="AI4" s="8"/>
      <c r="AJ4" s="9"/>
      <c r="AK4" s="8"/>
      <c r="AL4" s="8"/>
      <c r="AM4" s="9"/>
      <c r="AN4" s="8"/>
      <c r="AO4" s="8"/>
      <c r="AP4" s="9"/>
      <c r="AQ4" s="9">
        <f t="shared" ref="AQ4:AQ37" si="6">AVERAGE(R4,U4,X4,AA4,AD4,AG4,AJ4,AM4,AP4)</f>
        <v>1.3631924742002189E-3</v>
      </c>
      <c r="AR4" s="9">
        <f t="shared" si="2"/>
        <v>1.3614331505265786E-3</v>
      </c>
      <c r="AS4" s="9">
        <f t="shared" si="3"/>
        <v>1.8535002233527255E-6</v>
      </c>
      <c r="AT4" s="20">
        <f t="shared" ref="AT4:AT36" si="7">AS4/(AQ4*(1-AQ4))</f>
        <v>1.3615321277698534E-3</v>
      </c>
    </row>
    <row r="5" spans="1:46">
      <c r="A5" s="2" t="s">
        <v>51</v>
      </c>
      <c r="B5" s="2" t="s">
        <v>52</v>
      </c>
      <c r="C5" s="3">
        <v>1833</v>
      </c>
      <c r="D5" s="18" t="s">
        <v>53</v>
      </c>
      <c r="E5" s="24" t="s">
        <v>48</v>
      </c>
      <c r="F5" s="8">
        <v>9</v>
      </c>
      <c r="G5" s="8">
        <v>2873</v>
      </c>
      <c r="H5" s="11">
        <v>3.1326139923424992E-3</v>
      </c>
      <c r="I5" s="8">
        <v>9</v>
      </c>
      <c r="J5" s="8">
        <v>2606</v>
      </c>
      <c r="K5" s="11">
        <v>3.4535686876438986E-3</v>
      </c>
      <c r="L5" s="4">
        <f t="shared" si="4"/>
        <v>3.2930913399931991E-3</v>
      </c>
      <c r="M5" s="4">
        <f t="shared" si="0"/>
        <v>2.2694924150128164E-4</v>
      </c>
      <c r="N5" s="4">
        <f t="shared" si="1"/>
        <v>5.1505958218007062E-8</v>
      </c>
      <c r="O5" s="22">
        <f t="shared" si="5"/>
        <v>1.5692286398088084E-5</v>
      </c>
      <c r="P5" s="8"/>
      <c r="Q5" s="8"/>
      <c r="R5" s="9"/>
      <c r="S5" s="8"/>
      <c r="T5" s="8"/>
      <c r="U5" s="9"/>
      <c r="V5" s="8">
        <v>15</v>
      </c>
      <c r="W5" s="8">
        <v>3596</v>
      </c>
      <c r="X5" s="9">
        <v>4.1713014460511679E-3</v>
      </c>
      <c r="Y5" s="8">
        <v>0</v>
      </c>
      <c r="Z5" s="8">
        <v>981</v>
      </c>
      <c r="AA5" s="9">
        <v>0</v>
      </c>
      <c r="AB5" s="8">
        <v>0</v>
      </c>
      <c r="AC5" s="8">
        <v>2178</v>
      </c>
      <c r="AD5" s="9">
        <v>0</v>
      </c>
      <c r="AE5" s="8"/>
      <c r="AF5" s="8"/>
      <c r="AG5" s="9"/>
      <c r="AH5" s="8"/>
      <c r="AI5" s="8"/>
      <c r="AJ5" s="9"/>
      <c r="AK5" s="8"/>
      <c r="AL5" s="8"/>
      <c r="AM5" s="9"/>
      <c r="AN5" s="8"/>
      <c r="AO5" s="8"/>
      <c r="AP5" s="9"/>
      <c r="AQ5" s="9">
        <f t="shared" si="6"/>
        <v>1.3904338153503894E-3</v>
      </c>
      <c r="AR5" s="9">
        <f t="shared" si="2"/>
        <v>2.4083020127487172E-3</v>
      </c>
      <c r="AS5" s="9">
        <f t="shared" si="3"/>
        <v>5.7999185846095222E-6</v>
      </c>
      <c r="AT5" s="20">
        <f t="shared" si="7"/>
        <v>4.1771094402673356E-3</v>
      </c>
    </row>
    <row r="6" spans="1:46">
      <c r="A6" s="2" t="s">
        <v>54</v>
      </c>
      <c r="B6" s="2" t="s">
        <v>52</v>
      </c>
      <c r="C6" s="3">
        <v>13862</v>
      </c>
      <c r="D6" s="18" t="s">
        <v>55</v>
      </c>
      <c r="E6" s="24" t="s">
        <v>49</v>
      </c>
      <c r="F6" s="8">
        <v>3</v>
      </c>
      <c r="G6" s="8">
        <v>694</v>
      </c>
      <c r="H6" s="11">
        <v>4.3227665706051877E-3</v>
      </c>
      <c r="I6" s="8">
        <v>5.9940100000000003</v>
      </c>
      <c r="J6" s="8">
        <v>1879</v>
      </c>
      <c r="K6" s="11">
        <v>3.1900000000000001E-3</v>
      </c>
      <c r="L6" s="4">
        <f t="shared" si="4"/>
        <v>3.7563832853025939E-3</v>
      </c>
      <c r="M6" s="4">
        <f t="shared" si="0"/>
        <v>8.0098692357635825E-4</v>
      </c>
      <c r="N6" s="4">
        <f t="shared" si="1"/>
        <v>6.4158005174031874E-7</v>
      </c>
      <c r="O6" s="22">
        <f t="shared" si="5"/>
        <v>1.7144128021713052E-4</v>
      </c>
      <c r="P6" s="8">
        <v>1</v>
      </c>
      <c r="Q6" s="8">
        <v>664</v>
      </c>
      <c r="R6" s="9">
        <v>1.5060240963855422E-3</v>
      </c>
      <c r="S6" s="8">
        <v>0</v>
      </c>
      <c r="T6" s="8">
        <v>326</v>
      </c>
      <c r="U6" s="9">
        <v>0</v>
      </c>
      <c r="V6" s="8">
        <v>2</v>
      </c>
      <c r="W6" s="8">
        <v>384</v>
      </c>
      <c r="X6" s="9">
        <v>5.208333333333333E-3</v>
      </c>
      <c r="Y6" s="8"/>
      <c r="Z6" s="8"/>
      <c r="AA6" s="9"/>
      <c r="AB6" s="8"/>
      <c r="AC6" s="8"/>
      <c r="AD6" s="9"/>
      <c r="AE6" s="8"/>
      <c r="AF6" s="8"/>
      <c r="AG6" s="9"/>
      <c r="AH6" s="8"/>
      <c r="AI6" s="8"/>
      <c r="AJ6" s="9"/>
      <c r="AK6" s="8"/>
      <c r="AL6" s="8"/>
      <c r="AM6" s="9"/>
      <c r="AN6" s="8"/>
      <c r="AO6" s="8"/>
      <c r="AP6" s="9"/>
      <c r="AQ6" s="9">
        <f t="shared" si="6"/>
        <v>2.2381191432396252E-3</v>
      </c>
      <c r="AR6" s="9">
        <f t="shared" si="2"/>
        <v>2.6802343919886912E-3</v>
      </c>
      <c r="AS6" s="9">
        <f t="shared" si="3"/>
        <v>7.1836563959989879E-6</v>
      </c>
      <c r="AT6" s="20">
        <f t="shared" si="7"/>
        <v>3.2168843028624367E-3</v>
      </c>
    </row>
    <row r="7" spans="1:46">
      <c r="A7" s="2" t="s">
        <v>56</v>
      </c>
      <c r="B7" s="2" t="s">
        <v>52</v>
      </c>
      <c r="C7" s="3">
        <v>13174</v>
      </c>
      <c r="D7" s="18" t="s">
        <v>48</v>
      </c>
      <c r="E7" s="24" t="s">
        <v>49</v>
      </c>
      <c r="F7" s="8">
        <v>106.01519999999999</v>
      </c>
      <c r="G7" s="8">
        <v>4336</v>
      </c>
      <c r="H7" s="11">
        <v>2.445E-2</v>
      </c>
      <c r="I7" s="8">
        <v>37.994280000000003</v>
      </c>
      <c r="J7" s="8">
        <v>1916</v>
      </c>
      <c r="K7" s="11">
        <v>1.983E-2</v>
      </c>
      <c r="L7" s="4">
        <f t="shared" si="4"/>
        <v>2.214E-2</v>
      </c>
      <c r="M7" s="4">
        <f t="shared" si="0"/>
        <v>3.2668333290818488E-3</v>
      </c>
      <c r="N7" s="4">
        <f t="shared" si="1"/>
        <v>1.0672199999999996E-5</v>
      </c>
      <c r="O7" s="22">
        <f t="shared" si="5"/>
        <v>4.9294635257112786E-4</v>
      </c>
      <c r="P7" s="8"/>
      <c r="Q7" s="8"/>
      <c r="R7" s="9"/>
      <c r="S7" s="8">
        <v>9</v>
      </c>
      <c r="T7" s="8">
        <v>1163</v>
      </c>
      <c r="U7" s="9">
        <v>7.7386070507308681E-3</v>
      </c>
      <c r="V7" s="8">
        <v>5</v>
      </c>
      <c r="W7" s="8">
        <v>1900</v>
      </c>
      <c r="X7" s="9">
        <v>2.631578947368421E-3</v>
      </c>
      <c r="Y7" s="8"/>
      <c r="Z7" s="8"/>
      <c r="AA7" s="9"/>
      <c r="AB7" s="8"/>
      <c r="AC7" s="8"/>
      <c r="AD7" s="9"/>
      <c r="AE7" s="8"/>
      <c r="AF7" s="8"/>
      <c r="AG7" s="9"/>
      <c r="AH7" s="8"/>
      <c r="AI7" s="8"/>
      <c r="AJ7" s="9"/>
      <c r="AK7" s="8"/>
      <c r="AL7" s="8"/>
      <c r="AM7" s="9"/>
      <c r="AN7" s="8"/>
      <c r="AO7" s="8"/>
      <c r="AP7" s="9"/>
      <c r="AQ7" s="9">
        <f t="shared" si="6"/>
        <v>5.1850929990496447E-3</v>
      </c>
      <c r="AR7" s="9">
        <f t="shared" si="2"/>
        <v>3.6112142035978575E-3</v>
      </c>
      <c r="AS7" s="9">
        <f t="shared" si="3"/>
        <v>1.3040868024266909E-5</v>
      </c>
      <c r="AT7" s="20">
        <f t="shared" si="7"/>
        <v>2.5281781009080561E-3</v>
      </c>
    </row>
    <row r="8" spans="1:46">
      <c r="A8" s="2" t="s">
        <v>57</v>
      </c>
      <c r="B8" s="2" t="s">
        <v>47</v>
      </c>
      <c r="C8" s="3">
        <v>8873</v>
      </c>
      <c r="D8" s="18" t="s">
        <v>55</v>
      </c>
      <c r="E8" s="24" t="s">
        <v>49</v>
      </c>
      <c r="F8" s="8">
        <v>5.0031999999999996</v>
      </c>
      <c r="G8" s="8">
        <v>848</v>
      </c>
      <c r="H8" s="11">
        <v>5.8999999999999999E-3</v>
      </c>
      <c r="I8" s="8">
        <v>6.9898499999999997</v>
      </c>
      <c r="J8" s="8">
        <v>2853</v>
      </c>
      <c r="K8" s="11">
        <v>2.4499999999999999E-3</v>
      </c>
      <c r="L8" s="4">
        <f t="shared" si="4"/>
        <v>4.1749999999999999E-3</v>
      </c>
      <c r="M8" s="4">
        <f t="shared" si="0"/>
        <v>2.4395183950935893E-3</v>
      </c>
      <c r="N8" s="4">
        <f t="shared" si="1"/>
        <v>5.9512500000000017E-6</v>
      </c>
      <c r="O8" s="22">
        <f t="shared" si="5"/>
        <v>1.43142530243407E-3</v>
      </c>
      <c r="P8" s="8">
        <v>12.998760000000001</v>
      </c>
      <c r="Q8" s="8">
        <v>447</v>
      </c>
      <c r="R8" s="9">
        <v>2.9080000000000002E-2</v>
      </c>
      <c r="S8" s="8">
        <v>2</v>
      </c>
      <c r="T8" s="8">
        <v>113</v>
      </c>
      <c r="U8" s="9">
        <v>1.7699115044247787E-2</v>
      </c>
      <c r="V8" s="8">
        <v>1</v>
      </c>
      <c r="W8" s="8">
        <v>821</v>
      </c>
      <c r="X8" s="9">
        <v>1.2180267965895249E-3</v>
      </c>
      <c r="Y8" s="8"/>
      <c r="Z8" s="8"/>
      <c r="AA8" s="9"/>
      <c r="AB8" s="8"/>
      <c r="AC8" s="8"/>
      <c r="AD8" s="9"/>
      <c r="AE8" s="8"/>
      <c r="AF8" s="8"/>
      <c r="AG8" s="9"/>
      <c r="AH8" s="8"/>
      <c r="AI8" s="8"/>
      <c r="AJ8" s="9"/>
      <c r="AK8" s="8"/>
      <c r="AL8" s="8"/>
      <c r="AM8" s="9"/>
      <c r="AN8" s="8"/>
      <c r="AO8" s="8"/>
      <c r="AP8" s="9"/>
      <c r="AQ8" s="9">
        <f t="shared" si="6"/>
        <v>1.5999047280279104E-2</v>
      </c>
      <c r="AR8" s="9">
        <f t="shared" si="2"/>
        <v>1.4008570965607267E-2</v>
      </c>
      <c r="AS8" s="9">
        <f t="shared" si="3"/>
        <v>1.9624006049845491E-4</v>
      </c>
      <c r="AT8" s="20">
        <f t="shared" si="7"/>
        <v>1.2465164906779113E-2</v>
      </c>
    </row>
    <row r="9" spans="1:46">
      <c r="A9" s="2" t="s">
        <v>58</v>
      </c>
      <c r="B9" s="2" t="s">
        <v>52</v>
      </c>
      <c r="C9" s="3">
        <v>133</v>
      </c>
      <c r="D9" s="18" t="s">
        <v>48</v>
      </c>
      <c r="E9" s="24" t="s">
        <v>49</v>
      </c>
      <c r="F9" s="8">
        <v>71.991150000000005</v>
      </c>
      <c r="G9" s="8">
        <v>2981</v>
      </c>
      <c r="H9" s="11">
        <v>2.4150000000000001E-2</v>
      </c>
      <c r="I9" s="8">
        <v>51.999319999999997</v>
      </c>
      <c r="J9" s="8">
        <v>1949</v>
      </c>
      <c r="K9" s="11">
        <v>2.6679999999999999E-2</v>
      </c>
      <c r="L9" s="4">
        <f t="shared" si="4"/>
        <v>2.5415E-2</v>
      </c>
      <c r="M9" s="4">
        <f t="shared" si="0"/>
        <v>1.7889801564019636E-3</v>
      </c>
      <c r="N9" s="4">
        <f t="shared" si="1"/>
        <v>3.2004499999999936E-6</v>
      </c>
      <c r="O9" s="22">
        <f t="shared" si="5"/>
        <v>1.2921151239753793E-4</v>
      </c>
      <c r="P9" s="8">
        <v>15.9993</v>
      </c>
      <c r="Q9" s="8">
        <v>522</v>
      </c>
      <c r="R9" s="9">
        <v>3.065E-2</v>
      </c>
      <c r="S9" s="8">
        <v>4</v>
      </c>
      <c r="T9" s="8">
        <v>222</v>
      </c>
      <c r="U9" s="9">
        <v>1.8018018018018018E-2</v>
      </c>
      <c r="V9" s="8">
        <v>10.001189999999999</v>
      </c>
      <c r="W9" s="8">
        <v>389</v>
      </c>
      <c r="X9" s="9">
        <v>2.571E-2</v>
      </c>
      <c r="Y9" s="8">
        <v>13</v>
      </c>
      <c r="Z9" s="8">
        <v>1398</v>
      </c>
      <c r="AA9" s="9">
        <v>9.2989985693848354E-3</v>
      </c>
      <c r="AB9" s="8"/>
      <c r="AC9" s="8"/>
      <c r="AD9" s="9"/>
      <c r="AE9" s="8">
        <v>5.0001300000000004</v>
      </c>
      <c r="AF9" s="8">
        <v>81</v>
      </c>
      <c r="AG9" s="9">
        <v>6.173E-2</v>
      </c>
      <c r="AH9" s="8">
        <v>5</v>
      </c>
      <c r="AI9" s="8">
        <v>137</v>
      </c>
      <c r="AJ9" s="9">
        <v>3.6496350364963501E-2</v>
      </c>
      <c r="AK9" s="8"/>
      <c r="AL9" s="8"/>
      <c r="AM9" s="9"/>
      <c r="AN9" s="8"/>
      <c r="AO9" s="8"/>
      <c r="AP9" s="9"/>
      <c r="AQ9" s="9">
        <f t="shared" si="6"/>
        <v>3.0317227825394394E-2</v>
      </c>
      <c r="AR9" s="9">
        <f t="shared" si="2"/>
        <v>1.8107002068547987E-2</v>
      </c>
      <c r="AS9" s="9">
        <f t="shared" si="3"/>
        <v>3.2786352391040113E-4</v>
      </c>
      <c r="AT9" s="20">
        <f t="shared" si="7"/>
        <v>1.115254374100262E-2</v>
      </c>
    </row>
    <row r="10" spans="1:46">
      <c r="A10" s="2" t="s">
        <v>59</v>
      </c>
      <c r="B10" s="2" t="s">
        <v>52</v>
      </c>
      <c r="C10" s="3">
        <v>13119</v>
      </c>
      <c r="D10" s="18" t="s">
        <v>55</v>
      </c>
      <c r="E10" s="24" t="s">
        <v>53</v>
      </c>
      <c r="F10" s="8">
        <v>7.0005599999999992</v>
      </c>
      <c r="G10" s="8">
        <v>1512</v>
      </c>
      <c r="H10" s="11">
        <v>4.6299999999999996E-3</v>
      </c>
      <c r="I10" s="8">
        <v>7.0028000000000006</v>
      </c>
      <c r="J10" s="8">
        <v>2440</v>
      </c>
      <c r="K10" s="11">
        <v>2.8700000000000002E-3</v>
      </c>
      <c r="L10" s="4">
        <f t="shared" si="4"/>
        <v>3.7499999999999999E-3</v>
      </c>
      <c r="M10" s="4">
        <f t="shared" si="0"/>
        <v>1.2445079348883232E-3</v>
      </c>
      <c r="N10" s="4">
        <f t="shared" si="1"/>
        <v>1.548799999999999E-6</v>
      </c>
      <c r="O10" s="22">
        <f t="shared" si="5"/>
        <v>4.1456796319531557E-4</v>
      </c>
      <c r="P10" s="8"/>
      <c r="Q10" s="8"/>
      <c r="R10" s="9"/>
      <c r="S10" s="8">
        <v>12.999840000000001</v>
      </c>
      <c r="T10" s="8">
        <v>424</v>
      </c>
      <c r="U10" s="9">
        <v>3.066E-2</v>
      </c>
      <c r="V10" s="8">
        <v>1</v>
      </c>
      <c r="W10" s="8">
        <v>1532</v>
      </c>
      <c r="X10" s="9">
        <v>6.5274151436031332E-4</v>
      </c>
      <c r="Y10" s="8"/>
      <c r="Z10" s="8"/>
      <c r="AA10" s="9"/>
      <c r="AB10" s="8"/>
      <c r="AC10" s="8"/>
      <c r="AD10" s="9"/>
      <c r="AE10" s="8"/>
      <c r="AF10" s="8"/>
      <c r="AG10" s="9"/>
      <c r="AH10" s="8"/>
      <c r="AI10" s="8"/>
      <c r="AJ10" s="9"/>
      <c r="AK10" s="8"/>
      <c r="AL10" s="8"/>
      <c r="AM10" s="9"/>
      <c r="AN10" s="8"/>
      <c r="AO10" s="8"/>
      <c r="AP10" s="9"/>
      <c r="AQ10" s="9">
        <f t="shared" si="6"/>
        <v>1.5656370757180158E-2</v>
      </c>
      <c r="AR10" s="9">
        <f t="shared" si="2"/>
        <v>2.1218335960013393E-2</v>
      </c>
      <c r="AS10" s="9">
        <f t="shared" si="3"/>
        <v>4.5021778091199744E-4</v>
      </c>
      <c r="AT10" s="20">
        <f t="shared" si="7"/>
        <v>2.9213582001514037E-2</v>
      </c>
    </row>
    <row r="11" spans="1:46">
      <c r="A11" s="2" t="s">
        <v>56</v>
      </c>
      <c r="B11" s="2" t="s">
        <v>52</v>
      </c>
      <c r="C11" s="3">
        <v>133</v>
      </c>
      <c r="D11" s="18" t="s">
        <v>48</v>
      </c>
      <c r="E11" s="24" t="s">
        <v>49</v>
      </c>
      <c r="F11" s="8">
        <v>179.99777999999998</v>
      </c>
      <c r="G11" s="8">
        <v>4089</v>
      </c>
      <c r="H11" s="11">
        <v>4.4019999999999997E-2</v>
      </c>
      <c r="I11" s="8">
        <v>76</v>
      </c>
      <c r="J11" s="8">
        <v>1900</v>
      </c>
      <c r="K11" s="11">
        <v>0.04</v>
      </c>
      <c r="L11" s="4">
        <f t="shared" si="4"/>
        <v>4.2009999999999999E-2</v>
      </c>
      <c r="M11" s="4">
        <f t="shared" si="0"/>
        <v>2.842569260369918E-3</v>
      </c>
      <c r="N11" s="4">
        <f t="shared" si="1"/>
        <v>8.0801999999999824E-6</v>
      </c>
      <c r="O11" s="22">
        <f t="shared" si="5"/>
        <v>2.0077445387414107E-4</v>
      </c>
      <c r="P11" s="8"/>
      <c r="Q11" s="8"/>
      <c r="R11" s="9"/>
      <c r="S11" s="8">
        <v>15</v>
      </c>
      <c r="T11" s="8">
        <v>1054</v>
      </c>
      <c r="U11" s="9">
        <v>1.4231499051233396E-2</v>
      </c>
      <c r="V11" s="8">
        <v>19.000410000000002</v>
      </c>
      <c r="W11" s="8">
        <v>429</v>
      </c>
      <c r="X11" s="9">
        <v>4.4290000000000003E-2</v>
      </c>
      <c r="Y11" s="8"/>
      <c r="Z11" s="8"/>
      <c r="AA11" s="9"/>
      <c r="AB11" s="8"/>
      <c r="AC11" s="8"/>
      <c r="AD11" s="9"/>
      <c r="AE11" s="8"/>
      <c r="AF11" s="8"/>
      <c r="AG11" s="9"/>
      <c r="AH11" s="8"/>
      <c r="AI11" s="8"/>
      <c r="AJ11" s="9"/>
      <c r="AK11" s="8"/>
      <c r="AL11" s="8"/>
      <c r="AM11" s="9"/>
      <c r="AN11" s="8"/>
      <c r="AO11" s="8"/>
      <c r="AP11" s="9"/>
      <c r="AQ11" s="9">
        <f t="shared" si="6"/>
        <v>2.9260749525616699E-2</v>
      </c>
      <c r="AR11" s="9">
        <f t="shared" si="2"/>
        <v>2.1254569853175139E-2</v>
      </c>
      <c r="AS11" s="9">
        <f t="shared" si="3"/>
        <v>4.5175673964350138E-4</v>
      </c>
      <c r="AT11" s="20">
        <f t="shared" si="7"/>
        <v>1.5904374876893175E-2</v>
      </c>
    </row>
    <row r="12" spans="1:46">
      <c r="A12" s="2" t="s">
        <v>60</v>
      </c>
      <c r="B12" s="2" t="s">
        <v>52</v>
      </c>
      <c r="C12" s="3">
        <v>15133</v>
      </c>
      <c r="D12" s="18" t="s">
        <v>48</v>
      </c>
      <c r="E12" s="24" t="s">
        <v>49</v>
      </c>
      <c r="F12" s="8">
        <v>103.00703999999999</v>
      </c>
      <c r="G12" s="8">
        <v>5277</v>
      </c>
      <c r="H12" s="11">
        <v>1.9519999999999999E-2</v>
      </c>
      <c r="I12" s="8">
        <v>10.001519999999999</v>
      </c>
      <c r="J12" s="8">
        <v>522</v>
      </c>
      <c r="K12" s="11">
        <v>1.916E-2</v>
      </c>
      <c r="L12" s="4">
        <f t="shared" si="4"/>
        <v>1.934E-2</v>
      </c>
      <c r="M12" s="4">
        <f t="shared" si="0"/>
        <v>2.5455844122715653E-4</v>
      </c>
      <c r="N12" s="4">
        <f t="shared" si="1"/>
        <v>6.479999999999972E-8</v>
      </c>
      <c r="O12" s="22">
        <f t="shared" si="5"/>
        <v>3.4166467168945927E-6</v>
      </c>
      <c r="P12" s="8">
        <v>8.9994399999999999</v>
      </c>
      <c r="Q12" s="8">
        <v>292</v>
      </c>
      <c r="R12" s="9">
        <v>3.082E-2</v>
      </c>
      <c r="S12" s="8">
        <v>0</v>
      </c>
      <c r="T12" s="8">
        <v>375</v>
      </c>
      <c r="U12" s="9">
        <v>0</v>
      </c>
      <c r="V12" s="8">
        <v>3</v>
      </c>
      <c r="W12" s="8">
        <v>416</v>
      </c>
      <c r="X12" s="9">
        <v>7.2115384615384619E-3</v>
      </c>
      <c r="Y12" s="8">
        <v>6.0003599999999997</v>
      </c>
      <c r="Z12" s="8">
        <v>93</v>
      </c>
      <c r="AA12" s="9">
        <v>6.4519999999999994E-2</v>
      </c>
      <c r="AB12" s="8"/>
      <c r="AC12" s="8"/>
      <c r="AD12" s="9"/>
      <c r="AE12" s="8"/>
      <c r="AF12" s="8"/>
      <c r="AG12" s="9"/>
      <c r="AH12" s="8"/>
      <c r="AI12" s="8"/>
      <c r="AJ12" s="9"/>
      <c r="AK12" s="8"/>
      <c r="AL12" s="8"/>
      <c r="AM12" s="9"/>
      <c r="AN12" s="8"/>
      <c r="AO12" s="8"/>
      <c r="AP12" s="9"/>
      <c r="AQ12" s="9">
        <f t="shared" si="6"/>
        <v>2.5637884615384614E-2</v>
      </c>
      <c r="AR12" s="9">
        <f t="shared" si="2"/>
        <v>2.9071776558345766E-2</v>
      </c>
      <c r="AS12" s="9">
        <f t="shared" si="3"/>
        <v>8.4516819225838237E-4</v>
      </c>
      <c r="AT12" s="20">
        <f t="shared" si="7"/>
        <v>3.3833004448035976E-2</v>
      </c>
    </row>
    <row r="13" spans="1:46">
      <c r="A13" s="2" t="s">
        <v>61</v>
      </c>
      <c r="B13" s="2" t="s">
        <v>52</v>
      </c>
      <c r="C13" s="3">
        <v>133</v>
      </c>
      <c r="D13" s="18" t="s">
        <v>48</v>
      </c>
      <c r="E13" s="24" t="s">
        <v>49</v>
      </c>
      <c r="F13" s="8">
        <v>61.989599999999996</v>
      </c>
      <c r="G13" s="8">
        <v>2246</v>
      </c>
      <c r="H13" s="11">
        <v>2.76E-2</v>
      </c>
      <c r="I13" s="8">
        <v>70.990920000000003</v>
      </c>
      <c r="J13" s="8">
        <v>2772</v>
      </c>
      <c r="K13" s="11">
        <v>2.5610000000000001E-2</v>
      </c>
      <c r="L13" s="4">
        <f t="shared" si="4"/>
        <v>2.6605E-2</v>
      </c>
      <c r="M13" s="4">
        <f t="shared" si="0"/>
        <v>1.4071424945612287E-3</v>
      </c>
      <c r="N13" s="4">
        <f t="shared" si="1"/>
        <v>1.9800499999999972E-6</v>
      </c>
      <c r="O13" s="22">
        <f t="shared" si="5"/>
        <v>7.6458149522857236E-5</v>
      </c>
      <c r="P13" s="8">
        <v>8</v>
      </c>
      <c r="Q13" s="8">
        <v>122</v>
      </c>
      <c r="R13" s="9">
        <v>6.5573770491803282E-2</v>
      </c>
      <c r="S13" s="8">
        <v>5.0003199999999994</v>
      </c>
      <c r="T13" s="8">
        <v>208</v>
      </c>
      <c r="U13" s="9">
        <v>2.4039999999999999E-2</v>
      </c>
      <c r="V13" s="8"/>
      <c r="W13" s="8"/>
      <c r="X13" s="9"/>
      <c r="Y13" s="8"/>
      <c r="Z13" s="8"/>
      <c r="AA13" s="9"/>
      <c r="AB13" s="8"/>
      <c r="AC13" s="8"/>
      <c r="AD13" s="9"/>
      <c r="AE13" s="8"/>
      <c r="AF13" s="8"/>
      <c r="AG13" s="9"/>
      <c r="AH13" s="8"/>
      <c r="AI13" s="8"/>
      <c r="AJ13" s="9"/>
      <c r="AK13" s="8"/>
      <c r="AL13" s="8"/>
      <c r="AM13" s="9"/>
      <c r="AN13" s="8"/>
      <c r="AO13" s="8"/>
      <c r="AP13" s="9"/>
      <c r="AQ13" s="9">
        <f t="shared" si="6"/>
        <v>4.4806885245901637E-2</v>
      </c>
      <c r="AR13" s="9">
        <f t="shared" si="2"/>
        <v>2.9368810762999839E-2</v>
      </c>
      <c r="AS13" s="9">
        <f t="shared" si="3"/>
        <v>8.6252704563289512E-4</v>
      </c>
      <c r="AT13" s="20">
        <f t="shared" si="7"/>
        <v>2.0152864439068333E-2</v>
      </c>
    </row>
    <row r="14" spans="1:46">
      <c r="A14" s="2" t="s">
        <v>59</v>
      </c>
      <c r="B14" s="2" t="s">
        <v>52</v>
      </c>
      <c r="C14" s="3">
        <v>6570</v>
      </c>
      <c r="D14" s="18" t="s">
        <v>55</v>
      </c>
      <c r="E14" s="24" t="s">
        <v>49</v>
      </c>
      <c r="F14" s="8">
        <v>5.0048000000000004</v>
      </c>
      <c r="G14" s="8">
        <v>1564</v>
      </c>
      <c r="H14" s="11">
        <v>3.2000000000000002E-3</v>
      </c>
      <c r="I14" s="8">
        <v>10.995749999999999</v>
      </c>
      <c r="J14" s="8">
        <v>2715</v>
      </c>
      <c r="K14" s="11">
        <v>4.0499999999999998E-3</v>
      </c>
      <c r="L14" s="4">
        <f t="shared" si="4"/>
        <v>3.6249999999999998E-3</v>
      </c>
      <c r="M14" s="4">
        <f t="shared" si="0"/>
        <v>6.0104076400856513E-4</v>
      </c>
      <c r="N14" s="4">
        <f t="shared" si="1"/>
        <v>3.6124999999999966E-7</v>
      </c>
      <c r="O14" s="22">
        <f t="shared" si="5"/>
        <v>1.0001773670936447E-4</v>
      </c>
      <c r="P14" s="8"/>
      <c r="Q14" s="8"/>
      <c r="R14" s="9"/>
      <c r="S14" s="8">
        <v>0</v>
      </c>
      <c r="T14" s="8">
        <v>1746</v>
      </c>
      <c r="U14" s="9">
        <v>0</v>
      </c>
      <c r="V14" s="8">
        <v>72</v>
      </c>
      <c r="W14" s="8">
        <v>1674</v>
      </c>
      <c r="X14" s="9">
        <v>4.3010752688172046E-2</v>
      </c>
      <c r="Y14" s="8"/>
      <c r="Z14" s="8"/>
      <c r="AA14" s="9"/>
      <c r="AB14" s="8"/>
      <c r="AC14" s="8"/>
      <c r="AD14" s="9"/>
      <c r="AE14" s="8"/>
      <c r="AF14" s="8"/>
      <c r="AG14" s="9"/>
      <c r="AH14" s="8"/>
      <c r="AI14" s="8"/>
      <c r="AJ14" s="9"/>
      <c r="AK14" s="8"/>
      <c r="AL14" s="8"/>
      <c r="AM14" s="9"/>
      <c r="AN14" s="8"/>
      <c r="AO14" s="8"/>
      <c r="AP14" s="9"/>
      <c r="AQ14" s="9">
        <f t="shared" si="6"/>
        <v>2.1505376344086023E-2</v>
      </c>
      <c r="AR14" s="9">
        <f t="shared" si="2"/>
        <v>3.0413194889743981E-2</v>
      </c>
      <c r="AS14" s="9">
        <f t="shared" si="3"/>
        <v>9.2496242340154948E-4</v>
      </c>
      <c r="AT14" s="20">
        <f t="shared" si="7"/>
        <v>4.3956043956043959E-2</v>
      </c>
    </row>
    <row r="15" spans="1:46">
      <c r="A15" s="2" t="s">
        <v>62</v>
      </c>
      <c r="B15" s="2" t="s">
        <v>52</v>
      </c>
      <c r="C15" s="3">
        <v>3739</v>
      </c>
      <c r="D15" s="18" t="s">
        <v>55</v>
      </c>
      <c r="E15" s="24" t="s">
        <v>49</v>
      </c>
      <c r="F15" s="8">
        <v>520.99104</v>
      </c>
      <c r="G15" s="8">
        <v>2734</v>
      </c>
      <c r="H15" s="11">
        <v>0.19056000000000001</v>
      </c>
      <c r="I15" s="8">
        <v>808.98400000000004</v>
      </c>
      <c r="J15" s="8">
        <v>3487</v>
      </c>
      <c r="K15" s="11">
        <v>0.23200000000000001</v>
      </c>
      <c r="L15" s="4">
        <f t="shared" si="4"/>
        <v>0.21128000000000002</v>
      </c>
      <c r="M15" s="4">
        <f t="shared" si="0"/>
        <v>2.9302505012370531E-2</v>
      </c>
      <c r="N15" s="4">
        <f t="shared" si="1"/>
        <v>8.5863680000000013E-4</v>
      </c>
      <c r="O15" s="22">
        <f t="shared" si="5"/>
        <v>5.1526216740478458E-3</v>
      </c>
      <c r="P15" s="8">
        <v>6.000119999999999</v>
      </c>
      <c r="Q15" s="8">
        <v>42</v>
      </c>
      <c r="R15" s="9">
        <v>0.14285999999999999</v>
      </c>
      <c r="S15" s="8">
        <v>19.999919999999999</v>
      </c>
      <c r="T15" s="8">
        <v>167</v>
      </c>
      <c r="U15" s="9">
        <v>0.11976000000000001</v>
      </c>
      <c r="V15" s="8">
        <v>5</v>
      </c>
      <c r="W15" s="8">
        <v>50</v>
      </c>
      <c r="X15" s="9">
        <v>0.1</v>
      </c>
      <c r="Y15" s="8">
        <v>30.999670000000002</v>
      </c>
      <c r="Z15" s="8">
        <v>169</v>
      </c>
      <c r="AA15" s="9">
        <v>0.18343000000000001</v>
      </c>
      <c r="AB15" s="8">
        <v>9.9997500000000006</v>
      </c>
      <c r="AC15" s="8">
        <v>75</v>
      </c>
      <c r="AD15" s="9">
        <v>0.13333</v>
      </c>
      <c r="AE15" s="8"/>
      <c r="AF15" s="8"/>
      <c r="AG15" s="9"/>
      <c r="AH15" s="8"/>
      <c r="AI15" s="8"/>
      <c r="AJ15" s="9"/>
      <c r="AK15" s="8"/>
      <c r="AL15" s="8"/>
      <c r="AM15" s="9"/>
      <c r="AN15" s="8"/>
      <c r="AO15" s="8"/>
      <c r="AP15" s="9"/>
      <c r="AQ15" s="9">
        <f t="shared" si="6"/>
        <v>0.13587599999999997</v>
      </c>
      <c r="AR15" s="9">
        <f t="shared" si="2"/>
        <v>3.1078345033157952E-2</v>
      </c>
      <c r="AS15" s="9">
        <f t="shared" si="3"/>
        <v>9.6586353000001346E-4</v>
      </c>
      <c r="AT15" s="20">
        <f t="shared" si="7"/>
        <v>8.2261561142611024E-3</v>
      </c>
    </row>
    <row r="16" spans="1:46">
      <c r="A16" s="2" t="s">
        <v>63</v>
      </c>
      <c r="B16" s="2" t="s">
        <v>47</v>
      </c>
      <c r="C16" s="3">
        <v>6574</v>
      </c>
      <c r="D16" s="18" t="s">
        <v>53</v>
      </c>
      <c r="E16" s="24" t="s">
        <v>48</v>
      </c>
      <c r="F16" s="8">
        <v>93.990659999999991</v>
      </c>
      <c r="G16" s="8">
        <v>4083</v>
      </c>
      <c r="H16" s="11">
        <v>2.3019999999999999E-2</v>
      </c>
      <c r="I16" s="8">
        <v>117.97941999999999</v>
      </c>
      <c r="J16" s="8">
        <v>5014</v>
      </c>
      <c r="K16" s="11">
        <v>2.3529999999999999E-2</v>
      </c>
      <c r="L16" s="4">
        <f t="shared" si="4"/>
        <v>2.3274999999999997E-2</v>
      </c>
      <c r="M16" s="4">
        <f t="shared" si="0"/>
        <v>3.606244584051393E-4</v>
      </c>
      <c r="N16" s="4">
        <f t="shared" si="1"/>
        <v>1.3005000000000003E-7</v>
      </c>
      <c r="O16" s="22">
        <f t="shared" si="5"/>
        <v>5.7206893232686827E-6</v>
      </c>
      <c r="P16" s="8"/>
      <c r="Q16" s="8"/>
      <c r="R16" s="9"/>
      <c r="S16" s="8">
        <v>0</v>
      </c>
      <c r="T16" s="8">
        <v>2288</v>
      </c>
      <c r="U16" s="9">
        <v>0</v>
      </c>
      <c r="V16" s="8">
        <v>68.004720000000006</v>
      </c>
      <c r="W16" s="8">
        <v>1179</v>
      </c>
      <c r="X16" s="9">
        <v>5.7680000000000002E-2</v>
      </c>
      <c r="Y16" s="8">
        <v>1</v>
      </c>
      <c r="Z16" s="8">
        <v>2691</v>
      </c>
      <c r="AA16" s="9">
        <v>3.7160906726124119E-4</v>
      </c>
      <c r="AB16" s="8"/>
      <c r="AC16" s="8"/>
      <c r="AD16" s="9"/>
      <c r="AE16" s="8"/>
      <c r="AF16" s="8"/>
      <c r="AG16" s="9"/>
      <c r="AH16" s="8"/>
      <c r="AI16" s="8"/>
      <c r="AJ16" s="9"/>
      <c r="AK16" s="8"/>
      <c r="AL16" s="8"/>
      <c r="AM16" s="9"/>
      <c r="AN16" s="8"/>
      <c r="AO16" s="8"/>
      <c r="AP16" s="9"/>
      <c r="AQ16" s="9">
        <f t="shared" si="6"/>
        <v>1.9350536355753747E-2</v>
      </c>
      <c r="AR16" s="9">
        <f t="shared" si="2"/>
        <v>3.3194809244314297E-2</v>
      </c>
      <c r="AS16" s="9">
        <f t="shared" si="3"/>
        <v>1.101895360766414E-3</v>
      </c>
      <c r="AT16" s="20">
        <f t="shared" si="7"/>
        <v>5.8067556638073635E-2</v>
      </c>
    </row>
    <row r="17" spans="1:46">
      <c r="A17" s="2" t="s">
        <v>50</v>
      </c>
      <c r="B17" s="2" t="s">
        <v>47</v>
      </c>
      <c r="C17" s="3">
        <v>3739</v>
      </c>
      <c r="D17" s="18" t="s">
        <v>55</v>
      </c>
      <c r="E17" s="24" t="s">
        <v>49</v>
      </c>
      <c r="F17" s="8">
        <v>287.99375000000003</v>
      </c>
      <c r="G17" s="8">
        <v>1775</v>
      </c>
      <c r="H17" s="11">
        <v>0.16225000000000001</v>
      </c>
      <c r="I17" s="8">
        <v>556.99307999999996</v>
      </c>
      <c r="J17" s="8">
        <v>2988</v>
      </c>
      <c r="K17" s="11">
        <v>0.18640999999999999</v>
      </c>
      <c r="L17" s="4">
        <f t="shared" si="4"/>
        <v>0.17432999999999998</v>
      </c>
      <c r="M17" s="4">
        <f t="shared" si="0"/>
        <v>1.708369983346698E-2</v>
      </c>
      <c r="N17" s="4">
        <f t="shared" si="1"/>
        <v>2.9185279999999973E-4</v>
      </c>
      <c r="O17" s="22">
        <f t="shared" si="5"/>
        <v>2.0276137557502611E-3</v>
      </c>
      <c r="P17" s="8">
        <v>36.999299999999998</v>
      </c>
      <c r="Q17" s="8">
        <v>895</v>
      </c>
      <c r="R17" s="9">
        <v>4.1340000000000002E-2</v>
      </c>
      <c r="S17" s="8">
        <v>50.000479999999996</v>
      </c>
      <c r="T17" s="8">
        <v>376</v>
      </c>
      <c r="U17" s="9">
        <v>0.13297999999999999</v>
      </c>
      <c r="V17" s="8">
        <v>12.000780000000001</v>
      </c>
      <c r="W17" s="8">
        <v>242</v>
      </c>
      <c r="X17" s="9">
        <v>4.9590000000000002E-2</v>
      </c>
      <c r="Y17" s="8">
        <v>17.000170000000001</v>
      </c>
      <c r="Z17" s="8">
        <v>187</v>
      </c>
      <c r="AA17" s="9">
        <v>9.0910000000000005E-2</v>
      </c>
      <c r="AB17" s="8">
        <v>47.999069999999996</v>
      </c>
      <c r="AC17" s="8">
        <v>427</v>
      </c>
      <c r="AD17" s="9">
        <v>0.11241</v>
      </c>
      <c r="AE17" s="8"/>
      <c r="AF17" s="8"/>
      <c r="AG17" s="9"/>
      <c r="AH17" s="8"/>
      <c r="AI17" s="8"/>
      <c r="AJ17" s="9"/>
      <c r="AK17" s="8"/>
      <c r="AL17" s="8"/>
      <c r="AM17" s="9"/>
      <c r="AN17" s="8"/>
      <c r="AO17" s="8"/>
      <c r="AP17" s="9"/>
      <c r="AQ17" s="9">
        <f t="shared" si="6"/>
        <v>8.5445999999999994E-2</v>
      </c>
      <c r="AR17" s="9">
        <f t="shared" si="2"/>
        <v>3.9520202808184066E-2</v>
      </c>
      <c r="AS17" s="9">
        <f t="shared" si="3"/>
        <v>1.5618464299999996E-3</v>
      </c>
      <c r="AT17" s="20">
        <f t="shared" si="7"/>
        <v>1.9986522593448859E-2</v>
      </c>
    </row>
    <row r="18" spans="1:46">
      <c r="A18" s="2" t="s">
        <v>51</v>
      </c>
      <c r="B18" s="2" t="s">
        <v>52</v>
      </c>
      <c r="C18" s="3">
        <v>133</v>
      </c>
      <c r="D18" s="18" t="s">
        <v>48</v>
      </c>
      <c r="E18" s="24" t="s">
        <v>49</v>
      </c>
      <c r="F18" s="8">
        <v>77.003010000000003</v>
      </c>
      <c r="G18" s="8">
        <v>931</v>
      </c>
      <c r="H18" s="11">
        <v>8.2710000000000006E-2</v>
      </c>
      <c r="I18" s="8">
        <v>72.001409999999993</v>
      </c>
      <c r="J18" s="8">
        <v>1059</v>
      </c>
      <c r="K18" s="11">
        <v>6.7989999999999995E-2</v>
      </c>
      <c r="L18" s="4">
        <f t="shared" si="4"/>
        <v>7.535E-2</v>
      </c>
      <c r="M18" s="4">
        <f t="shared" si="0"/>
        <v>1.0408611819065987E-2</v>
      </c>
      <c r="N18" s="4">
        <f t="shared" si="1"/>
        <v>1.0833920000000016E-4</v>
      </c>
      <c r="O18" s="22">
        <f t="shared" si="5"/>
        <v>1.5549806664771869E-3</v>
      </c>
      <c r="P18" s="8"/>
      <c r="Q18" s="8"/>
      <c r="R18" s="9"/>
      <c r="S18" s="8">
        <v>9</v>
      </c>
      <c r="T18" s="8">
        <v>166</v>
      </c>
      <c r="U18" s="9">
        <v>5.4216867469879519E-2</v>
      </c>
      <c r="V18" s="8">
        <v>87.000100000000003</v>
      </c>
      <c r="W18" s="8">
        <v>695</v>
      </c>
      <c r="X18" s="9">
        <v>0.12518000000000001</v>
      </c>
      <c r="Y18" s="8">
        <v>8.0008499999999998</v>
      </c>
      <c r="Z18" s="8">
        <v>195</v>
      </c>
      <c r="AA18" s="9">
        <v>4.1029999999999997E-2</v>
      </c>
      <c r="AB18" s="8">
        <v>22.998810000000002</v>
      </c>
      <c r="AC18" s="8">
        <v>453</v>
      </c>
      <c r="AD18" s="9">
        <v>5.0770000000000003E-2</v>
      </c>
      <c r="AE18" s="8">
        <v>11.00034</v>
      </c>
      <c r="AF18" s="8">
        <v>78</v>
      </c>
      <c r="AG18" s="9">
        <v>0.14102999999999999</v>
      </c>
      <c r="AH18" s="8">
        <v>15.99954</v>
      </c>
      <c r="AI18" s="8">
        <v>111</v>
      </c>
      <c r="AJ18" s="9">
        <v>0.14413999999999999</v>
      </c>
      <c r="AK18" s="8"/>
      <c r="AL18" s="8"/>
      <c r="AM18" s="9"/>
      <c r="AN18" s="8"/>
      <c r="AO18" s="8"/>
      <c r="AP18" s="9"/>
      <c r="AQ18" s="9">
        <f t="shared" si="6"/>
        <v>9.2727811244979919E-2</v>
      </c>
      <c r="AR18" s="9">
        <f t="shared" si="2"/>
        <v>4.8878775656799614E-2</v>
      </c>
      <c r="AS18" s="9">
        <f t="shared" si="3"/>
        <v>2.3891347097077464E-3</v>
      </c>
      <c r="AT18" s="20">
        <f t="shared" si="7"/>
        <v>2.8398344983732924E-2</v>
      </c>
    </row>
    <row r="19" spans="1:46">
      <c r="A19" s="2" t="s">
        <v>46</v>
      </c>
      <c r="B19" s="2" t="s">
        <v>47</v>
      </c>
      <c r="C19" s="3">
        <v>14642</v>
      </c>
      <c r="D19" s="18" t="s">
        <v>55</v>
      </c>
      <c r="E19" s="24" t="s">
        <v>49</v>
      </c>
      <c r="F19" s="8">
        <v>150.99615</v>
      </c>
      <c r="G19" s="8">
        <v>3105</v>
      </c>
      <c r="H19" s="11">
        <v>4.863E-2</v>
      </c>
      <c r="I19" s="8">
        <v>260.01690000000002</v>
      </c>
      <c r="J19" s="8">
        <v>3509</v>
      </c>
      <c r="K19" s="11">
        <v>7.4099999999999999E-2</v>
      </c>
      <c r="L19" s="4">
        <f t="shared" si="4"/>
        <v>6.1365000000000003E-2</v>
      </c>
      <c r="M19" s="4">
        <f t="shared" si="0"/>
        <v>1.8010009716821318E-2</v>
      </c>
      <c r="N19" s="4">
        <f t="shared" si="1"/>
        <v>3.243604499999983E-4</v>
      </c>
      <c r="O19" s="22">
        <f t="shared" si="5"/>
        <v>5.6313226533674489E-3</v>
      </c>
      <c r="P19" s="8">
        <v>8.9998999999999985</v>
      </c>
      <c r="Q19" s="8">
        <v>70</v>
      </c>
      <c r="R19" s="9">
        <v>0.12856999999999999</v>
      </c>
      <c r="S19" s="8">
        <v>14.002559999999999</v>
      </c>
      <c r="T19" s="8">
        <v>1122</v>
      </c>
      <c r="U19" s="9">
        <v>1.248E-2</v>
      </c>
      <c r="V19" s="8">
        <v>39.999299999999998</v>
      </c>
      <c r="W19" s="8">
        <v>682</v>
      </c>
      <c r="X19" s="9">
        <v>5.8650000000000001E-2</v>
      </c>
      <c r="Y19" s="8">
        <v>6.0010000000000003</v>
      </c>
      <c r="Z19" s="8">
        <v>353</v>
      </c>
      <c r="AA19" s="9">
        <v>1.7000000000000001E-2</v>
      </c>
      <c r="AB19" s="8"/>
      <c r="AC19" s="8"/>
      <c r="AD19" s="9"/>
      <c r="AE19" s="8"/>
      <c r="AF19" s="8"/>
      <c r="AG19" s="9"/>
      <c r="AH19" s="8"/>
      <c r="AI19" s="8"/>
      <c r="AJ19" s="9"/>
      <c r="AK19" s="8"/>
      <c r="AL19" s="8"/>
      <c r="AM19" s="9"/>
      <c r="AN19" s="8"/>
      <c r="AO19" s="8"/>
      <c r="AP19" s="9"/>
      <c r="AQ19" s="9">
        <f t="shared" si="6"/>
        <v>5.4175000000000001E-2</v>
      </c>
      <c r="AR19" s="9">
        <f t="shared" si="2"/>
        <v>5.3774514719645158E-2</v>
      </c>
      <c r="AS19" s="9">
        <f t="shared" si="3"/>
        <v>2.8916984333333339E-3</v>
      </c>
      <c r="AT19" s="20">
        <f t="shared" si="7"/>
        <v>5.6434319246729821E-2</v>
      </c>
    </row>
    <row r="20" spans="1:46">
      <c r="A20" s="2" t="s">
        <v>64</v>
      </c>
      <c r="B20" s="2" t="s">
        <v>47</v>
      </c>
      <c r="C20" s="3">
        <v>14642</v>
      </c>
      <c r="D20" s="18" t="s">
        <v>55</v>
      </c>
      <c r="E20" s="24" t="s">
        <v>49</v>
      </c>
      <c r="F20" s="8">
        <v>79.00200000000001</v>
      </c>
      <c r="G20" s="8">
        <v>2376</v>
      </c>
      <c r="H20" s="11">
        <v>3.3250000000000002E-2</v>
      </c>
      <c r="I20" s="8">
        <v>30.996300000000002</v>
      </c>
      <c r="J20" s="8">
        <v>831</v>
      </c>
      <c r="K20" s="11">
        <v>3.73E-2</v>
      </c>
      <c r="L20" s="4">
        <f t="shared" si="4"/>
        <v>3.5275000000000001E-2</v>
      </c>
      <c r="M20" s="4">
        <f t="shared" si="0"/>
        <v>2.8637824638055162E-3</v>
      </c>
      <c r="N20" s="4">
        <f t="shared" si="1"/>
        <v>8.201249999999992E-6</v>
      </c>
      <c r="O20" s="22">
        <f t="shared" si="5"/>
        <v>2.4099581188508234E-4</v>
      </c>
      <c r="P20" s="8"/>
      <c r="Q20" s="8"/>
      <c r="R20" s="9"/>
      <c r="S20" s="8">
        <v>4.9997999999999996</v>
      </c>
      <c r="T20" s="8">
        <v>52</v>
      </c>
      <c r="U20" s="9">
        <v>9.6149999999999999E-2</v>
      </c>
      <c r="V20" s="8">
        <v>0</v>
      </c>
      <c r="W20" s="8">
        <v>2577</v>
      </c>
      <c r="X20" s="9">
        <v>0</v>
      </c>
      <c r="Y20" s="8">
        <v>5.9998399999999998</v>
      </c>
      <c r="Z20" s="8">
        <v>56</v>
      </c>
      <c r="AA20" s="9">
        <v>0.10714</v>
      </c>
      <c r="AB20" s="8">
        <v>1</v>
      </c>
      <c r="AC20" s="8">
        <v>1721</v>
      </c>
      <c r="AD20" s="9">
        <v>5.8105752469494478E-4</v>
      </c>
      <c r="AE20" s="8">
        <v>0</v>
      </c>
      <c r="AF20" s="8">
        <v>1619</v>
      </c>
      <c r="AG20" s="9">
        <v>0</v>
      </c>
      <c r="AH20" s="8"/>
      <c r="AI20" s="8"/>
      <c r="AJ20" s="9"/>
      <c r="AK20" s="8"/>
      <c r="AL20" s="8"/>
      <c r="AM20" s="9"/>
      <c r="AN20" s="8"/>
      <c r="AO20" s="8"/>
      <c r="AP20" s="9"/>
      <c r="AQ20" s="9">
        <f t="shared" si="6"/>
        <v>4.0774211504938991E-2</v>
      </c>
      <c r="AR20" s="9">
        <f t="shared" si="2"/>
        <v>5.5703361901683068E-2</v>
      </c>
      <c r="AS20" s="9">
        <f t="shared" si="3"/>
        <v>3.102864527149877E-3</v>
      </c>
      <c r="AT20" s="20">
        <f t="shared" si="7"/>
        <v>7.9333460220852761E-2</v>
      </c>
    </row>
    <row r="21" spans="1:46">
      <c r="A21" s="2" t="s">
        <v>51</v>
      </c>
      <c r="B21" s="2" t="s">
        <v>52</v>
      </c>
      <c r="C21" s="3">
        <v>6570</v>
      </c>
      <c r="D21" s="18" t="s">
        <v>55</v>
      </c>
      <c r="E21" s="24" t="s">
        <v>49</v>
      </c>
      <c r="F21" s="8">
        <v>123.00240000000001</v>
      </c>
      <c r="G21" s="8">
        <v>1060</v>
      </c>
      <c r="H21" s="11">
        <v>0.11604</v>
      </c>
      <c r="I21" s="8">
        <v>143.0016</v>
      </c>
      <c r="J21" s="8">
        <v>1140</v>
      </c>
      <c r="K21" s="11">
        <v>0.12544</v>
      </c>
      <c r="L21" s="4">
        <f t="shared" si="4"/>
        <v>0.12074</v>
      </c>
      <c r="M21" s="4">
        <f t="shared" si="0"/>
        <v>6.646803743153541E-3</v>
      </c>
      <c r="N21" s="4">
        <f t="shared" si="1"/>
        <v>4.4179999999999919E-5</v>
      </c>
      <c r="O21" s="22">
        <f t="shared" si="5"/>
        <v>4.1615701875224548E-4</v>
      </c>
      <c r="P21" s="8"/>
      <c r="Q21" s="8"/>
      <c r="R21" s="9"/>
      <c r="S21" s="8">
        <v>13</v>
      </c>
      <c r="T21" s="8">
        <v>238</v>
      </c>
      <c r="U21" s="9">
        <v>5.4621848739495799E-2</v>
      </c>
      <c r="V21" s="8">
        <v>90.99909000000001</v>
      </c>
      <c r="W21" s="8">
        <v>861</v>
      </c>
      <c r="X21" s="9">
        <v>0.10569000000000001</v>
      </c>
      <c r="Y21" s="8">
        <v>27.001289999999997</v>
      </c>
      <c r="Z21" s="8">
        <v>281</v>
      </c>
      <c r="AA21" s="9">
        <v>9.6089999999999995E-2</v>
      </c>
      <c r="AB21" s="8">
        <v>123.99832000000001</v>
      </c>
      <c r="AC21" s="8">
        <v>601</v>
      </c>
      <c r="AD21" s="9">
        <v>0.20632</v>
      </c>
      <c r="AE21" s="8">
        <v>7.0002400000000007</v>
      </c>
      <c r="AF21" s="8">
        <v>127</v>
      </c>
      <c r="AG21" s="9">
        <v>5.5120000000000002E-2</v>
      </c>
      <c r="AH21" s="8">
        <v>9.9993299999999987</v>
      </c>
      <c r="AI21" s="8">
        <v>157</v>
      </c>
      <c r="AJ21" s="9">
        <v>6.3689999999999997E-2</v>
      </c>
      <c r="AK21" s="8">
        <v>4</v>
      </c>
      <c r="AL21" s="8">
        <v>22</v>
      </c>
      <c r="AM21" s="9">
        <v>0.18181818181818182</v>
      </c>
      <c r="AN21" s="8"/>
      <c r="AO21" s="8"/>
      <c r="AP21" s="9"/>
      <c r="AQ21" s="9">
        <f t="shared" si="6"/>
        <v>0.10905000436538252</v>
      </c>
      <c r="AR21" s="9">
        <f t="shared" si="2"/>
        <v>6.1731016697119327E-2</v>
      </c>
      <c r="AS21" s="9">
        <f t="shared" si="3"/>
        <v>3.8107184224600251E-3</v>
      </c>
      <c r="AT21" s="20">
        <f t="shared" si="7"/>
        <v>3.9221829025464887E-2</v>
      </c>
    </row>
    <row r="22" spans="1:46">
      <c r="A22" s="2" t="s">
        <v>46</v>
      </c>
      <c r="B22" s="2" t="s">
        <v>47</v>
      </c>
      <c r="C22" s="3">
        <v>6570</v>
      </c>
      <c r="D22" s="18" t="s">
        <v>55</v>
      </c>
      <c r="E22" s="24" t="s">
        <v>49</v>
      </c>
      <c r="F22" s="8">
        <v>212.98927999999998</v>
      </c>
      <c r="G22" s="8">
        <v>3881</v>
      </c>
      <c r="H22" s="11">
        <v>5.4879999999999998E-2</v>
      </c>
      <c r="I22" s="8">
        <v>203.98595</v>
      </c>
      <c r="J22" s="8">
        <v>3437</v>
      </c>
      <c r="K22" s="11">
        <v>5.935E-2</v>
      </c>
      <c r="L22" s="4">
        <f t="shared" si="4"/>
        <v>5.7114999999999999E-2</v>
      </c>
      <c r="M22" s="4">
        <f t="shared" si="0"/>
        <v>3.1607673119038687E-3</v>
      </c>
      <c r="N22" s="4">
        <f t="shared" si="1"/>
        <v>9.990450000000007E-6</v>
      </c>
      <c r="O22" s="22">
        <f t="shared" si="5"/>
        <v>1.8551376636276285E-4</v>
      </c>
      <c r="P22" s="8">
        <v>14.999880000000001</v>
      </c>
      <c r="Q22" s="8">
        <v>98</v>
      </c>
      <c r="R22" s="9">
        <v>0.15306</v>
      </c>
      <c r="S22" s="8">
        <v>9.0033999999999992</v>
      </c>
      <c r="T22" s="8">
        <v>1180</v>
      </c>
      <c r="U22" s="9">
        <v>7.6299999999999996E-3</v>
      </c>
      <c r="V22" s="8">
        <v>82.999170000000007</v>
      </c>
      <c r="W22" s="8">
        <v>747</v>
      </c>
      <c r="X22" s="9">
        <v>0.11111</v>
      </c>
      <c r="Y22" s="8">
        <v>22.99822</v>
      </c>
      <c r="Z22" s="8">
        <v>427</v>
      </c>
      <c r="AA22" s="9">
        <v>5.3859999999999998E-2</v>
      </c>
      <c r="AB22" s="8"/>
      <c r="AC22" s="8"/>
      <c r="AD22" s="9"/>
      <c r="AE22" s="8"/>
      <c r="AF22" s="8"/>
      <c r="AG22" s="9"/>
      <c r="AH22" s="8"/>
      <c r="AI22" s="8"/>
      <c r="AJ22" s="9"/>
      <c r="AK22" s="8"/>
      <c r="AL22" s="8"/>
      <c r="AM22" s="9"/>
      <c r="AN22" s="8"/>
      <c r="AO22" s="8"/>
      <c r="AP22" s="9"/>
      <c r="AQ22" s="9">
        <f t="shared" si="6"/>
        <v>8.1415000000000001E-2</v>
      </c>
      <c r="AR22" s="9">
        <f t="shared" si="2"/>
        <v>6.381824007810516E-2</v>
      </c>
      <c r="AS22" s="9">
        <f t="shared" si="3"/>
        <v>4.0727677666666682E-3</v>
      </c>
      <c r="AT22" s="20">
        <f t="shared" si="7"/>
        <v>5.4458524492848784E-2</v>
      </c>
    </row>
    <row r="23" spans="1:46">
      <c r="A23" s="2" t="s">
        <v>46</v>
      </c>
      <c r="B23" s="2" t="s">
        <v>47</v>
      </c>
      <c r="C23" s="3">
        <v>133</v>
      </c>
      <c r="D23" s="18" t="s">
        <v>48</v>
      </c>
      <c r="E23" s="24" t="s">
        <v>49</v>
      </c>
      <c r="F23" s="8">
        <v>279.99299999999999</v>
      </c>
      <c r="G23" s="8">
        <v>2814</v>
      </c>
      <c r="H23" s="11">
        <v>9.9500000000000005E-2</v>
      </c>
      <c r="I23" s="8">
        <v>275.99481000000003</v>
      </c>
      <c r="J23" s="8">
        <v>2961</v>
      </c>
      <c r="K23" s="11">
        <v>9.3210000000000001E-2</v>
      </c>
      <c r="L23" s="4">
        <f t="shared" si="4"/>
        <v>9.6354999999999996E-2</v>
      </c>
      <c r="M23" s="4">
        <f t="shared" si="0"/>
        <v>4.4477016536633865E-3</v>
      </c>
      <c r="N23" s="4">
        <f t="shared" si="1"/>
        <v>1.9782050000000025E-5</v>
      </c>
      <c r="O23" s="22">
        <f t="shared" si="5"/>
        <v>2.271952198035255E-4</v>
      </c>
      <c r="P23" s="8">
        <v>6</v>
      </c>
      <c r="Q23" s="8">
        <v>190</v>
      </c>
      <c r="R23" s="9">
        <v>3.1578947368421054E-2</v>
      </c>
      <c r="S23" s="8">
        <v>100.99759999999999</v>
      </c>
      <c r="T23" s="8">
        <v>998</v>
      </c>
      <c r="U23" s="9">
        <v>0.1012</v>
      </c>
      <c r="V23" s="8">
        <v>99</v>
      </c>
      <c r="W23" s="8">
        <v>660</v>
      </c>
      <c r="X23" s="9">
        <v>0.15</v>
      </c>
      <c r="Y23" s="8">
        <v>8</v>
      </c>
      <c r="Z23" s="8">
        <v>813</v>
      </c>
      <c r="AA23" s="9">
        <v>9.8400984009840101E-3</v>
      </c>
      <c r="AB23" s="8"/>
      <c r="AC23" s="8"/>
      <c r="AD23" s="9"/>
      <c r="AE23" s="8"/>
      <c r="AF23" s="8"/>
      <c r="AG23" s="9"/>
      <c r="AH23" s="8"/>
      <c r="AI23" s="8"/>
      <c r="AJ23" s="9"/>
      <c r="AK23" s="8"/>
      <c r="AL23" s="8"/>
      <c r="AM23" s="9"/>
      <c r="AN23" s="8"/>
      <c r="AO23" s="8"/>
      <c r="AP23" s="9"/>
      <c r="AQ23" s="9">
        <f t="shared" si="6"/>
        <v>7.3154761442351252E-2</v>
      </c>
      <c r="AR23" s="9">
        <f t="shared" si="2"/>
        <v>6.4366194457156009E-2</v>
      </c>
      <c r="AS23" s="9">
        <f t="shared" si="3"/>
        <v>4.1430069888964216E-3</v>
      </c>
      <c r="AT23" s="20">
        <f t="shared" si="7"/>
        <v>6.1103465814353317E-2</v>
      </c>
    </row>
    <row r="24" spans="1:46">
      <c r="A24" s="2" t="s">
        <v>65</v>
      </c>
      <c r="B24" s="2" t="s">
        <v>47</v>
      </c>
      <c r="C24" s="3">
        <v>3739</v>
      </c>
      <c r="D24" s="18" t="s">
        <v>55</v>
      </c>
      <c r="E24" s="24" t="s">
        <v>49</v>
      </c>
      <c r="F24" s="8">
        <v>115.00319999999999</v>
      </c>
      <c r="G24" s="8">
        <v>1940</v>
      </c>
      <c r="H24" s="11">
        <v>5.9279999999999999E-2</v>
      </c>
      <c r="I24" s="8">
        <v>94.005240000000015</v>
      </c>
      <c r="J24" s="8">
        <v>1479</v>
      </c>
      <c r="K24" s="11">
        <v>6.3560000000000005E-2</v>
      </c>
      <c r="L24" s="4">
        <f t="shared" si="4"/>
        <v>6.1420000000000002E-2</v>
      </c>
      <c r="M24" s="4">
        <f t="shared" si="0"/>
        <v>3.0264170234784275E-3</v>
      </c>
      <c r="N24" s="4">
        <f t="shared" si="1"/>
        <v>9.1592000000000257E-6</v>
      </c>
      <c r="O24" s="22">
        <f t="shared" si="5"/>
        <v>1.58882635281872E-4</v>
      </c>
      <c r="P24" s="8">
        <v>14</v>
      </c>
      <c r="Q24" s="8">
        <v>82</v>
      </c>
      <c r="R24" s="9">
        <v>0.17073170731707318</v>
      </c>
      <c r="S24" s="8"/>
      <c r="T24" s="8"/>
      <c r="U24" s="9"/>
      <c r="V24" s="8">
        <v>5.9994000000000005</v>
      </c>
      <c r="W24" s="8">
        <v>198</v>
      </c>
      <c r="X24" s="9">
        <v>3.0300000000000001E-2</v>
      </c>
      <c r="Y24" s="8">
        <v>1</v>
      </c>
      <c r="Z24" s="8">
        <v>522</v>
      </c>
      <c r="AA24" s="9">
        <v>1.9157088122605363E-3</v>
      </c>
      <c r="AB24" s="8">
        <v>9.9999599999999997</v>
      </c>
      <c r="AC24" s="8">
        <v>167</v>
      </c>
      <c r="AD24" s="9">
        <v>5.9880000000000003E-2</v>
      </c>
      <c r="AE24" s="8">
        <v>7.99986</v>
      </c>
      <c r="AF24" s="8">
        <v>93</v>
      </c>
      <c r="AG24" s="9">
        <v>8.6019999999999999E-2</v>
      </c>
      <c r="AH24" s="8"/>
      <c r="AI24" s="8"/>
      <c r="AJ24" s="9"/>
      <c r="AK24" s="8"/>
      <c r="AL24" s="8"/>
      <c r="AM24" s="9"/>
      <c r="AN24" s="8"/>
      <c r="AO24" s="8"/>
      <c r="AP24" s="9"/>
      <c r="AQ24" s="9">
        <f t="shared" si="6"/>
        <v>6.9769483225866735E-2</v>
      </c>
      <c r="AR24" s="9">
        <f t="shared" si="2"/>
        <v>6.4647557331336231E-2</v>
      </c>
      <c r="AS24" s="9">
        <f t="shared" si="3"/>
        <v>4.1793066689084042E-3</v>
      </c>
      <c r="AT24" s="20">
        <f t="shared" si="7"/>
        <v>6.4394407419632163E-2</v>
      </c>
    </row>
    <row r="25" spans="1:46">
      <c r="A25" s="2" t="s">
        <v>66</v>
      </c>
      <c r="B25" s="2" t="s">
        <v>47</v>
      </c>
      <c r="C25" s="3">
        <v>133</v>
      </c>
      <c r="D25" s="18" t="s">
        <v>48</v>
      </c>
      <c r="E25" s="24" t="s">
        <v>49</v>
      </c>
      <c r="F25" s="8">
        <v>154.99392</v>
      </c>
      <c r="G25" s="8">
        <v>1448</v>
      </c>
      <c r="H25" s="11">
        <v>0.10704</v>
      </c>
      <c r="I25" s="8">
        <v>260.00664</v>
      </c>
      <c r="J25" s="8">
        <v>2166</v>
      </c>
      <c r="K25" s="11">
        <v>0.12003999999999999</v>
      </c>
      <c r="L25" s="4">
        <f t="shared" si="4"/>
        <v>0.11354</v>
      </c>
      <c r="M25" s="4">
        <f t="shared" si="0"/>
        <v>9.1923881554251165E-3</v>
      </c>
      <c r="N25" s="4">
        <f t="shared" si="1"/>
        <v>8.4499999999999967E-5</v>
      </c>
      <c r="O25" s="22">
        <f t="shared" si="5"/>
        <v>8.3955407799513385E-4</v>
      </c>
      <c r="P25" s="8">
        <v>17</v>
      </c>
      <c r="Q25" s="8">
        <v>103</v>
      </c>
      <c r="R25" s="9">
        <v>0.1650485436893204</v>
      </c>
      <c r="S25" s="8">
        <v>23.001379999999997</v>
      </c>
      <c r="T25" s="8">
        <v>713</v>
      </c>
      <c r="U25" s="9">
        <v>3.2259999999999997E-2</v>
      </c>
      <c r="V25" s="8">
        <v>10.9998</v>
      </c>
      <c r="W25" s="8">
        <v>70</v>
      </c>
      <c r="X25" s="9">
        <v>0.15714</v>
      </c>
      <c r="Y25" s="8">
        <v>79.000649999999993</v>
      </c>
      <c r="Z25" s="8">
        <v>1251</v>
      </c>
      <c r="AA25" s="9">
        <v>6.3149999999999998E-2</v>
      </c>
      <c r="AB25" s="8"/>
      <c r="AC25" s="8"/>
      <c r="AD25" s="9"/>
      <c r="AE25" s="8"/>
      <c r="AF25" s="8"/>
      <c r="AG25" s="9"/>
      <c r="AH25" s="8"/>
      <c r="AI25" s="8"/>
      <c r="AJ25" s="9"/>
      <c r="AK25" s="8"/>
      <c r="AL25" s="8"/>
      <c r="AM25" s="9"/>
      <c r="AN25" s="8"/>
      <c r="AO25" s="8"/>
      <c r="AP25" s="9"/>
      <c r="AQ25" s="9">
        <f t="shared" si="6"/>
        <v>0.10439963592233009</v>
      </c>
      <c r="AR25" s="9">
        <f t="shared" si="2"/>
        <v>6.6747023781601911E-2</v>
      </c>
      <c r="AS25" s="9">
        <f t="shared" si="3"/>
        <v>4.4551651837017314E-3</v>
      </c>
      <c r="AT25" s="20">
        <f t="shared" si="7"/>
        <v>4.7648646140751393E-2</v>
      </c>
    </row>
    <row r="26" spans="1:46">
      <c r="A26" s="2" t="s">
        <v>46</v>
      </c>
      <c r="B26" s="2" t="s">
        <v>47</v>
      </c>
      <c r="C26" s="3">
        <v>11977</v>
      </c>
      <c r="D26" s="18" t="s">
        <v>55</v>
      </c>
      <c r="E26" s="24" t="s">
        <v>49</v>
      </c>
      <c r="F26" s="8">
        <v>105.01452</v>
      </c>
      <c r="G26" s="8">
        <v>3543</v>
      </c>
      <c r="H26" s="11">
        <v>2.964E-2</v>
      </c>
      <c r="I26" s="8">
        <v>74.000320000000002</v>
      </c>
      <c r="J26" s="8">
        <v>3568</v>
      </c>
      <c r="K26" s="11">
        <v>2.0740000000000001E-2</v>
      </c>
      <c r="L26" s="4">
        <f t="shared" si="4"/>
        <v>2.5190000000000001E-2</v>
      </c>
      <c r="M26" s="4">
        <f t="shared" si="0"/>
        <v>6.2932503525602607E-3</v>
      </c>
      <c r="N26" s="4">
        <f t="shared" si="1"/>
        <v>3.9604999999999849E-5</v>
      </c>
      <c r="O26" s="22">
        <f t="shared" si="5"/>
        <v>1.6128793233672061E-3</v>
      </c>
      <c r="P26" s="8">
        <v>6.9999600000000006</v>
      </c>
      <c r="Q26" s="8">
        <v>44</v>
      </c>
      <c r="R26" s="9">
        <v>0.15909000000000001</v>
      </c>
      <c r="S26" s="8">
        <v>7.0026000000000002</v>
      </c>
      <c r="T26" s="8">
        <v>1061</v>
      </c>
      <c r="U26" s="9">
        <v>6.6E-3</v>
      </c>
      <c r="V26" s="8">
        <v>1</v>
      </c>
      <c r="W26" s="8">
        <v>1426</v>
      </c>
      <c r="X26" s="9">
        <v>7.0126227208976155E-4</v>
      </c>
      <c r="Y26" s="8">
        <v>0</v>
      </c>
      <c r="Z26" s="8">
        <v>849</v>
      </c>
      <c r="AA26" s="9">
        <v>0</v>
      </c>
      <c r="AB26" s="8"/>
      <c r="AC26" s="8"/>
      <c r="AD26" s="9"/>
      <c r="AE26" s="8"/>
      <c r="AF26" s="8"/>
      <c r="AG26" s="9"/>
      <c r="AH26" s="8"/>
      <c r="AI26" s="8"/>
      <c r="AJ26" s="9"/>
      <c r="AK26" s="8"/>
      <c r="AL26" s="8"/>
      <c r="AM26" s="9"/>
      <c r="AN26" s="8"/>
      <c r="AO26" s="8"/>
      <c r="AP26" s="9"/>
      <c r="AQ26" s="9">
        <f t="shared" si="6"/>
        <v>4.1597815568022445E-2</v>
      </c>
      <c r="AR26" s="9">
        <f t="shared" si="2"/>
        <v>7.8384026494878453E-2</v>
      </c>
      <c r="AS26" s="9">
        <f t="shared" si="3"/>
        <v>6.1440556095498063E-3</v>
      </c>
      <c r="AT26" s="20">
        <f t="shared" si="7"/>
        <v>0.15411212820339118</v>
      </c>
    </row>
    <row r="27" spans="1:46">
      <c r="A27" s="2" t="s">
        <v>64</v>
      </c>
      <c r="B27" s="2" t="s">
        <v>47</v>
      </c>
      <c r="C27" s="3">
        <v>133</v>
      </c>
      <c r="D27" s="11" t="s">
        <v>48</v>
      </c>
      <c r="E27" s="25" t="s">
        <v>49</v>
      </c>
      <c r="F27" s="8">
        <v>160.98936</v>
      </c>
      <c r="G27" s="8">
        <v>2212</v>
      </c>
      <c r="H27" s="11">
        <v>7.2779999999999997E-2</v>
      </c>
      <c r="I27" s="8">
        <v>76.002079999999992</v>
      </c>
      <c r="J27" s="8">
        <v>868</v>
      </c>
      <c r="K27" s="11">
        <v>8.7559999999999999E-2</v>
      </c>
      <c r="L27" s="4">
        <f t="shared" si="4"/>
        <v>8.0169999999999991E-2</v>
      </c>
      <c r="M27" s="4">
        <f t="shared" si="0"/>
        <v>1.0451038225937173E-2</v>
      </c>
      <c r="N27" s="4">
        <f t="shared" si="1"/>
        <v>1.0922420000000002E-4</v>
      </c>
      <c r="O27" s="22">
        <f t="shared" si="5"/>
        <v>1.4811512826373842E-3</v>
      </c>
      <c r="P27" s="8"/>
      <c r="Q27" s="8"/>
      <c r="R27" s="9"/>
      <c r="S27" s="8">
        <v>6.0000999999999998</v>
      </c>
      <c r="T27" s="8">
        <v>29</v>
      </c>
      <c r="U27" s="9">
        <v>0.2069</v>
      </c>
      <c r="V27" s="8">
        <v>40.00206</v>
      </c>
      <c r="W27" s="8">
        <v>606</v>
      </c>
      <c r="X27" s="9">
        <v>6.6009999999999999E-2</v>
      </c>
      <c r="Y27" s="8">
        <v>25</v>
      </c>
      <c r="Z27" s="8">
        <v>148</v>
      </c>
      <c r="AA27" s="9">
        <v>0.16891891891891891</v>
      </c>
      <c r="AB27" s="8">
        <v>19.001760000000001</v>
      </c>
      <c r="AC27" s="8">
        <v>744</v>
      </c>
      <c r="AD27" s="9">
        <v>2.554E-2</v>
      </c>
      <c r="AE27" s="8">
        <v>0</v>
      </c>
      <c r="AF27" s="8">
        <v>1336</v>
      </c>
      <c r="AG27" s="9">
        <v>0</v>
      </c>
      <c r="AH27" s="8"/>
      <c r="AI27" s="8"/>
      <c r="AJ27" s="9"/>
      <c r="AK27" s="8"/>
      <c r="AL27" s="8"/>
      <c r="AM27" s="9"/>
      <c r="AN27" s="8"/>
      <c r="AO27" s="8"/>
      <c r="AP27" s="9"/>
      <c r="AQ27" s="9">
        <f t="shared" si="6"/>
        <v>9.3473783783783779E-2</v>
      </c>
      <c r="AR27" s="9">
        <f t="shared" si="2"/>
        <v>9.0366035647316753E-2</v>
      </c>
      <c r="AS27" s="9">
        <f t="shared" si="3"/>
        <v>8.166020398612122E-3</v>
      </c>
      <c r="AT27" s="20">
        <f t="shared" si="7"/>
        <v>9.6369647220108906E-2</v>
      </c>
    </row>
    <row r="28" spans="1:46">
      <c r="A28" s="2" t="s">
        <v>56</v>
      </c>
      <c r="B28" s="2" t="s">
        <v>52</v>
      </c>
      <c r="C28" s="3">
        <v>14642</v>
      </c>
      <c r="D28" s="18" t="s">
        <v>55</v>
      </c>
      <c r="E28" s="24" t="s">
        <v>49</v>
      </c>
      <c r="F28" s="8">
        <v>882.98035000000004</v>
      </c>
      <c r="G28" s="8">
        <v>4769</v>
      </c>
      <c r="H28" s="11">
        <v>0.18515000000000001</v>
      </c>
      <c r="I28" s="8">
        <v>377.00840999999997</v>
      </c>
      <c r="J28" s="8">
        <v>2001</v>
      </c>
      <c r="K28" s="11">
        <v>0.18840999999999999</v>
      </c>
      <c r="L28" s="4">
        <f t="shared" si="4"/>
        <v>0.18678</v>
      </c>
      <c r="M28" s="4">
        <f t="shared" si="0"/>
        <v>2.3051681066681346E-3</v>
      </c>
      <c r="N28" s="4">
        <f t="shared" si="1"/>
        <v>5.3137999999999516E-6</v>
      </c>
      <c r="O28" s="22">
        <f t="shared" si="5"/>
        <v>3.4983783964735604E-5</v>
      </c>
      <c r="P28" s="8"/>
      <c r="Q28" s="8"/>
      <c r="R28" s="9"/>
      <c r="S28" s="8">
        <v>56.000590000000003</v>
      </c>
      <c r="T28" s="8">
        <v>263</v>
      </c>
      <c r="U28" s="9">
        <v>0.21293000000000001</v>
      </c>
      <c r="V28" s="8">
        <v>43.998660000000001</v>
      </c>
      <c r="W28" s="8">
        <v>531</v>
      </c>
      <c r="X28" s="9">
        <v>8.2860000000000003E-2</v>
      </c>
      <c r="Y28" s="8"/>
      <c r="Z28" s="8"/>
      <c r="AA28" s="9"/>
      <c r="AB28" s="8"/>
      <c r="AC28" s="8"/>
      <c r="AD28" s="9"/>
      <c r="AE28" s="8"/>
      <c r="AF28" s="8"/>
      <c r="AG28" s="9"/>
      <c r="AH28" s="8"/>
      <c r="AI28" s="8"/>
      <c r="AJ28" s="9"/>
      <c r="AK28" s="8"/>
      <c r="AL28" s="8"/>
      <c r="AM28" s="9"/>
      <c r="AN28" s="8"/>
      <c r="AO28" s="8"/>
      <c r="AP28" s="9"/>
      <c r="AQ28" s="9">
        <f t="shared" si="6"/>
        <v>0.147895</v>
      </c>
      <c r="AR28" s="9">
        <f t="shared" si="2"/>
        <v>9.1973379028934266E-2</v>
      </c>
      <c r="AS28" s="9">
        <f t="shared" si="3"/>
        <v>8.4591024500000056E-3</v>
      </c>
      <c r="AT28" s="20">
        <f t="shared" si="7"/>
        <v>6.7123976925645493E-2</v>
      </c>
    </row>
    <row r="29" spans="1:46">
      <c r="A29" s="2" t="s">
        <v>59</v>
      </c>
      <c r="B29" s="2" t="s">
        <v>52</v>
      </c>
      <c r="C29" s="3">
        <v>133</v>
      </c>
      <c r="D29" s="18" t="s">
        <v>48</v>
      </c>
      <c r="E29" s="24" t="s">
        <v>49</v>
      </c>
      <c r="F29" s="8">
        <v>88.005959999999988</v>
      </c>
      <c r="G29" s="8">
        <v>1323</v>
      </c>
      <c r="H29" s="11">
        <v>6.6519999999999996E-2</v>
      </c>
      <c r="I29" s="8">
        <v>133.00307999999998</v>
      </c>
      <c r="J29" s="8">
        <v>1971</v>
      </c>
      <c r="K29" s="11">
        <v>6.7479999999999998E-2</v>
      </c>
      <c r="L29" s="4">
        <f t="shared" si="4"/>
        <v>6.7000000000000004E-2</v>
      </c>
      <c r="M29" s="4">
        <f t="shared" si="0"/>
        <v>6.7882250993908742E-4</v>
      </c>
      <c r="N29" s="4">
        <f t="shared" si="1"/>
        <v>4.6080000000000243E-7</v>
      </c>
      <c r="O29" s="22">
        <f t="shared" si="5"/>
        <v>7.3715026155397026E-6</v>
      </c>
      <c r="P29" s="8"/>
      <c r="Q29" s="8"/>
      <c r="R29" s="9"/>
      <c r="S29" s="8">
        <v>4.9999500000000001</v>
      </c>
      <c r="T29" s="8">
        <v>369</v>
      </c>
      <c r="U29" s="9">
        <v>1.355E-2</v>
      </c>
      <c r="V29" s="8">
        <v>56.998760000000004</v>
      </c>
      <c r="W29" s="8">
        <v>364</v>
      </c>
      <c r="X29" s="9">
        <v>0.15659000000000001</v>
      </c>
      <c r="Y29" s="8"/>
      <c r="Z29" s="8"/>
      <c r="AA29" s="9"/>
      <c r="AB29" s="8"/>
      <c r="AC29" s="8"/>
      <c r="AD29" s="9"/>
      <c r="AE29" s="8"/>
      <c r="AF29" s="8"/>
      <c r="AG29" s="9"/>
      <c r="AH29" s="8"/>
      <c r="AI29" s="8"/>
      <c r="AJ29" s="9"/>
      <c r="AK29" s="8"/>
      <c r="AL29" s="8"/>
      <c r="AM29" s="9"/>
      <c r="AN29" s="8"/>
      <c r="AO29" s="8"/>
      <c r="AP29" s="9"/>
      <c r="AQ29" s="9">
        <f t="shared" si="6"/>
        <v>8.5070000000000007E-2</v>
      </c>
      <c r="AR29" s="9">
        <f t="shared" si="2"/>
        <v>0.10114455398092376</v>
      </c>
      <c r="AS29" s="9">
        <f t="shared" si="3"/>
        <v>1.02302208E-2</v>
      </c>
      <c r="AT29" s="20">
        <f t="shared" si="7"/>
        <v>0.13143792864534304</v>
      </c>
    </row>
    <row r="30" spans="1:46">
      <c r="A30" s="2" t="s">
        <v>63</v>
      </c>
      <c r="B30" s="2" t="s">
        <v>47</v>
      </c>
      <c r="C30" s="3">
        <v>6570</v>
      </c>
      <c r="D30" s="18" t="s">
        <v>55</v>
      </c>
      <c r="E30" s="24" t="s">
        <v>49</v>
      </c>
      <c r="F30" s="8">
        <v>508.01155000000006</v>
      </c>
      <c r="G30" s="8">
        <v>4045</v>
      </c>
      <c r="H30" s="11">
        <v>0.12559000000000001</v>
      </c>
      <c r="I30" s="8">
        <v>514.00334999999995</v>
      </c>
      <c r="J30" s="8">
        <v>4985</v>
      </c>
      <c r="K30" s="11">
        <v>0.10310999999999999</v>
      </c>
      <c r="L30" s="4">
        <f t="shared" si="4"/>
        <v>0.11435000000000001</v>
      </c>
      <c r="M30" s="4">
        <f t="shared" si="0"/>
        <v>1.58957604410736E-2</v>
      </c>
      <c r="N30" s="4">
        <f t="shared" si="1"/>
        <v>2.5267520000000034E-4</v>
      </c>
      <c r="O30" s="22">
        <f t="shared" si="5"/>
        <v>2.494964222211753E-3</v>
      </c>
      <c r="P30" s="8"/>
      <c r="Q30" s="8"/>
      <c r="R30" s="9"/>
      <c r="S30" s="8">
        <v>56.000510000000006</v>
      </c>
      <c r="T30" s="8">
        <v>599</v>
      </c>
      <c r="U30" s="9">
        <v>9.3490000000000004E-2</v>
      </c>
      <c r="V30" s="8">
        <v>358.00058999999999</v>
      </c>
      <c r="W30" s="8">
        <v>1167</v>
      </c>
      <c r="X30" s="9">
        <v>0.30676999999999999</v>
      </c>
      <c r="Y30" s="8">
        <v>327.00119999999998</v>
      </c>
      <c r="Z30" s="8">
        <v>1438</v>
      </c>
      <c r="AA30" s="9">
        <v>0.22739999999999999</v>
      </c>
      <c r="AB30" s="8"/>
      <c r="AC30" s="8"/>
      <c r="AD30" s="9"/>
      <c r="AE30" s="8"/>
      <c r="AF30" s="8"/>
      <c r="AG30" s="9"/>
      <c r="AH30" s="8"/>
      <c r="AI30" s="8"/>
      <c r="AJ30" s="9"/>
      <c r="AK30" s="8"/>
      <c r="AL30" s="8"/>
      <c r="AM30" s="9"/>
      <c r="AN30" s="8"/>
      <c r="AO30" s="8"/>
      <c r="AP30" s="9"/>
      <c r="AQ30" s="9">
        <f t="shared" si="6"/>
        <v>0.20921999999999999</v>
      </c>
      <c r="AR30" s="9">
        <f t="shared" si="2"/>
        <v>0.10779598276373752</v>
      </c>
      <c r="AS30" s="9">
        <f t="shared" si="3"/>
        <v>1.1619973899999997E-2</v>
      </c>
      <c r="AT30" s="20">
        <f t="shared" si="7"/>
        <v>7.0233818020055169E-2</v>
      </c>
    </row>
    <row r="31" spans="1:46">
      <c r="A31" s="2" t="s">
        <v>67</v>
      </c>
      <c r="B31" s="2" t="s">
        <v>52</v>
      </c>
      <c r="C31" s="3">
        <v>3739</v>
      </c>
      <c r="D31" s="18" t="s">
        <v>55</v>
      </c>
      <c r="E31" s="24" t="s">
        <v>49</v>
      </c>
      <c r="F31" s="8">
        <v>650.00864000000001</v>
      </c>
      <c r="G31" s="8">
        <v>4171</v>
      </c>
      <c r="H31" s="11">
        <v>0.15584000000000001</v>
      </c>
      <c r="I31" s="8">
        <v>567.98944000000006</v>
      </c>
      <c r="J31" s="8">
        <v>3694</v>
      </c>
      <c r="K31" s="11">
        <v>0.15376000000000001</v>
      </c>
      <c r="L31" s="4">
        <f t="shared" si="4"/>
        <v>0.15479999999999999</v>
      </c>
      <c r="M31" s="4">
        <f t="shared" si="0"/>
        <v>1.4707821048680178E-3</v>
      </c>
      <c r="N31" s="4">
        <f t="shared" si="1"/>
        <v>2.1631999999999969E-6</v>
      </c>
      <c r="O31" s="22">
        <f t="shared" si="5"/>
        <v>1.6533554432936972E-5</v>
      </c>
      <c r="P31" s="8">
        <v>5.9999799999999999</v>
      </c>
      <c r="Q31" s="8">
        <v>17</v>
      </c>
      <c r="R31" s="9">
        <v>0.35293999999999998</v>
      </c>
      <c r="S31" s="8">
        <v>6</v>
      </c>
      <c r="T31" s="8">
        <v>30</v>
      </c>
      <c r="U31" s="9">
        <v>0.2</v>
      </c>
      <c r="V31" s="8">
        <v>16.000679999999999</v>
      </c>
      <c r="W31" s="8">
        <v>141</v>
      </c>
      <c r="X31" s="9">
        <v>0.11348</v>
      </c>
      <c r="Y31" s="8"/>
      <c r="Z31" s="8"/>
      <c r="AA31" s="9"/>
      <c r="AB31" s="8"/>
      <c r="AC31" s="8"/>
      <c r="AD31" s="9"/>
      <c r="AE31" s="8"/>
      <c r="AF31" s="8"/>
      <c r="AG31" s="9"/>
      <c r="AH31" s="8">
        <v>11</v>
      </c>
      <c r="AI31" s="8">
        <v>81</v>
      </c>
      <c r="AJ31" s="9">
        <v>0.13580246913580246</v>
      </c>
      <c r="AK31" s="8"/>
      <c r="AL31" s="8"/>
      <c r="AM31" s="9"/>
      <c r="AN31" s="8"/>
      <c r="AO31" s="8"/>
      <c r="AP31" s="9"/>
      <c r="AQ31" s="9">
        <f t="shared" si="6"/>
        <v>0.2005556172839506</v>
      </c>
      <c r="AR31" s="9">
        <f t="shared" si="2"/>
        <v>0.10800685491639675</v>
      </c>
      <c r="AS31" s="9">
        <f t="shared" si="3"/>
        <v>1.1665480708931577E-2</v>
      </c>
      <c r="AT31" s="20">
        <f t="shared" si="7"/>
        <v>7.2757799222243263E-2</v>
      </c>
    </row>
    <row r="32" spans="1:46">
      <c r="A32" s="2" t="s">
        <v>66</v>
      </c>
      <c r="B32" s="2" t="s">
        <v>47</v>
      </c>
      <c r="C32" s="3">
        <v>6570</v>
      </c>
      <c r="D32" s="18" t="s">
        <v>55</v>
      </c>
      <c r="E32" s="24" t="s">
        <v>49</v>
      </c>
      <c r="F32" s="8">
        <v>219.00755999999998</v>
      </c>
      <c r="G32" s="8">
        <v>1563</v>
      </c>
      <c r="H32" s="11">
        <v>0.14011999999999999</v>
      </c>
      <c r="I32" s="8">
        <v>322.00334000000004</v>
      </c>
      <c r="J32" s="8">
        <v>2747</v>
      </c>
      <c r="K32" s="11">
        <v>0.11722</v>
      </c>
      <c r="L32" s="4">
        <f t="shared" si="4"/>
        <v>0.12867000000000001</v>
      </c>
      <c r="M32" s="4">
        <f t="shared" si="0"/>
        <v>1.6192745289171931E-2</v>
      </c>
      <c r="N32" s="4">
        <f t="shared" si="1"/>
        <v>2.6220499999999978E-4</v>
      </c>
      <c r="O32" s="22">
        <f t="shared" si="5"/>
        <v>2.3387349239643901E-3</v>
      </c>
      <c r="P32" s="8">
        <v>17</v>
      </c>
      <c r="Q32" s="8">
        <v>78</v>
      </c>
      <c r="R32" s="9">
        <v>0.21794871794871795</v>
      </c>
      <c r="S32" s="8">
        <v>31.003319999999999</v>
      </c>
      <c r="T32" s="8">
        <v>906</v>
      </c>
      <c r="U32" s="9">
        <v>3.422E-2</v>
      </c>
      <c r="V32" s="8">
        <v>16</v>
      </c>
      <c r="W32" s="8">
        <v>100</v>
      </c>
      <c r="X32" s="9">
        <v>0.16</v>
      </c>
      <c r="Y32" s="8">
        <v>455.99273999999997</v>
      </c>
      <c r="Z32" s="8">
        <v>1527</v>
      </c>
      <c r="AA32" s="9">
        <v>0.29862</v>
      </c>
      <c r="AB32" s="8"/>
      <c r="AC32" s="8"/>
      <c r="AD32" s="9"/>
      <c r="AE32" s="8"/>
      <c r="AF32" s="8"/>
      <c r="AG32" s="9"/>
      <c r="AH32" s="8"/>
      <c r="AI32" s="8"/>
      <c r="AJ32" s="9"/>
      <c r="AK32" s="8"/>
      <c r="AL32" s="8"/>
      <c r="AM32" s="9"/>
      <c r="AN32" s="8"/>
      <c r="AO32" s="8"/>
      <c r="AP32" s="9"/>
      <c r="AQ32" s="9">
        <f t="shared" si="6"/>
        <v>0.1776971794871795</v>
      </c>
      <c r="AR32" s="9">
        <f t="shared" si="2"/>
        <v>0.11126755451717014</v>
      </c>
      <c r="AS32" s="9">
        <f t="shared" si="3"/>
        <v>1.2380468688231431E-2</v>
      </c>
      <c r="AT32" s="20">
        <f t="shared" si="7"/>
        <v>8.4727574052829296E-2</v>
      </c>
    </row>
    <row r="33" spans="1:46">
      <c r="A33" s="2" t="s">
        <v>61</v>
      </c>
      <c r="B33" s="2" t="s">
        <v>52</v>
      </c>
      <c r="C33" s="3">
        <v>6570</v>
      </c>
      <c r="D33" s="18" t="s">
        <v>55</v>
      </c>
      <c r="E33" s="24" t="s">
        <v>49</v>
      </c>
      <c r="F33" s="8">
        <v>459.01229000000001</v>
      </c>
      <c r="G33" s="8">
        <v>2987</v>
      </c>
      <c r="H33" s="11">
        <v>0.15367</v>
      </c>
      <c r="I33" s="8">
        <v>588.99588000000006</v>
      </c>
      <c r="J33" s="8">
        <v>3014</v>
      </c>
      <c r="K33" s="11">
        <v>0.19542000000000001</v>
      </c>
      <c r="L33" s="4">
        <f t="shared" si="4"/>
        <v>0.17454500000000001</v>
      </c>
      <c r="M33" s="4">
        <f t="shared" si="0"/>
        <v>2.9521708114538504E-2</v>
      </c>
      <c r="N33" s="4">
        <f t="shared" si="1"/>
        <v>8.7153125000000858E-4</v>
      </c>
      <c r="O33" s="22">
        <f t="shared" si="5"/>
        <v>6.0489800043385424E-3</v>
      </c>
      <c r="P33" s="8">
        <v>6.0001500000000005</v>
      </c>
      <c r="Q33" s="8">
        <v>51</v>
      </c>
      <c r="R33" s="9">
        <v>0.11765</v>
      </c>
      <c r="S33" s="8">
        <v>66.000799999999998</v>
      </c>
      <c r="T33" s="8">
        <v>230</v>
      </c>
      <c r="U33" s="9">
        <v>0.28695999999999999</v>
      </c>
      <c r="V33" s="8"/>
      <c r="W33" s="8"/>
      <c r="X33" s="9"/>
      <c r="Y33" s="8"/>
      <c r="Z33" s="8"/>
      <c r="AA33" s="9"/>
      <c r="AB33" s="8"/>
      <c r="AC33" s="8"/>
      <c r="AD33" s="9"/>
      <c r="AE33" s="8"/>
      <c r="AF33" s="8"/>
      <c r="AG33" s="9"/>
      <c r="AH33" s="8"/>
      <c r="AI33" s="8"/>
      <c r="AJ33" s="9"/>
      <c r="AK33" s="8"/>
      <c r="AL33" s="8"/>
      <c r="AM33" s="9"/>
      <c r="AN33" s="8"/>
      <c r="AO33" s="8"/>
      <c r="AP33" s="9"/>
      <c r="AQ33" s="9">
        <f t="shared" si="6"/>
        <v>0.20230500000000001</v>
      </c>
      <c r="AR33" s="9">
        <f t="shared" si="2"/>
        <v>0.1197202491226944</v>
      </c>
      <c r="AS33" s="9">
        <f t="shared" si="3"/>
        <v>1.4332938050000008E-2</v>
      </c>
      <c r="AT33" s="20">
        <f t="shared" si="7"/>
        <v>8.8816107844081379E-2</v>
      </c>
    </row>
    <row r="34" spans="1:46">
      <c r="A34" s="2" t="s">
        <v>63</v>
      </c>
      <c r="B34" s="2" t="s">
        <v>47</v>
      </c>
      <c r="C34" s="3">
        <v>133</v>
      </c>
      <c r="D34" s="18" t="s">
        <v>48</v>
      </c>
      <c r="E34" s="24" t="s">
        <v>49</v>
      </c>
      <c r="F34" s="8">
        <v>608.99779999999998</v>
      </c>
      <c r="G34" s="8">
        <v>3196</v>
      </c>
      <c r="H34" s="11">
        <v>0.19055</v>
      </c>
      <c r="I34" s="8">
        <v>721.01118000000008</v>
      </c>
      <c r="J34" s="8">
        <v>3662</v>
      </c>
      <c r="K34" s="11">
        <v>0.19689000000000001</v>
      </c>
      <c r="L34" s="4">
        <f t="shared" si="4"/>
        <v>0.19372</v>
      </c>
      <c r="M34" s="4">
        <f t="shared" si="0"/>
        <v>4.48305699272272E-3</v>
      </c>
      <c r="N34" s="4">
        <f t="shared" si="1"/>
        <v>2.0097800000000077E-5</v>
      </c>
      <c r="O34" s="22">
        <f t="shared" si="5"/>
        <v>1.2867322101720418E-4</v>
      </c>
      <c r="P34" s="8"/>
      <c r="Q34" s="8"/>
      <c r="R34" s="9"/>
      <c r="S34" s="8">
        <v>93.998519999999999</v>
      </c>
      <c r="T34" s="8">
        <v>462</v>
      </c>
      <c r="U34" s="9">
        <v>0.20346</v>
      </c>
      <c r="V34" s="8">
        <v>250.00465</v>
      </c>
      <c r="W34" s="8">
        <v>1015</v>
      </c>
      <c r="X34" s="9">
        <v>0.24631</v>
      </c>
      <c r="Y34" s="8">
        <v>20.998910000000002</v>
      </c>
      <c r="Z34" s="8">
        <v>1223</v>
      </c>
      <c r="AA34" s="9">
        <v>1.7170000000000001E-2</v>
      </c>
      <c r="AB34" s="8"/>
      <c r="AC34" s="8"/>
      <c r="AD34" s="9"/>
      <c r="AE34" s="8"/>
      <c r="AF34" s="8"/>
      <c r="AG34" s="9"/>
      <c r="AH34" s="8"/>
      <c r="AI34" s="8"/>
      <c r="AJ34" s="9"/>
      <c r="AK34" s="8"/>
      <c r="AL34" s="8"/>
      <c r="AM34" s="9"/>
      <c r="AN34" s="8"/>
      <c r="AO34" s="8"/>
      <c r="AP34" s="9"/>
      <c r="AQ34" s="9">
        <f t="shared" si="6"/>
        <v>0.15564666666666668</v>
      </c>
      <c r="AR34" s="9">
        <f t="shared" si="2"/>
        <v>0.12182311370726545</v>
      </c>
      <c r="AS34" s="9">
        <f t="shared" si="3"/>
        <v>1.4840871033333328E-2</v>
      </c>
      <c r="AT34" s="20">
        <f>AS34/(AQ34*(1-AQ34))</f>
        <v>0.11292636390954611</v>
      </c>
    </row>
    <row r="35" spans="1:46">
      <c r="A35" s="2" t="s">
        <v>64</v>
      </c>
      <c r="B35" s="2" t="s">
        <v>47</v>
      </c>
      <c r="C35" s="3">
        <v>6570</v>
      </c>
      <c r="D35" s="18" t="s">
        <v>55</v>
      </c>
      <c r="E35" s="24" t="s">
        <v>49</v>
      </c>
      <c r="F35" s="8">
        <v>414.00812999999999</v>
      </c>
      <c r="G35" s="8">
        <v>2571</v>
      </c>
      <c r="H35" s="11">
        <v>0.16103000000000001</v>
      </c>
      <c r="I35" s="8">
        <v>116.99996999999999</v>
      </c>
      <c r="J35" s="8">
        <v>843</v>
      </c>
      <c r="K35" s="11">
        <v>0.13879</v>
      </c>
      <c r="L35" s="4">
        <f t="shared" si="4"/>
        <v>0.14990999999999999</v>
      </c>
      <c r="M35" s="4">
        <f t="shared" si="0"/>
        <v>1.5726054813588821E-2</v>
      </c>
      <c r="N35" s="4">
        <f t="shared" si="1"/>
        <v>2.4730880000000018E-4</v>
      </c>
      <c r="O35" s="22">
        <f t="shared" si="5"/>
        <v>1.9406358884715654E-3</v>
      </c>
      <c r="P35" s="8"/>
      <c r="Q35" s="8"/>
      <c r="R35" s="9"/>
      <c r="S35" s="8">
        <v>0</v>
      </c>
      <c r="T35" s="8">
        <v>184</v>
      </c>
      <c r="U35" s="9">
        <v>0</v>
      </c>
      <c r="V35" s="8">
        <v>177.00319000000002</v>
      </c>
      <c r="W35" s="8">
        <v>751</v>
      </c>
      <c r="X35" s="9">
        <v>0.23569000000000001</v>
      </c>
      <c r="Y35" s="8">
        <v>3</v>
      </c>
      <c r="Z35" s="8">
        <v>316</v>
      </c>
      <c r="AA35" s="9">
        <v>9.4936708860759497E-3</v>
      </c>
      <c r="AB35" s="8">
        <v>162.00271999999998</v>
      </c>
      <c r="AC35" s="8">
        <v>913</v>
      </c>
      <c r="AD35" s="9">
        <v>0.17743999999999999</v>
      </c>
      <c r="AE35" s="8">
        <v>337.99944000000005</v>
      </c>
      <c r="AF35" s="8">
        <v>888</v>
      </c>
      <c r="AG35" s="9">
        <v>0.38063000000000002</v>
      </c>
      <c r="AH35" s="8"/>
      <c r="AI35" s="8"/>
      <c r="AJ35" s="9"/>
      <c r="AK35" s="8"/>
      <c r="AL35" s="8"/>
      <c r="AM35" s="9"/>
      <c r="AN35" s="8"/>
      <c r="AO35" s="8"/>
      <c r="AP35" s="9"/>
      <c r="AQ35" s="9">
        <f t="shared" si="6"/>
        <v>0.1606507341772152</v>
      </c>
      <c r="AR35" s="9">
        <f t="shared" si="2"/>
        <v>0.16043749906778482</v>
      </c>
      <c r="AS35" s="9">
        <f t="shared" si="3"/>
        <v>2.5740191107125457E-2</v>
      </c>
      <c r="AT35" s="20">
        <f t="shared" si="7"/>
        <v>0.19089138873881331</v>
      </c>
    </row>
    <row r="36" spans="1:46">
      <c r="A36" s="2" t="s">
        <v>65</v>
      </c>
      <c r="B36" s="2" t="s">
        <v>47</v>
      </c>
      <c r="C36" s="3">
        <v>1971</v>
      </c>
      <c r="D36" s="18" t="s">
        <v>55</v>
      </c>
      <c r="E36" s="24" t="s">
        <v>49</v>
      </c>
      <c r="F36" s="8">
        <v>174.99804</v>
      </c>
      <c r="G36" s="8">
        <v>2302</v>
      </c>
      <c r="H36" s="11">
        <v>7.6020000000000004E-2</v>
      </c>
      <c r="I36" s="8">
        <v>119.99716000000001</v>
      </c>
      <c r="J36" s="8">
        <v>1558</v>
      </c>
      <c r="K36" s="11">
        <v>7.7020000000000005E-2</v>
      </c>
      <c r="L36" s="4">
        <f t="shared" si="4"/>
        <v>7.6520000000000005E-2</v>
      </c>
      <c r="M36" s="4">
        <f t="shared" si="0"/>
        <v>7.0710678118654816E-4</v>
      </c>
      <c r="N36" s="4">
        <f t="shared" si="1"/>
        <v>5.0000000000000093E-7</v>
      </c>
      <c r="O36" s="22">
        <f t="shared" si="5"/>
        <v>7.0756696566597666E-6</v>
      </c>
      <c r="P36" s="8">
        <v>7</v>
      </c>
      <c r="Q36" s="8">
        <v>89</v>
      </c>
      <c r="R36" s="9">
        <v>7.8651685393258425E-2</v>
      </c>
      <c r="S36" s="8">
        <v>9</v>
      </c>
      <c r="T36" s="8">
        <v>20</v>
      </c>
      <c r="U36" s="9">
        <v>0.45</v>
      </c>
      <c r="V36" s="8">
        <v>92.000879999999995</v>
      </c>
      <c r="W36" s="8">
        <v>223</v>
      </c>
      <c r="X36" s="9">
        <v>0.41255999999999998</v>
      </c>
      <c r="Y36" s="8">
        <v>27.998999999999999</v>
      </c>
      <c r="Z36" s="8">
        <v>306</v>
      </c>
      <c r="AA36" s="9">
        <v>9.1499999999999998E-2</v>
      </c>
      <c r="AB36" s="8">
        <v>11</v>
      </c>
      <c r="AC36" s="8">
        <v>496</v>
      </c>
      <c r="AD36" s="9">
        <v>2.2177419354838711E-2</v>
      </c>
      <c r="AE36" s="8">
        <v>4.9996799999999997</v>
      </c>
      <c r="AF36" s="8">
        <v>96</v>
      </c>
      <c r="AG36" s="9">
        <v>5.2080000000000001E-2</v>
      </c>
      <c r="AH36" s="8"/>
      <c r="AI36" s="8"/>
      <c r="AJ36" s="9"/>
      <c r="AK36" s="8"/>
      <c r="AL36" s="8"/>
      <c r="AM36" s="9"/>
      <c r="AN36" s="8"/>
      <c r="AO36" s="8"/>
      <c r="AP36" s="9"/>
      <c r="AQ36" s="9">
        <f t="shared" si="6"/>
        <v>0.1844948507913495</v>
      </c>
      <c r="AR36" s="9">
        <f t="shared" si="2"/>
        <v>0.19299645371524665</v>
      </c>
      <c r="AS36" s="9">
        <f t="shared" si="3"/>
        <v>3.7247631146661339E-2</v>
      </c>
      <c r="AT36" s="20">
        <f t="shared" si="7"/>
        <v>0.24756411948276646</v>
      </c>
    </row>
    <row r="37" spans="1:46">
      <c r="A37" s="2" t="s">
        <v>58</v>
      </c>
      <c r="B37" s="2" t="s">
        <v>52</v>
      </c>
      <c r="C37" s="3">
        <v>1334</v>
      </c>
      <c r="D37" s="18" t="s">
        <v>55</v>
      </c>
      <c r="E37" s="24" t="s">
        <v>53</v>
      </c>
      <c r="F37" s="8">
        <v>9.0034499999999991</v>
      </c>
      <c r="G37" s="8">
        <v>2895</v>
      </c>
      <c r="H37" s="11">
        <v>3.1099999999999999E-3</v>
      </c>
      <c r="I37" s="8">
        <v>5.0053700000000001</v>
      </c>
      <c r="J37" s="8">
        <v>1847</v>
      </c>
      <c r="K37" s="11">
        <v>2.7100000000000002E-3</v>
      </c>
      <c r="L37" s="4">
        <f t="shared" si="4"/>
        <v>2.9100000000000003E-3</v>
      </c>
      <c r="M37" s="4">
        <f t="shared" si="0"/>
        <v>2.828427124746188E-4</v>
      </c>
      <c r="N37" s="4">
        <f t="shared" si="1"/>
        <v>7.9999999999999896E-8</v>
      </c>
      <c r="O37" s="22">
        <f t="shared" si="5"/>
        <v>2.7571642414132992E-5</v>
      </c>
      <c r="P37" s="8">
        <v>0</v>
      </c>
      <c r="Q37" s="8">
        <v>1912</v>
      </c>
      <c r="R37" s="9">
        <v>0</v>
      </c>
      <c r="S37" s="8"/>
      <c r="T37" s="8"/>
      <c r="U37" s="9"/>
      <c r="V37" s="8">
        <v>0</v>
      </c>
      <c r="W37" s="8">
        <v>1817</v>
      </c>
      <c r="X37" s="9">
        <v>0</v>
      </c>
      <c r="Y37" s="8">
        <v>0</v>
      </c>
      <c r="Z37" s="8">
        <v>1574</v>
      </c>
      <c r="AA37" s="9">
        <v>0</v>
      </c>
      <c r="AB37" s="8"/>
      <c r="AC37" s="8"/>
      <c r="AD37" s="9"/>
      <c r="AE37" s="8"/>
      <c r="AF37" s="8"/>
      <c r="AG37" s="9"/>
      <c r="AH37" s="8"/>
      <c r="AI37" s="8"/>
      <c r="AJ37" s="9"/>
      <c r="AK37" s="8">
        <v>6</v>
      </c>
      <c r="AL37" s="8">
        <v>14</v>
      </c>
      <c r="AM37" s="9">
        <v>0.42857142857142855</v>
      </c>
      <c r="AN37" s="8"/>
      <c r="AO37" s="8"/>
      <c r="AP37" s="9"/>
      <c r="AQ37" s="9">
        <f t="shared" si="6"/>
        <v>0.10714285714285714</v>
      </c>
      <c r="AR37" s="9">
        <f t="shared" si="2"/>
        <v>0.21428571428571427</v>
      </c>
      <c r="AS37" s="9">
        <f t="shared" si="3"/>
        <v>4.5918367346938771E-2</v>
      </c>
      <c r="AT37" s="20">
        <f>AS37/(AQ37*(1-AQ37))</f>
        <v>0.48</v>
      </c>
    </row>
    <row r="38" spans="1:46">
      <c r="A38" s="2" t="s">
        <v>68</v>
      </c>
      <c r="B38" s="2" t="s">
        <v>52</v>
      </c>
      <c r="C38" s="3">
        <v>11259</v>
      </c>
      <c r="D38" s="18" t="s">
        <v>55</v>
      </c>
      <c r="E38" s="24" t="s">
        <v>49</v>
      </c>
      <c r="F38" s="8">
        <v>8.0017200000000006</v>
      </c>
      <c r="G38" s="8">
        <v>3348</v>
      </c>
      <c r="H38" s="11">
        <v>2.3900000000000002E-3</v>
      </c>
      <c r="I38" s="8">
        <v>11.00121</v>
      </c>
      <c r="J38" s="8">
        <v>1887</v>
      </c>
      <c r="K38" s="11">
        <v>5.8300000000000001E-3</v>
      </c>
      <c r="L38" s="4">
        <f t="shared" si="4"/>
        <v>4.1099999999999999E-3</v>
      </c>
      <c r="M38" s="4">
        <f t="shared" si="0"/>
        <v>2.4324473272817242E-3</v>
      </c>
      <c r="N38" s="4">
        <f t="shared" si="1"/>
        <v>5.9168000000000041E-6</v>
      </c>
      <c r="O38" s="22">
        <f t="shared" si="5"/>
        <v>1.4455519240037635E-3</v>
      </c>
      <c r="P38" s="8"/>
      <c r="Q38" s="8"/>
      <c r="R38" s="9"/>
      <c r="S38" s="8">
        <v>4</v>
      </c>
      <c r="T38" s="8">
        <v>230</v>
      </c>
      <c r="U38" s="9">
        <v>1.7391304347826087E-2</v>
      </c>
      <c r="V38" s="8"/>
      <c r="W38" s="8"/>
      <c r="X38" s="9"/>
      <c r="Y38" s="8"/>
      <c r="Z38" s="8"/>
      <c r="AA38" s="9"/>
      <c r="AB38" s="8"/>
      <c r="AC38" s="8"/>
      <c r="AD38" s="9"/>
      <c r="AE38" s="8"/>
      <c r="AF38" s="8"/>
      <c r="AG38" s="9"/>
      <c r="AH38" s="8"/>
      <c r="AI38" s="8"/>
      <c r="AJ38" s="9"/>
      <c r="AK38" s="8"/>
      <c r="AL38" s="8"/>
      <c r="AM38" s="9"/>
      <c r="AN38" s="8"/>
      <c r="AO38" s="8"/>
      <c r="AP38" s="9"/>
      <c r="AQ38" s="9"/>
      <c r="AR38" s="9"/>
      <c r="AS38" s="9"/>
      <c r="AT38" s="11"/>
    </row>
    <row r="39" spans="1:46">
      <c r="A39" s="2" t="s">
        <v>69</v>
      </c>
      <c r="B39" s="2" t="s">
        <v>47</v>
      </c>
      <c r="C39" s="3">
        <v>3739</v>
      </c>
      <c r="D39" s="18" t="s">
        <v>55</v>
      </c>
      <c r="E39" s="24" t="s">
        <v>49</v>
      </c>
      <c r="F39" s="8">
        <v>7</v>
      </c>
      <c r="G39" s="8">
        <v>385</v>
      </c>
      <c r="H39" s="11">
        <v>1.8181818181818181E-2</v>
      </c>
      <c r="I39" s="8">
        <v>14.00136</v>
      </c>
      <c r="J39" s="8">
        <v>771</v>
      </c>
      <c r="K39" s="11">
        <v>1.8159999999999999E-2</v>
      </c>
      <c r="L39" s="4">
        <f t="shared" si="4"/>
        <v>1.8170909090909092E-2</v>
      </c>
      <c r="M39" s="4">
        <f t="shared" si="0"/>
        <v>1.5427784316797442E-5</v>
      </c>
      <c r="N39" s="4">
        <f t="shared" si="1"/>
        <v>2.3801652892562108E-10</v>
      </c>
      <c r="O39" s="22">
        <f t="shared" si="5"/>
        <v>1.3341189900771792E-8</v>
      </c>
      <c r="P39" s="8">
        <v>6.0024799999999994</v>
      </c>
      <c r="Q39" s="8">
        <v>836</v>
      </c>
      <c r="R39" s="9">
        <v>7.1799999999999998E-3</v>
      </c>
      <c r="S39" s="8"/>
      <c r="T39" s="8"/>
      <c r="U39" s="9"/>
      <c r="V39" s="8"/>
      <c r="W39" s="8"/>
      <c r="X39" s="9"/>
      <c r="Y39" s="8"/>
      <c r="Z39" s="8"/>
      <c r="AA39" s="9"/>
      <c r="AB39" s="8"/>
      <c r="AC39" s="8"/>
      <c r="AD39" s="9"/>
      <c r="AE39" s="8"/>
      <c r="AF39" s="8"/>
      <c r="AG39" s="9"/>
      <c r="AH39" s="8"/>
      <c r="AI39" s="8"/>
      <c r="AJ39" s="9"/>
      <c r="AK39" s="8"/>
      <c r="AL39" s="8"/>
      <c r="AM39" s="9"/>
      <c r="AN39" s="8"/>
      <c r="AO39" s="8"/>
      <c r="AP39" s="9"/>
      <c r="AQ39" s="9"/>
      <c r="AR39" s="9"/>
      <c r="AS39" s="9"/>
      <c r="AT39" s="11"/>
    </row>
    <row r="40" spans="1:46">
      <c r="A40" s="2" t="s">
        <v>70</v>
      </c>
      <c r="B40" s="2" t="s">
        <v>52</v>
      </c>
      <c r="C40" s="3">
        <v>13052</v>
      </c>
      <c r="D40" s="18" t="s">
        <v>53</v>
      </c>
      <c r="E40" s="24" t="s">
        <v>48</v>
      </c>
      <c r="F40" s="8">
        <v>16.000800000000002</v>
      </c>
      <c r="G40" s="8">
        <v>1130</v>
      </c>
      <c r="H40" s="11">
        <v>1.4160000000000001E-2</v>
      </c>
      <c r="I40" s="8">
        <v>41.008319999999998</v>
      </c>
      <c r="J40" s="8">
        <v>2946</v>
      </c>
      <c r="K40" s="11">
        <v>1.392E-2</v>
      </c>
      <c r="L40" s="4">
        <f t="shared" si="4"/>
        <v>1.404E-2</v>
      </c>
      <c r="M40" s="4">
        <f t="shared" si="0"/>
        <v>1.6970562748477185E-4</v>
      </c>
      <c r="N40" s="4">
        <f t="shared" si="1"/>
        <v>2.8800000000000152E-8</v>
      </c>
      <c r="O40" s="22">
        <f t="shared" si="5"/>
        <v>2.0804921612256704E-6</v>
      </c>
      <c r="P40" s="8">
        <v>4</v>
      </c>
      <c r="Q40" s="8">
        <v>700</v>
      </c>
      <c r="R40" s="9">
        <v>5.7142857142857143E-3</v>
      </c>
      <c r="S40" s="8"/>
      <c r="T40" s="8"/>
      <c r="U40" s="9"/>
      <c r="V40" s="8"/>
      <c r="W40" s="8"/>
      <c r="X40" s="9"/>
      <c r="Y40" s="8"/>
      <c r="Z40" s="8"/>
      <c r="AA40" s="9"/>
      <c r="AB40" s="8"/>
      <c r="AC40" s="8"/>
      <c r="AD40" s="9"/>
      <c r="AE40" s="8"/>
      <c r="AF40" s="8"/>
      <c r="AG40" s="9"/>
      <c r="AH40" s="8"/>
      <c r="AI40" s="8"/>
      <c r="AJ40" s="9"/>
      <c r="AK40" s="8"/>
      <c r="AL40" s="8"/>
      <c r="AM40" s="9"/>
      <c r="AN40" s="8"/>
      <c r="AO40" s="8"/>
      <c r="AP40" s="9"/>
      <c r="AQ40" s="9"/>
      <c r="AR40" s="9"/>
      <c r="AS40" s="9"/>
      <c r="AT40" s="11"/>
    </row>
    <row r="41" spans="1:46">
      <c r="A41" s="2" t="s">
        <v>71</v>
      </c>
      <c r="B41" s="2" t="s">
        <v>52</v>
      </c>
      <c r="C41" s="3">
        <v>1971</v>
      </c>
      <c r="D41" s="18" t="s">
        <v>55</v>
      </c>
      <c r="E41" s="24" t="s">
        <v>49</v>
      </c>
      <c r="F41" s="8">
        <v>156.99992</v>
      </c>
      <c r="G41" s="8">
        <v>968</v>
      </c>
      <c r="H41" s="11">
        <v>0.16219</v>
      </c>
      <c r="I41" s="8">
        <v>226.00431</v>
      </c>
      <c r="J41" s="8">
        <v>1379</v>
      </c>
      <c r="K41" s="11">
        <v>0.16389000000000001</v>
      </c>
      <c r="L41" s="4">
        <f t="shared" si="4"/>
        <v>0.16304000000000002</v>
      </c>
      <c r="M41" s="4">
        <f t="shared" si="0"/>
        <v>1.2020815280171357E-3</v>
      </c>
      <c r="N41" s="4">
        <f t="shared" si="1"/>
        <v>1.445000000000012E-6</v>
      </c>
      <c r="O41" s="22">
        <f t="shared" si="5"/>
        <v>1.0589342072407938E-5</v>
      </c>
      <c r="P41" s="8"/>
      <c r="Q41" s="8"/>
      <c r="R41" s="9"/>
      <c r="S41" s="8"/>
      <c r="T41" s="8"/>
      <c r="U41" s="9"/>
      <c r="V41" s="8"/>
      <c r="W41" s="8"/>
      <c r="X41" s="9"/>
      <c r="Y41" s="8"/>
      <c r="Z41" s="8"/>
      <c r="AA41" s="9"/>
      <c r="AB41" s="8"/>
      <c r="AC41" s="8"/>
      <c r="AD41" s="9"/>
      <c r="AE41" s="8"/>
      <c r="AF41" s="8"/>
      <c r="AG41" s="9"/>
      <c r="AH41" s="8"/>
      <c r="AI41" s="8"/>
      <c r="AJ41" s="9"/>
      <c r="AK41" s="8"/>
      <c r="AL41" s="8"/>
      <c r="AM41" s="9"/>
      <c r="AN41" s="8"/>
      <c r="AO41" s="8"/>
      <c r="AP41" s="9"/>
      <c r="AQ41" s="10"/>
      <c r="AR41" s="9"/>
      <c r="AS41" s="8"/>
      <c r="AT41" s="11"/>
    </row>
    <row r="42" spans="1:46">
      <c r="A42" s="2" t="s">
        <v>72</v>
      </c>
      <c r="B42" s="2" t="s">
        <v>52</v>
      </c>
      <c r="C42" s="3">
        <v>3739</v>
      </c>
      <c r="D42" s="18" t="s">
        <v>55</v>
      </c>
      <c r="E42" s="24" t="s">
        <v>49</v>
      </c>
      <c r="F42" s="8">
        <v>117.00694</v>
      </c>
      <c r="G42" s="8">
        <v>1678</v>
      </c>
      <c r="H42" s="11">
        <v>6.973E-2</v>
      </c>
      <c r="I42" s="8">
        <v>177.99964</v>
      </c>
      <c r="J42" s="8">
        <v>2212</v>
      </c>
      <c r="K42" s="11">
        <v>8.047E-2</v>
      </c>
      <c r="L42" s="4">
        <f t="shared" si="4"/>
        <v>7.51E-2</v>
      </c>
      <c r="M42" s="4">
        <f t="shared" si="0"/>
        <v>7.5943268299435204E-3</v>
      </c>
      <c r="N42" s="4">
        <f t="shared" si="1"/>
        <v>5.7673799999999997E-5</v>
      </c>
      <c r="O42" s="22">
        <f t="shared" si="5"/>
        <v>8.3031684859154165E-4</v>
      </c>
      <c r="P42" s="8"/>
      <c r="Q42" s="8"/>
      <c r="R42" s="9"/>
      <c r="S42" s="8"/>
      <c r="T42" s="8"/>
      <c r="U42" s="9"/>
      <c r="V42" s="8"/>
      <c r="W42" s="8"/>
      <c r="X42" s="9"/>
      <c r="Y42" s="8"/>
      <c r="Z42" s="8"/>
      <c r="AA42" s="9"/>
      <c r="AB42" s="8"/>
      <c r="AC42" s="8"/>
      <c r="AD42" s="9"/>
      <c r="AE42" s="8"/>
      <c r="AF42" s="8"/>
      <c r="AG42" s="9"/>
      <c r="AH42" s="8"/>
      <c r="AI42" s="8"/>
      <c r="AJ42" s="9"/>
      <c r="AK42" s="8"/>
      <c r="AL42" s="8"/>
      <c r="AM42" s="9"/>
      <c r="AN42" s="8"/>
      <c r="AO42" s="8"/>
      <c r="AP42" s="9"/>
      <c r="AQ42" s="10"/>
      <c r="AR42" s="9"/>
      <c r="AS42" s="8"/>
      <c r="AT42" s="11"/>
    </row>
    <row r="43" spans="1:46">
      <c r="A43" s="2" t="s">
        <v>72</v>
      </c>
      <c r="B43" s="2" t="s">
        <v>52</v>
      </c>
      <c r="C43" s="3">
        <v>1971</v>
      </c>
      <c r="D43" s="18" t="s">
        <v>55</v>
      </c>
      <c r="E43" s="24" t="s">
        <v>49</v>
      </c>
      <c r="F43" s="8">
        <v>169.0052</v>
      </c>
      <c r="G43" s="8">
        <v>1820</v>
      </c>
      <c r="H43" s="11">
        <v>9.2859999999999998E-2</v>
      </c>
      <c r="I43" s="8">
        <v>224.00145000000001</v>
      </c>
      <c r="J43" s="8">
        <v>2565</v>
      </c>
      <c r="K43" s="11">
        <v>8.7330000000000005E-2</v>
      </c>
      <c r="L43" s="4">
        <f t="shared" si="4"/>
        <v>9.0095000000000008E-2</v>
      </c>
      <c r="M43" s="4">
        <f t="shared" si="0"/>
        <v>3.9103004999616027E-3</v>
      </c>
      <c r="N43" s="4">
        <f t="shared" si="1"/>
        <v>1.5290449999999961E-5</v>
      </c>
      <c r="O43" s="22">
        <f t="shared" si="5"/>
        <v>1.8651919216442078E-4</v>
      </c>
      <c r="P43" s="8"/>
      <c r="Q43" s="8"/>
      <c r="R43" s="9"/>
      <c r="S43" s="8"/>
      <c r="T43" s="8"/>
      <c r="U43" s="9"/>
      <c r="V43" s="8"/>
      <c r="W43" s="8"/>
      <c r="X43" s="9"/>
      <c r="Y43" s="8"/>
      <c r="Z43" s="8"/>
      <c r="AA43" s="9"/>
      <c r="AB43" s="8"/>
      <c r="AC43" s="8"/>
      <c r="AD43" s="9"/>
      <c r="AE43" s="8"/>
      <c r="AF43" s="8"/>
      <c r="AG43" s="9"/>
      <c r="AH43" s="8"/>
      <c r="AI43" s="8"/>
      <c r="AJ43" s="9"/>
      <c r="AK43" s="8"/>
      <c r="AL43" s="8"/>
      <c r="AM43" s="9"/>
      <c r="AN43" s="8"/>
      <c r="AO43" s="8"/>
      <c r="AP43" s="9"/>
      <c r="AQ43" s="10"/>
      <c r="AR43" s="9"/>
      <c r="AS43" s="8"/>
      <c r="AT43" s="11"/>
    </row>
    <row r="44" spans="1:46">
      <c r="A44" s="2" t="s">
        <v>73</v>
      </c>
      <c r="B44" s="2" t="s">
        <v>52</v>
      </c>
      <c r="C44" s="3">
        <v>3739</v>
      </c>
      <c r="D44" s="18" t="s">
        <v>55</v>
      </c>
      <c r="E44" s="24" t="s">
        <v>49</v>
      </c>
      <c r="F44" s="8">
        <v>250.00569999999999</v>
      </c>
      <c r="G44" s="8">
        <v>2810</v>
      </c>
      <c r="H44" s="11">
        <v>8.8969999999999994E-2</v>
      </c>
      <c r="I44" s="8">
        <v>224.99136000000001</v>
      </c>
      <c r="J44" s="8">
        <v>2544</v>
      </c>
      <c r="K44" s="11">
        <v>8.8440000000000005E-2</v>
      </c>
      <c r="L44" s="4">
        <f t="shared" si="4"/>
        <v>8.8705000000000006E-2</v>
      </c>
      <c r="M44" s="4">
        <f t="shared" si="0"/>
        <v>3.747665940288623E-4</v>
      </c>
      <c r="N44" s="4">
        <f t="shared" si="1"/>
        <v>1.4044999999999409E-7</v>
      </c>
      <c r="O44" s="22">
        <f t="shared" si="5"/>
        <v>1.7374593633791857E-6</v>
      </c>
      <c r="P44" s="8"/>
      <c r="Q44" s="8"/>
      <c r="R44" s="9"/>
      <c r="S44" s="8"/>
      <c r="T44" s="8"/>
      <c r="U44" s="9"/>
      <c r="V44" s="8"/>
      <c r="W44" s="8"/>
      <c r="X44" s="9"/>
      <c r="Y44" s="8"/>
      <c r="Z44" s="8"/>
      <c r="AA44" s="9"/>
      <c r="AB44" s="8"/>
      <c r="AC44" s="8"/>
      <c r="AD44" s="9"/>
      <c r="AE44" s="8"/>
      <c r="AF44" s="8"/>
      <c r="AG44" s="9"/>
      <c r="AH44" s="8"/>
      <c r="AI44" s="8"/>
      <c r="AJ44" s="9"/>
      <c r="AK44" s="8"/>
      <c r="AL44" s="8"/>
      <c r="AM44" s="9"/>
      <c r="AN44" s="8"/>
      <c r="AO44" s="8"/>
      <c r="AP44" s="9"/>
      <c r="AQ44" s="10"/>
      <c r="AR44" s="9"/>
      <c r="AS44" s="8"/>
      <c r="AT44" s="11"/>
    </row>
    <row r="45" spans="1:46">
      <c r="A45" s="2" t="s">
        <v>73</v>
      </c>
      <c r="B45" s="2" t="s">
        <v>52</v>
      </c>
      <c r="C45" s="3">
        <v>1971</v>
      </c>
      <c r="D45" s="18" t="s">
        <v>55</v>
      </c>
      <c r="E45" s="24" t="s">
        <v>49</v>
      </c>
      <c r="F45" s="8">
        <v>96.99954000000001</v>
      </c>
      <c r="G45" s="8">
        <v>2491</v>
      </c>
      <c r="H45" s="11">
        <v>3.8940000000000002E-2</v>
      </c>
      <c r="I45" s="8">
        <v>124.99409999999999</v>
      </c>
      <c r="J45" s="8">
        <v>3234</v>
      </c>
      <c r="K45" s="11">
        <v>3.8649999999999997E-2</v>
      </c>
      <c r="L45" s="4">
        <f t="shared" si="4"/>
        <v>3.8794999999999996E-2</v>
      </c>
      <c r="M45" s="4">
        <f t="shared" si="0"/>
        <v>2.0506096654410269E-4</v>
      </c>
      <c r="N45" s="4">
        <f t="shared" si="1"/>
        <v>4.2050000000001604E-8</v>
      </c>
      <c r="O45" s="22">
        <f t="shared" si="5"/>
        <v>1.1276497362826265E-6</v>
      </c>
      <c r="P45" s="8"/>
      <c r="Q45" s="8"/>
      <c r="R45" s="9"/>
      <c r="S45" s="8"/>
      <c r="T45" s="8"/>
      <c r="U45" s="9"/>
      <c r="V45" s="8"/>
      <c r="W45" s="8"/>
      <c r="X45" s="9"/>
      <c r="Y45" s="8"/>
      <c r="Z45" s="8"/>
      <c r="AA45" s="9"/>
      <c r="AB45" s="8"/>
      <c r="AC45" s="8"/>
      <c r="AD45" s="9"/>
      <c r="AE45" s="8"/>
      <c r="AF45" s="8"/>
      <c r="AG45" s="9"/>
      <c r="AH45" s="8"/>
      <c r="AI45" s="8"/>
      <c r="AJ45" s="9"/>
      <c r="AK45" s="8"/>
      <c r="AL45" s="8"/>
      <c r="AM45" s="9"/>
      <c r="AN45" s="8"/>
      <c r="AO45" s="8"/>
      <c r="AP45" s="9"/>
      <c r="AQ45" s="10"/>
      <c r="AR45" s="9"/>
      <c r="AS45" s="8"/>
      <c r="AT45" s="11"/>
    </row>
    <row r="46" spans="1:46">
      <c r="A46" s="2" t="s">
        <v>74</v>
      </c>
      <c r="B46" s="2" t="s">
        <v>52</v>
      </c>
      <c r="C46" s="3">
        <v>8873</v>
      </c>
      <c r="D46" s="18" t="s">
        <v>55</v>
      </c>
      <c r="E46" s="24" t="s">
        <v>49</v>
      </c>
      <c r="F46" s="8">
        <v>6.0031999999999996</v>
      </c>
      <c r="G46" s="8">
        <v>1340</v>
      </c>
      <c r="H46" s="11">
        <v>4.4799999999999996E-3</v>
      </c>
      <c r="I46" s="8">
        <v>5.0057999999999998</v>
      </c>
      <c r="J46" s="8">
        <v>2060</v>
      </c>
      <c r="K46" s="11">
        <v>2.4299999999999999E-3</v>
      </c>
      <c r="L46" s="4">
        <f t="shared" si="4"/>
        <v>3.4549999999999997E-3</v>
      </c>
      <c r="M46" s="4">
        <f t="shared" si="0"/>
        <v>1.4495689014324222E-3</v>
      </c>
      <c r="N46" s="4">
        <f t="shared" si="1"/>
        <v>2.1012499999999996E-6</v>
      </c>
      <c r="O46" s="22">
        <f t="shared" si="5"/>
        <v>6.102850907047379E-4</v>
      </c>
      <c r="P46" s="8"/>
      <c r="Q46" s="8"/>
      <c r="R46" s="9"/>
      <c r="S46" s="8"/>
      <c r="T46" s="8"/>
      <c r="U46" s="9"/>
      <c r="V46" s="8"/>
      <c r="W46" s="8"/>
      <c r="X46" s="9"/>
      <c r="Y46" s="8"/>
      <c r="Z46" s="8"/>
      <c r="AA46" s="9"/>
      <c r="AB46" s="8"/>
      <c r="AC46" s="8"/>
      <c r="AD46" s="9"/>
      <c r="AE46" s="8"/>
      <c r="AF46" s="8"/>
      <c r="AG46" s="9"/>
      <c r="AH46" s="8"/>
      <c r="AI46" s="8"/>
      <c r="AJ46" s="9"/>
      <c r="AK46" s="8"/>
      <c r="AL46" s="8"/>
      <c r="AM46" s="9"/>
      <c r="AN46" s="8"/>
      <c r="AO46" s="8"/>
      <c r="AP46" s="9"/>
      <c r="AQ46" s="10"/>
      <c r="AR46" s="9"/>
      <c r="AS46" s="8"/>
      <c r="AT46" s="11"/>
    </row>
    <row r="47" spans="1:46">
      <c r="A47" s="2" t="s">
        <v>75</v>
      </c>
      <c r="B47" s="2" t="s">
        <v>52</v>
      </c>
      <c r="C47" s="3">
        <v>3573</v>
      </c>
      <c r="D47" s="18" t="s">
        <v>55</v>
      </c>
      <c r="E47" s="24" t="s">
        <v>49</v>
      </c>
      <c r="F47" s="8">
        <v>1</v>
      </c>
      <c r="G47" s="8">
        <v>1999</v>
      </c>
      <c r="H47" s="11">
        <v>5.0025012506253123E-4</v>
      </c>
      <c r="I47" s="8">
        <v>3</v>
      </c>
      <c r="J47" s="8">
        <v>2796</v>
      </c>
      <c r="K47" s="11">
        <v>1.0729613733905579E-3</v>
      </c>
      <c r="L47" s="4">
        <f t="shared" si="4"/>
        <v>7.8660574922654464E-4</v>
      </c>
      <c r="M47" s="4">
        <f t="shared" si="0"/>
        <v>4.0496800735456044E-4</v>
      </c>
      <c r="N47" s="4">
        <f t="shared" si="1"/>
        <v>1.6399908698072334E-7</v>
      </c>
      <c r="O47" s="22">
        <f t="shared" si="5"/>
        <v>2.0865368873909689E-4</v>
      </c>
      <c r="P47" s="8"/>
      <c r="Q47" s="8"/>
      <c r="R47" s="9"/>
      <c r="S47" s="8"/>
      <c r="T47" s="8"/>
      <c r="U47" s="9"/>
      <c r="V47" s="8"/>
      <c r="W47" s="8"/>
      <c r="X47" s="9"/>
      <c r="Y47" s="8"/>
      <c r="Z47" s="8"/>
      <c r="AA47" s="9"/>
      <c r="AB47" s="8"/>
      <c r="AC47" s="8"/>
      <c r="AD47" s="9"/>
      <c r="AE47" s="8"/>
      <c r="AF47" s="8"/>
      <c r="AG47" s="9"/>
      <c r="AH47" s="8"/>
      <c r="AI47" s="8"/>
      <c r="AJ47" s="9"/>
      <c r="AK47" s="8"/>
      <c r="AL47" s="8"/>
      <c r="AM47" s="9"/>
      <c r="AN47" s="8"/>
      <c r="AO47" s="8"/>
      <c r="AP47" s="9"/>
      <c r="AQ47" s="10"/>
      <c r="AR47" s="9"/>
      <c r="AS47" s="8"/>
      <c r="AT47" s="11"/>
    </row>
    <row r="48" spans="1:46">
      <c r="A48" s="2" t="s">
        <v>68</v>
      </c>
      <c r="B48" s="2" t="s">
        <v>52</v>
      </c>
      <c r="C48" s="3">
        <v>9861</v>
      </c>
      <c r="D48" s="18" t="s">
        <v>55</v>
      </c>
      <c r="E48" s="24" t="s">
        <v>49</v>
      </c>
      <c r="F48" s="8">
        <v>17.00712</v>
      </c>
      <c r="G48" s="8">
        <v>2691</v>
      </c>
      <c r="H48" s="11">
        <v>6.3200000000000001E-3</v>
      </c>
      <c r="I48" s="8">
        <v>8.9992000000000001</v>
      </c>
      <c r="J48" s="8">
        <v>1607</v>
      </c>
      <c r="K48" s="11">
        <v>5.5999999999999999E-3</v>
      </c>
      <c r="L48" s="4">
        <f t="shared" si="4"/>
        <v>5.96E-3</v>
      </c>
      <c r="M48" s="4">
        <f t="shared" si="0"/>
        <v>5.0911688245431426E-4</v>
      </c>
      <c r="N48" s="4">
        <f t="shared" si="1"/>
        <v>2.592000000000001E-7</v>
      </c>
      <c r="O48" s="22">
        <f t="shared" si="5"/>
        <v>4.3750686980308692E-5</v>
      </c>
      <c r="P48" s="8"/>
      <c r="Q48" s="8"/>
      <c r="R48" s="9"/>
      <c r="S48" s="8"/>
      <c r="T48" s="8"/>
      <c r="U48" s="9"/>
      <c r="V48" s="8"/>
      <c r="W48" s="8"/>
      <c r="X48" s="9"/>
      <c r="Y48" s="8"/>
      <c r="Z48" s="8"/>
      <c r="AA48" s="9"/>
      <c r="AB48" s="8"/>
      <c r="AC48" s="8"/>
      <c r="AD48" s="9"/>
      <c r="AE48" s="8"/>
      <c r="AF48" s="8"/>
      <c r="AG48" s="9"/>
      <c r="AH48" s="8"/>
      <c r="AI48" s="8"/>
      <c r="AJ48" s="9"/>
      <c r="AK48" s="8"/>
      <c r="AL48" s="8"/>
      <c r="AM48" s="9"/>
      <c r="AN48" s="8"/>
      <c r="AO48" s="8"/>
      <c r="AP48" s="9"/>
      <c r="AQ48" s="10"/>
      <c r="AR48" s="9"/>
      <c r="AS48" s="8"/>
      <c r="AT48" s="11"/>
    </row>
    <row r="49" spans="1:46">
      <c r="A49" s="2" t="s">
        <v>68</v>
      </c>
      <c r="B49" s="2" t="s">
        <v>52</v>
      </c>
      <c r="C49" s="3">
        <v>3573</v>
      </c>
      <c r="D49" s="18" t="s">
        <v>55</v>
      </c>
      <c r="E49" s="24" t="s">
        <v>49</v>
      </c>
      <c r="F49" s="8">
        <v>6</v>
      </c>
      <c r="G49" s="8">
        <v>6286</v>
      </c>
      <c r="H49" s="11">
        <v>9.5450206808781423E-4</v>
      </c>
      <c r="I49" s="8">
        <v>1</v>
      </c>
      <c r="J49" s="8">
        <v>3572</v>
      </c>
      <c r="K49" s="11">
        <v>2.7995520716685331E-4</v>
      </c>
      <c r="L49" s="4">
        <f t="shared" si="4"/>
        <v>6.1722863762733379E-4</v>
      </c>
      <c r="M49" s="4">
        <f t="shared" si="0"/>
        <v>4.7697665958531041E-4</v>
      </c>
      <c r="N49" s="4">
        <f t="shared" si="1"/>
        <v>2.275067337891611E-7</v>
      </c>
      <c r="O49" s="22">
        <f t="shared" si="5"/>
        <v>3.6882158459568742E-4</v>
      </c>
      <c r="P49" s="8"/>
      <c r="Q49" s="8"/>
      <c r="R49" s="9"/>
      <c r="S49" s="8"/>
      <c r="T49" s="8"/>
      <c r="U49" s="9"/>
      <c r="V49" s="8"/>
      <c r="W49" s="8"/>
      <c r="X49" s="9"/>
      <c r="Y49" s="8"/>
      <c r="Z49" s="8"/>
      <c r="AA49" s="9"/>
      <c r="AB49" s="8"/>
      <c r="AC49" s="8"/>
      <c r="AD49" s="9"/>
      <c r="AE49" s="8"/>
      <c r="AF49" s="8"/>
      <c r="AG49" s="9"/>
      <c r="AH49" s="8"/>
      <c r="AI49" s="8"/>
      <c r="AJ49" s="9"/>
      <c r="AK49" s="8"/>
      <c r="AL49" s="8"/>
      <c r="AM49" s="9"/>
      <c r="AN49" s="8"/>
      <c r="AO49" s="8"/>
      <c r="AP49" s="9"/>
      <c r="AQ49" s="10"/>
      <c r="AR49" s="9"/>
      <c r="AS49" s="8"/>
      <c r="AT49" s="11"/>
    </row>
    <row r="50" spans="1:46">
      <c r="A50" s="2" t="s">
        <v>76</v>
      </c>
      <c r="B50" s="2" t="s">
        <v>52</v>
      </c>
      <c r="C50" s="3">
        <v>3739</v>
      </c>
      <c r="D50" s="18" t="s">
        <v>55</v>
      </c>
      <c r="E50" s="24" t="s">
        <v>49</v>
      </c>
      <c r="F50" s="8">
        <v>95.997820000000004</v>
      </c>
      <c r="G50" s="8">
        <v>674</v>
      </c>
      <c r="H50" s="11">
        <v>0.14243</v>
      </c>
      <c r="I50" s="8">
        <v>156.00239999999999</v>
      </c>
      <c r="J50" s="8">
        <v>922</v>
      </c>
      <c r="K50" s="11">
        <v>0.16919999999999999</v>
      </c>
      <c r="L50" s="4">
        <f t="shared" si="4"/>
        <v>0.15581499999999998</v>
      </c>
      <c r="M50" s="4">
        <f t="shared" si="0"/>
        <v>1.8929248532363867E-2</v>
      </c>
      <c r="N50" s="4">
        <f t="shared" si="1"/>
        <v>3.5831644999999968E-4</v>
      </c>
      <c r="O50" s="22">
        <f t="shared" si="5"/>
        <v>2.7240799620945125E-3</v>
      </c>
      <c r="P50" s="8"/>
      <c r="Q50" s="8"/>
      <c r="R50" s="9"/>
      <c r="S50" s="8"/>
      <c r="T50" s="8"/>
      <c r="U50" s="9"/>
      <c r="V50" s="8"/>
      <c r="W50" s="8"/>
      <c r="X50" s="9"/>
      <c r="Y50" s="8"/>
      <c r="Z50" s="8"/>
      <c r="AA50" s="9"/>
      <c r="AB50" s="8"/>
      <c r="AC50" s="8"/>
      <c r="AD50" s="9"/>
      <c r="AE50" s="8"/>
      <c r="AF50" s="8"/>
      <c r="AG50" s="9"/>
      <c r="AH50" s="8"/>
      <c r="AI50" s="8"/>
      <c r="AJ50" s="9"/>
      <c r="AK50" s="8"/>
      <c r="AL50" s="8"/>
      <c r="AM50" s="9"/>
      <c r="AN50" s="8"/>
      <c r="AO50" s="8"/>
      <c r="AP50" s="9"/>
      <c r="AQ50" s="10"/>
      <c r="AR50" s="9"/>
      <c r="AS50" s="8"/>
      <c r="AT50" s="11"/>
    </row>
    <row r="51" spans="1:46">
      <c r="A51" s="2" t="s">
        <v>77</v>
      </c>
      <c r="B51" s="2" t="s">
        <v>52</v>
      </c>
      <c r="C51" s="3">
        <v>3739</v>
      </c>
      <c r="D51" s="18" t="s">
        <v>55</v>
      </c>
      <c r="E51" s="24" t="s">
        <v>49</v>
      </c>
      <c r="F51" s="8">
        <v>178.99234999999999</v>
      </c>
      <c r="G51" s="8">
        <v>2581</v>
      </c>
      <c r="H51" s="11">
        <v>6.9349999999999995E-2</v>
      </c>
      <c r="I51" s="8">
        <v>43.002049999999997</v>
      </c>
      <c r="J51" s="8">
        <v>845</v>
      </c>
      <c r="K51" s="11">
        <v>5.0889999999999998E-2</v>
      </c>
      <c r="L51" s="4">
        <f t="shared" si="4"/>
        <v>6.0119999999999993E-2</v>
      </c>
      <c r="M51" s="4">
        <f t="shared" si="0"/>
        <v>1.305319118070369E-2</v>
      </c>
      <c r="N51" s="4">
        <f t="shared" si="1"/>
        <v>1.703858000000006E-4</v>
      </c>
      <c r="O51" s="22">
        <f t="shared" si="5"/>
        <v>3.0153797751279409E-3</v>
      </c>
      <c r="P51" s="8"/>
      <c r="Q51" s="8"/>
      <c r="R51" s="9"/>
      <c r="S51" s="8"/>
      <c r="T51" s="8"/>
      <c r="U51" s="9"/>
      <c r="V51" s="8"/>
      <c r="W51" s="8"/>
      <c r="X51" s="9"/>
      <c r="Y51" s="8"/>
      <c r="Z51" s="8"/>
      <c r="AA51" s="9"/>
      <c r="AB51" s="8"/>
      <c r="AC51" s="8"/>
      <c r="AD51" s="9"/>
      <c r="AE51" s="8"/>
      <c r="AF51" s="8"/>
      <c r="AG51" s="9"/>
      <c r="AH51" s="8"/>
      <c r="AI51" s="8"/>
      <c r="AJ51" s="9"/>
      <c r="AK51" s="8"/>
      <c r="AL51" s="8"/>
      <c r="AM51" s="9"/>
      <c r="AN51" s="8"/>
      <c r="AO51" s="8"/>
      <c r="AP51" s="9"/>
      <c r="AQ51" s="10"/>
      <c r="AR51" s="9"/>
      <c r="AS51" s="8"/>
      <c r="AT51" s="11"/>
    </row>
    <row r="52" spans="1:46">
      <c r="A52" s="2" t="s">
        <v>67</v>
      </c>
      <c r="B52" s="2" t="s">
        <v>52</v>
      </c>
      <c r="C52" s="3">
        <v>15760</v>
      </c>
      <c r="D52" s="18" t="s">
        <v>55</v>
      </c>
      <c r="E52" s="24" t="s">
        <v>49</v>
      </c>
      <c r="F52" s="8">
        <v>4</v>
      </c>
      <c r="G52" s="8">
        <v>8548</v>
      </c>
      <c r="H52" s="11">
        <v>4.6794571829667761E-4</v>
      </c>
      <c r="I52" s="8">
        <v>11</v>
      </c>
      <c r="J52" s="8">
        <v>12549</v>
      </c>
      <c r="K52" s="11">
        <v>8.7656386963104634E-4</v>
      </c>
      <c r="L52" s="4">
        <f t="shared" si="4"/>
        <v>6.7225479396386195E-4</v>
      </c>
      <c r="M52" s="4">
        <f t="shared" si="0"/>
        <v>2.8893666572444302E-4</v>
      </c>
      <c r="N52" s="4">
        <f t="shared" si="1"/>
        <v>8.3484396799958524E-8</v>
      </c>
      <c r="O52" s="22">
        <f t="shared" si="5"/>
        <v>1.2426918794812146E-4</v>
      </c>
      <c r="P52" s="8"/>
      <c r="Q52" s="8"/>
      <c r="R52" s="9"/>
      <c r="S52" s="8"/>
      <c r="T52" s="8"/>
      <c r="U52" s="9"/>
      <c r="V52" s="8"/>
      <c r="W52" s="8"/>
      <c r="X52" s="9"/>
      <c r="Y52" s="8"/>
      <c r="Z52" s="8"/>
      <c r="AA52" s="9"/>
      <c r="AB52" s="8"/>
      <c r="AC52" s="8"/>
      <c r="AD52" s="9"/>
      <c r="AE52" s="8"/>
      <c r="AF52" s="8"/>
      <c r="AG52" s="9"/>
      <c r="AH52" s="8"/>
      <c r="AI52" s="8"/>
      <c r="AJ52" s="9"/>
      <c r="AK52" s="8"/>
      <c r="AL52" s="8"/>
      <c r="AM52" s="9"/>
      <c r="AN52" s="8"/>
      <c r="AO52" s="8"/>
      <c r="AP52" s="9"/>
      <c r="AQ52" s="10"/>
      <c r="AR52" s="9"/>
      <c r="AS52" s="8"/>
      <c r="AT52" s="11"/>
    </row>
    <row r="53" spans="1:46">
      <c r="A53" s="2" t="s">
        <v>78</v>
      </c>
      <c r="B53" s="2" t="s">
        <v>52</v>
      </c>
      <c r="C53" s="3">
        <v>133</v>
      </c>
      <c r="D53" s="18" t="s">
        <v>48</v>
      </c>
      <c r="E53" s="24" t="s">
        <v>49</v>
      </c>
      <c r="F53" s="8">
        <v>249.01149999999998</v>
      </c>
      <c r="G53" s="8">
        <v>2854</v>
      </c>
      <c r="H53" s="11">
        <v>8.7249999999999994E-2</v>
      </c>
      <c r="I53" s="8">
        <v>96.003450000000001</v>
      </c>
      <c r="J53" s="8">
        <v>951</v>
      </c>
      <c r="K53" s="11">
        <v>0.10095</v>
      </c>
      <c r="L53" s="4">
        <f t="shared" si="4"/>
        <v>9.4099999999999989E-2</v>
      </c>
      <c r="M53" s="4">
        <f t="shared" si="0"/>
        <v>9.6873629022557039E-3</v>
      </c>
      <c r="N53" s="4">
        <f t="shared" si="1"/>
        <v>9.3845000000000048E-5</v>
      </c>
      <c r="O53" s="22">
        <f t="shared" si="5"/>
        <v>1.1008832287194158E-3</v>
      </c>
      <c r="P53" s="8"/>
      <c r="Q53" s="8"/>
      <c r="R53" s="9"/>
      <c r="S53" s="8"/>
      <c r="T53" s="8"/>
      <c r="U53" s="9"/>
      <c r="V53" s="8"/>
      <c r="W53" s="8"/>
      <c r="X53" s="9"/>
      <c r="Y53" s="8"/>
      <c r="Z53" s="8"/>
      <c r="AA53" s="9"/>
      <c r="AB53" s="8"/>
      <c r="AC53" s="8"/>
      <c r="AD53" s="9"/>
      <c r="AE53" s="8"/>
      <c r="AF53" s="8"/>
      <c r="AG53" s="9"/>
      <c r="AH53" s="8"/>
      <c r="AI53" s="8"/>
      <c r="AJ53" s="9"/>
      <c r="AK53" s="8"/>
      <c r="AL53" s="8"/>
      <c r="AM53" s="9"/>
      <c r="AN53" s="8"/>
      <c r="AO53" s="8"/>
      <c r="AP53" s="9"/>
      <c r="AQ53" s="10"/>
      <c r="AR53" s="9"/>
      <c r="AS53" s="8"/>
      <c r="AT53" s="11"/>
    </row>
    <row r="54" spans="1:46">
      <c r="A54" s="2" t="s">
        <v>78</v>
      </c>
      <c r="B54" s="2" t="s">
        <v>52</v>
      </c>
      <c r="C54" s="3">
        <v>6570</v>
      </c>
      <c r="D54" s="18" t="s">
        <v>55</v>
      </c>
      <c r="E54" s="24" t="s">
        <v>49</v>
      </c>
      <c r="F54" s="8">
        <v>37.990679999999998</v>
      </c>
      <c r="G54" s="8">
        <v>2982</v>
      </c>
      <c r="H54" s="11">
        <v>1.274E-2</v>
      </c>
      <c r="I54" s="8">
        <v>14.00216</v>
      </c>
      <c r="J54" s="8">
        <v>967</v>
      </c>
      <c r="K54" s="11">
        <v>1.448E-2</v>
      </c>
      <c r="L54" s="4">
        <f t="shared" si="4"/>
        <v>1.3610000000000001E-2</v>
      </c>
      <c r="M54" s="4">
        <f t="shared" si="0"/>
        <v>1.2303657992645929E-3</v>
      </c>
      <c r="N54" s="4">
        <f t="shared" si="1"/>
        <v>1.5138000000000004E-6</v>
      </c>
      <c r="O54" s="22">
        <f t="shared" si="5"/>
        <v>1.1276172603326724E-4</v>
      </c>
      <c r="P54" s="8"/>
      <c r="Q54" s="8"/>
      <c r="R54" s="9"/>
      <c r="S54" s="8"/>
      <c r="T54" s="8"/>
      <c r="U54" s="9"/>
      <c r="V54" s="8"/>
      <c r="W54" s="8"/>
      <c r="X54" s="9"/>
      <c r="Y54" s="8"/>
      <c r="Z54" s="8"/>
      <c r="AA54" s="9"/>
      <c r="AB54" s="8"/>
      <c r="AC54" s="8"/>
      <c r="AD54" s="9"/>
      <c r="AE54" s="8"/>
      <c r="AF54" s="8"/>
      <c r="AG54" s="9"/>
      <c r="AH54" s="8"/>
      <c r="AI54" s="8"/>
      <c r="AJ54" s="9"/>
      <c r="AK54" s="8"/>
      <c r="AL54" s="8"/>
      <c r="AM54" s="9"/>
      <c r="AN54" s="8"/>
      <c r="AO54" s="8"/>
      <c r="AP54" s="9"/>
      <c r="AQ54" s="10"/>
      <c r="AR54" s="9"/>
      <c r="AS54" s="8"/>
      <c r="AT54" s="11"/>
    </row>
    <row r="55" spans="1:46">
      <c r="A55" s="2" t="s">
        <v>51</v>
      </c>
      <c r="B55" s="2" t="s">
        <v>52</v>
      </c>
      <c r="C55" s="3">
        <v>5724</v>
      </c>
      <c r="D55" s="18" t="s">
        <v>55</v>
      </c>
      <c r="E55" s="24" t="s">
        <v>49</v>
      </c>
      <c r="F55" s="8">
        <v>6</v>
      </c>
      <c r="G55" s="8">
        <v>3303</v>
      </c>
      <c r="H55" s="11">
        <v>1.8165304268846503E-3</v>
      </c>
      <c r="I55" s="8">
        <v>4.9964599999999999</v>
      </c>
      <c r="J55" s="8">
        <v>1246</v>
      </c>
      <c r="K55" s="11">
        <v>4.0099999999999997E-3</v>
      </c>
      <c r="L55" s="4">
        <f t="shared" si="4"/>
        <v>2.913265213442325E-3</v>
      </c>
      <c r="M55" s="4">
        <f t="shared" si="0"/>
        <v>1.5510172094762252E-3</v>
      </c>
      <c r="N55" s="4">
        <f t="shared" si="1"/>
        <v>2.4056543840914167E-6</v>
      </c>
      <c r="O55" s="22">
        <f t="shared" si="5"/>
        <v>8.2817148226299717E-4</v>
      </c>
      <c r="P55" s="8"/>
      <c r="Q55" s="8"/>
      <c r="R55" s="9"/>
      <c r="S55" s="8"/>
      <c r="T55" s="8"/>
      <c r="U55" s="9"/>
      <c r="V55" s="8"/>
      <c r="W55" s="8"/>
      <c r="X55" s="9"/>
      <c r="Y55" s="8"/>
      <c r="Z55" s="8"/>
      <c r="AA55" s="9"/>
      <c r="AB55" s="8"/>
      <c r="AC55" s="8"/>
      <c r="AD55" s="9"/>
      <c r="AE55" s="8"/>
      <c r="AF55" s="8"/>
      <c r="AG55" s="9"/>
      <c r="AH55" s="8"/>
      <c r="AI55" s="8"/>
      <c r="AJ55" s="9"/>
      <c r="AK55" s="8"/>
      <c r="AL55" s="8"/>
      <c r="AM55" s="9"/>
      <c r="AN55" s="8"/>
      <c r="AO55" s="8"/>
      <c r="AP55" s="9"/>
      <c r="AQ55" s="10"/>
      <c r="AR55" s="9"/>
      <c r="AS55" s="8"/>
      <c r="AT55" s="11"/>
    </row>
    <row r="56" spans="1:46">
      <c r="A56" s="2" t="s">
        <v>51</v>
      </c>
      <c r="B56" s="2" t="s">
        <v>52</v>
      </c>
      <c r="C56" s="3">
        <v>8637</v>
      </c>
      <c r="D56" s="18" t="s">
        <v>55</v>
      </c>
      <c r="E56" s="24" t="s">
        <v>49</v>
      </c>
      <c r="F56" s="8">
        <v>12</v>
      </c>
      <c r="G56" s="8">
        <v>3547</v>
      </c>
      <c r="H56" s="11">
        <v>3.3831406822667043E-3</v>
      </c>
      <c r="I56" s="8">
        <v>5.9939999999999998</v>
      </c>
      <c r="J56" s="8">
        <v>1332</v>
      </c>
      <c r="K56" s="11">
        <v>4.4999999999999997E-3</v>
      </c>
      <c r="L56" s="4">
        <f t="shared" si="4"/>
        <v>3.9415703411333517E-3</v>
      </c>
      <c r="M56" s="4">
        <f t="shared" si="0"/>
        <v>7.8973879720059406E-4</v>
      </c>
      <c r="N56" s="4">
        <f t="shared" si="1"/>
        <v>6.2368736780384112E-7</v>
      </c>
      <c r="O56" s="22">
        <f t="shared" si="5"/>
        <v>1.5885937562404735E-4</v>
      </c>
      <c r="P56" s="8"/>
      <c r="Q56" s="8"/>
      <c r="R56" s="9"/>
      <c r="S56" s="8"/>
      <c r="T56" s="8"/>
      <c r="U56" s="9"/>
      <c r="V56" s="8"/>
      <c r="W56" s="8"/>
      <c r="X56" s="9"/>
      <c r="Y56" s="8"/>
      <c r="Z56" s="8"/>
      <c r="AA56" s="9"/>
      <c r="AB56" s="8"/>
      <c r="AC56" s="8"/>
      <c r="AD56" s="9"/>
      <c r="AE56" s="8"/>
      <c r="AF56" s="8"/>
      <c r="AG56" s="9"/>
      <c r="AH56" s="8"/>
      <c r="AI56" s="8"/>
      <c r="AJ56" s="9"/>
      <c r="AK56" s="8"/>
      <c r="AL56" s="8"/>
      <c r="AM56" s="9"/>
      <c r="AN56" s="8"/>
      <c r="AO56" s="8"/>
      <c r="AP56" s="9"/>
      <c r="AQ56" s="10"/>
      <c r="AR56" s="9"/>
      <c r="AS56" s="8"/>
      <c r="AT56" s="11"/>
    </row>
    <row r="57" spans="1:46">
      <c r="A57" s="2" t="s">
        <v>51</v>
      </c>
      <c r="B57" s="2" t="s">
        <v>52</v>
      </c>
      <c r="C57" s="3">
        <v>9204</v>
      </c>
      <c r="D57" s="18" t="s">
        <v>55</v>
      </c>
      <c r="E57" s="24" t="s">
        <v>49</v>
      </c>
      <c r="F57" s="8">
        <v>8</v>
      </c>
      <c r="G57" s="8">
        <v>3327</v>
      </c>
      <c r="H57" s="11">
        <v>2.4045686804929365E-3</v>
      </c>
      <c r="I57" s="8">
        <v>12</v>
      </c>
      <c r="J57" s="8">
        <v>3102</v>
      </c>
      <c r="K57" s="11">
        <v>3.8684719535783366E-3</v>
      </c>
      <c r="L57" s="4">
        <f t="shared" si="4"/>
        <v>3.1365203170356367E-3</v>
      </c>
      <c r="M57" s="4">
        <f t="shared" si="0"/>
        <v>1.0351359313998689E-3</v>
      </c>
      <c r="N57" s="4">
        <f t="shared" si="1"/>
        <v>1.0715063964750738E-6</v>
      </c>
      <c r="O57" s="22">
        <f t="shared" si="5"/>
        <v>3.4269753223296917E-4</v>
      </c>
      <c r="P57" s="8"/>
      <c r="Q57" s="8"/>
      <c r="R57" s="9"/>
      <c r="S57" s="8"/>
      <c r="T57" s="8"/>
      <c r="U57" s="9"/>
      <c r="V57" s="8"/>
      <c r="W57" s="8"/>
      <c r="X57" s="9"/>
      <c r="Y57" s="8"/>
      <c r="Z57" s="8"/>
      <c r="AA57" s="9"/>
      <c r="AB57" s="8"/>
      <c r="AC57" s="8"/>
      <c r="AD57" s="9"/>
      <c r="AE57" s="8"/>
      <c r="AF57" s="8"/>
      <c r="AG57" s="9"/>
      <c r="AH57" s="8"/>
      <c r="AI57" s="8"/>
      <c r="AJ57" s="9"/>
      <c r="AK57" s="8"/>
      <c r="AL57" s="8"/>
      <c r="AM57" s="9"/>
      <c r="AN57" s="8"/>
      <c r="AO57" s="8"/>
      <c r="AP57" s="9"/>
      <c r="AQ57" s="10"/>
      <c r="AR57" s="9"/>
      <c r="AS57" s="8"/>
      <c r="AT57" s="11"/>
    </row>
    <row r="58" spans="1:46">
      <c r="A58" s="2" t="s">
        <v>51</v>
      </c>
      <c r="B58" s="2" t="s">
        <v>52</v>
      </c>
      <c r="C58" s="3">
        <v>14439</v>
      </c>
      <c r="D58" s="18" t="s">
        <v>55</v>
      </c>
      <c r="E58" s="24" t="s">
        <v>49</v>
      </c>
      <c r="F58" s="8">
        <v>1</v>
      </c>
      <c r="G58" s="8">
        <v>3078</v>
      </c>
      <c r="H58" s="11">
        <v>3.2488628979857048E-4</v>
      </c>
      <c r="I58" s="8">
        <v>3</v>
      </c>
      <c r="J58" s="8">
        <v>3098</v>
      </c>
      <c r="K58" s="11">
        <v>9.6836668818592645E-4</v>
      </c>
      <c r="L58" s="4">
        <f t="shared" si="4"/>
        <v>6.4662648899224847E-4</v>
      </c>
      <c r="M58" s="4">
        <f t="shared" si="0"/>
        <v>4.5500935326032055E-4</v>
      </c>
      <c r="N58" s="4">
        <f t="shared" si="1"/>
        <v>2.0703351155437518E-7</v>
      </c>
      <c r="O58" s="22">
        <f t="shared" si="5"/>
        <v>3.2038197484298683E-4</v>
      </c>
      <c r="P58" s="8"/>
      <c r="Q58" s="8"/>
      <c r="R58" s="9"/>
      <c r="S58" s="8"/>
      <c r="T58" s="8"/>
      <c r="U58" s="9"/>
      <c r="V58" s="8"/>
      <c r="W58" s="8"/>
      <c r="X58" s="9"/>
      <c r="Y58" s="8"/>
      <c r="Z58" s="8"/>
      <c r="AA58" s="9"/>
      <c r="AB58" s="8"/>
      <c r="AC58" s="8"/>
      <c r="AD58" s="9"/>
      <c r="AE58" s="8"/>
      <c r="AF58" s="8"/>
      <c r="AG58" s="9"/>
      <c r="AH58" s="8"/>
      <c r="AI58" s="8"/>
      <c r="AJ58" s="9"/>
      <c r="AK58" s="8"/>
      <c r="AL58" s="8"/>
      <c r="AM58" s="9"/>
      <c r="AN58" s="8"/>
      <c r="AO58" s="8"/>
      <c r="AP58" s="9"/>
      <c r="AQ58" s="10"/>
      <c r="AR58" s="9"/>
      <c r="AS58" s="8"/>
      <c r="AT58" s="11"/>
    </row>
    <row r="59" spans="1:46">
      <c r="A59" s="2" t="s">
        <v>79</v>
      </c>
      <c r="B59" s="2" t="s">
        <v>52</v>
      </c>
      <c r="C59" s="3">
        <v>133</v>
      </c>
      <c r="D59" s="18" t="s">
        <v>48</v>
      </c>
      <c r="E59" s="24" t="s">
        <v>49</v>
      </c>
      <c r="F59" s="8">
        <v>474.99453</v>
      </c>
      <c r="G59" s="8">
        <v>2187</v>
      </c>
      <c r="H59" s="11">
        <v>0.21718999999999999</v>
      </c>
      <c r="I59" s="8">
        <v>237.00182000000001</v>
      </c>
      <c r="J59" s="8">
        <v>961</v>
      </c>
      <c r="K59" s="11">
        <v>0.24662000000000001</v>
      </c>
      <c r="L59" s="4">
        <f t="shared" si="4"/>
        <v>0.231905</v>
      </c>
      <c r="M59" s="4">
        <f t="shared" si="0"/>
        <v>2.0810152570320102E-2</v>
      </c>
      <c r="N59" s="4">
        <f t="shared" si="1"/>
        <v>4.3306245000000032E-4</v>
      </c>
      <c r="O59" s="22">
        <f t="shared" si="5"/>
        <v>2.4312268207364309E-3</v>
      </c>
      <c r="P59" s="8"/>
      <c r="Q59" s="8"/>
      <c r="R59" s="9"/>
      <c r="S59" s="8"/>
      <c r="T59" s="8"/>
      <c r="U59" s="9"/>
      <c r="V59" s="8"/>
      <c r="W59" s="8"/>
      <c r="X59" s="9"/>
      <c r="Y59" s="8"/>
      <c r="Z59" s="8"/>
      <c r="AA59" s="9"/>
      <c r="AB59" s="8"/>
      <c r="AC59" s="8"/>
      <c r="AD59" s="9"/>
      <c r="AE59" s="8"/>
      <c r="AF59" s="8"/>
      <c r="AG59" s="9"/>
      <c r="AH59" s="8"/>
      <c r="AI59" s="8"/>
      <c r="AJ59" s="9"/>
      <c r="AK59" s="8"/>
      <c r="AL59" s="8"/>
      <c r="AM59" s="9"/>
      <c r="AN59" s="8"/>
      <c r="AO59" s="8"/>
      <c r="AP59" s="9"/>
      <c r="AQ59" s="10"/>
      <c r="AR59" s="9"/>
      <c r="AS59" s="8"/>
      <c r="AT59" s="11"/>
    </row>
    <row r="60" spans="1:46">
      <c r="A60" s="2" t="s">
        <v>79</v>
      </c>
      <c r="B60" s="2" t="s">
        <v>52</v>
      </c>
      <c r="C60" s="3">
        <v>6570</v>
      </c>
      <c r="D60" s="18" t="s">
        <v>55</v>
      </c>
      <c r="E60" s="24" t="s">
        <v>49</v>
      </c>
      <c r="F60" s="8">
        <v>100.98965</v>
      </c>
      <c r="G60" s="8">
        <v>2923</v>
      </c>
      <c r="H60" s="11">
        <v>3.4549999999999997E-2</v>
      </c>
      <c r="I60" s="8">
        <v>28.99841</v>
      </c>
      <c r="J60" s="8">
        <v>1187</v>
      </c>
      <c r="K60" s="11">
        <v>2.443E-2</v>
      </c>
      <c r="L60" s="4">
        <f t="shared" si="4"/>
        <v>2.9489999999999999E-2</v>
      </c>
      <c r="M60" s="4">
        <f t="shared" si="0"/>
        <v>7.155920625607862E-3</v>
      </c>
      <c r="N60" s="4">
        <f t="shared" si="1"/>
        <v>5.1207200000000013E-5</v>
      </c>
      <c r="O60" s="22">
        <f t="shared" si="5"/>
        <v>1.78918909345308E-3</v>
      </c>
      <c r="P60" s="8"/>
      <c r="Q60" s="8"/>
      <c r="R60" s="9"/>
      <c r="S60" s="8"/>
      <c r="T60" s="8"/>
      <c r="U60" s="9"/>
      <c r="V60" s="8"/>
      <c r="W60" s="8"/>
      <c r="X60" s="9"/>
      <c r="Y60" s="8"/>
      <c r="Z60" s="8"/>
      <c r="AA60" s="9"/>
      <c r="AB60" s="8"/>
      <c r="AC60" s="8"/>
      <c r="AD60" s="9"/>
      <c r="AE60" s="8"/>
      <c r="AF60" s="8"/>
      <c r="AG60" s="9"/>
      <c r="AH60" s="8"/>
      <c r="AI60" s="8"/>
      <c r="AJ60" s="9"/>
      <c r="AK60" s="8"/>
      <c r="AL60" s="8"/>
      <c r="AM60" s="9"/>
      <c r="AN60" s="8"/>
      <c r="AO60" s="8"/>
      <c r="AP60" s="9"/>
      <c r="AQ60" s="10"/>
      <c r="AR60" s="9"/>
      <c r="AS60" s="8"/>
      <c r="AT60" s="11"/>
    </row>
    <row r="61" spans="1:46">
      <c r="A61" s="2" t="s">
        <v>80</v>
      </c>
      <c r="B61" s="2" t="s">
        <v>52</v>
      </c>
      <c r="C61" s="3">
        <v>133</v>
      </c>
      <c r="D61" s="18" t="s">
        <v>48</v>
      </c>
      <c r="E61" s="24" t="s">
        <v>49</v>
      </c>
      <c r="F61" s="8">
        <v>122.00175</v>
      </c>
      <c r="G61" s="8">
        <v>585</v>
      </c>
      <c r="H61" s="11">
        <v>0.20855000000000001</v>
      </c>
      <c r="I61" s="8">
        <v>333.99272999999999</v>
      </c>
      <c r="J61" s="8">
        <v>1641</v>
      </c>
      <c r="K61" s="11">
        <v>0.20352999999999999</v>
      </c>
      <c r="L61" s="4">
        <f t="shared" si="4"/>
        <v>0.20604</v>
      </c>
      <c r="M61" s="4">
        <f t="shared" si="0"/>
        <v>3.5496760415564856E-3</v>
      </c>
      <c r="N61" s="4">
        <f t="shared" si="1"/>
        <v>1.2600200000000122E-5</v>
      </c>
      <c r="O61" s="22">
        <f t="shared" si="5"/>
        <v>7.7024213847357451E-5</v>
      </c>
      <c r="P61" s="8"/>
      <c r="Q61" s="8"/>
      <c r="R61" s="9"/>
      <c r="S61" s="8"/>
      <c r="T61" s="8"/>
      <c r="U61" s="9"/>
      <c r="V61" s="8"/>
      <c r="W61" s="8"/>
      <c r="X61" s="9"/>
      <c r="Y61" s="8"/>
      <c r="Z61" s="8"/>
      <c r="AA61" s="9"/>
      <c r="AB61" s="8"/>
      <c r="AC61" s="8"/>
      <c r="AD61" s="9"/>
      <c r="AE61" s="8"/>
      <c r="AF61" s="8"/>
      <c r="AG61" s="9"/>
      <c r="AH61" s="8"/>
      <c r="AI61" s="8"/>
      <c r="AJ61" s="9"/>
      <c r="AK61" s="8"/>
      <c r="AL61" s="8"/>
      <c r="AM61" s="9"/>
      <c r="AN61" s="8"/>
      <c r="AO61" s="8"/>
      <c r="AP61" s="9"/>
      <c r="AQ61" s="10"/>
      <c r="AR61" s="9"/>
      <c r="AS61" s="8"/>
      <c r="AT61" s="11"/>
    </row>
    <row r="62" spans="1:46">
      <c r="A62" s="2" t="s">
        <v>80</v>
      </c>
      <c r="B62" s="2" t="s">
        <v>52</v>
      </c>
      <c r="C62" s="3">
        <v>15607</v>
      </c>
      <c r="D62" s="18" t="s">
        <v>53</v>
      </c>
      <c r="E62" s="24" t="s">
        <v>48</v>
      </c>
      <c r="F62" s="8">
        <v>20.998560000000001</v>
      </c>
      <c r="G62" s="8">
        <v>1353</v>
      </c>
      <c r="H62" s="11">
        <v>1.5520000000000001E-2</v>
      </c>
      <c r="I62" s="8">
        <v>8.995000000000001</v>
      </c>
      <c r="J62" s="8">
        <v>1799</v>
      </c>
      <c r="K62" s="11">
        <v>5.0000000000000001E-3</v>
      </c>
      <c r="L62" s="4">
        <f t="shared" si="4"/>
        <v>1.026E-2</v>
      </c>
      <c r="M62" s="4">
        <f t="shared" si="0"/>
        <v>7.4387633380824806E-3</v>
      </c>
      <c r="N62" s="4">
        <f t="shared" si="1"/>
        <v>5.5335200000000012E-5</v>
      </c>
      <c r="O62" s="22">
        <f t="shared" si="5"/>
        <v>5.4492031715183365E-3</v>
      </c>
      <c r="P62" s="8"/>
      <c r="Q62" s="8"/>
      <c r="R62" s="9"/>
      <c r="S62" s="8"/>
      <c r="T62" s="8"/>
      <c r="U62" s="9"/>
      <c r="V62" s="8"/>
      <c r="W62" s="8"/>
      <c r="X62" s="9"/>
      <c r="Y62" s="8"/>
      <c r="Z62" s="8"/>
      <c r="AA62" s="9"/>
      <c r="AB62" s="8"/>
      <c r="AC62" s="8"/>
      <c r="AD62" s="9"/>
      <c r="AE62" s="8"/>
      <c r="AF62" s="8"/>
      <c r="AG62" s="9"/>
      <c r="AH62" s="8"/>
      <c r="AI62" s="8"/>
      <c r="AJ62" s="9"/>
      <c r="AK62" s="8"/>
      <c r="AL62" s="8"/>
      <c r="AM62" s="9"/>
      <c r="AN62" s="8"/>
      <c r="AO62" s="8"/>
      <c r="AP62" s="9"/>
      <c r="AQ62" s="10"/>
      <c r="AR62" s="9"/>
      <c r="AS62" s="8"/>
      <c r="AT62" s="11"/>
    </row>
    <row r="63" spans="1:46">
      <c r="A63" s="2" t="s">
        <v>80</v>
      </c>
      <c r="B63" s="2" t="s">
        <v>52</v>
      </c>
      <c r="C63" s="3">
        <v>6570</v>
      </c>
      <c r="D63" s="18" t="s">
        <v>55</v>
      </c>
      <c r="E63" s="24" t="s">
        <v>49</v>
      </c>
      <c r="F63" s="8">
        <v>238.00493999999998</v>
      </c>
      <c r="G63" s="8">
        <v>1301</v>
      </c>
      <c r="H63" s="11">
        <v>0.18293999999999999</v>
      </c>
      <c r="I63" s="8">
        <v>332.99515000000002</v>
      </c>
      <c r="J63" s="8">
        <v>1955</v>
      </c>
      <c r="K63" s="11">
        <v>0.17033000000000001</v>
      </c>
      <c r="L63" s="4">
        <f t="shared" si="4"/>
        <v>0.17663499999999999</v>
      </c>
      <c r="M63" s="4">
        <f t="shared" si="0"/>
        <v>8.9166165107623513E-3</v>
      </c>
      <c r="N63" s="4">
        <f t="shared" si="1"/>
        <v>7.9506049999999781E-5</v>
      </c>
      <c r="O63" s="22">
        <f t="shared" si="5"/>
        <v>5.466772649558412E-4</v>
      </c>
      <c r="P63" s="8"/>
      <c r="Q63" s="8"/>
      <c r="R63" s="9"/>
      <c r="S63" s="8"/>
      <c r="T63" s="8"/>
      <c r="U63" s="9"/>
      <c r="V63" s="8"/>
      <c r="W63" s="8"/>
      <c r="X63" s="9"/>
      <c r="Y63" s="8"/>
      <c r="Z63" s="8"/>
      <c r="AA63" s="9"/>
      <c r="AB63" s="8"/>
      <c r="AC63" s="8"/>
      <c r="AD63" s="9"/>
      <c r="AE63" s="8"/>
      <c r="AF63" s="8"/>
      <c r="AG63" s="9"/>
      <c r="AH63" s="8"/>
      <c r="AI63" s="8"/>
      <c r="AJ63" s="9"/>
      <c r="AK63" s="8"/>
      <c r="AL63" s="8"/>
      <c r="AM63" s="9"/>
      <c r="AN63" s="8"/>
      <c r="AO63" s="8"/>
      <c r="AP63" s="9"/>
      <c r="AQ63" s="10"/>
      <c r="AR63" s="9"/>
      <c r="AS63" s="8"/>
      <c r="AT63" s="11"/>
    </row>
    <row r="64" spans="1:46">
      <c r="A64" s="2" t="s">
        <v>80</v>
      </c>
      <c r="B64" s="2" t="s">
        <v>52</v>
      </c>
      <c r="C64" s="3">
        <v>6574</v>
      </c>
      <c r="D64" s="18" t="s">
        <v>53</v>
      </c>
      <c r="E64" s="24" t="s">
        <v>48</v>
      </c>
      <c r="F64" s="8">
        <v>97.995360000000005</v>
      </c>
      <c r="G64" s="8">
        <v>1308</v>
      </c>
      <c r="H64" s="11">
        <v>7.492E-2</v>
      </c>
      <c r="I64" s="8">
        <v>156.99426</v>
      </c>
      <c r="J64" s="8">
        <v>1959</v>
      </c>
      <c r="K64" s="11">
        <v>8.0140000000000003E-2</v>
      </c>
      <c r="L64" s="4">
        <f t="shared" si="4"/>
        <v>7.7530000000000002E-2</v>
      </c>
      <c r="M64" s="4">
        <f t="shared" si="0"/>
        <v>3.6910973977937796E-3</v>
      </c>
      <c r="N64" s="4">
        <f t="shared" si="1"/>
        <v>1.3624200000000013E-5</v>
      </c>
      <c r="O64" s="22">
        <f t="shared" si="5"/>
        <v>1.9049736603854973E-4</v>
      </c>
      <c r="P64" s="8"/>
      <c r="Q64" s="8"/>
      <c r="R64" s="9"/>
      <c r="S64" s="8"/>
      <c r="T64" s="8"/>
      <c r="U64" s="9"/>
      <c r="V64" s="8"/>
      <c r="W64" s="8"/>
      <c r="X64" s="9"/>
      <c r="Y64" s="8"/>
      <c r="Z64" s="8"/>
      <c r="AA64" s="9"/>
      <c r="AB64" s="8"/>
      <c r="AC64" s="8"/>
      <c r="AD64" s="9"/>
      <c r="AE64" s="8"/>
      <c r="AF64" s="8"/>
      <c r="AG64" s="9"/>
      <c r="AH64" s="8"/>
      <c r="AI64" s="8"/>
      <c r="AJ64" s="9"/>
      <c r="AK64" s="8"/>
      <c r="AL64" s="8"/>
      <c r="AM64" s="9"/>
      <c r="AN64" s="8"/>
      <c r="AO64" s="8"/>
      <c r="AP64" s="9"/>
      <c r="AQ64" s="10"/>
      <c r="AR64" s="9"/>
      <c r="AS64" s="8"/>
      <c r="AT64" s="11"/>
    </row>
    <row r="65" spans="1:46">
      <c r="A65" s="2" t="s">
        <v>80</v>
      </c>
      <c r="B65" s="2" t="s">
        <v>52</v>
      </c>
      <c r="C65" s="3">
        <v>9287</v>
      </c>
      <c r="D65" s="18" t="s">
        <v>48</v>
      </c>
      <c r="E65" s="24" t="s">
        <v>49</v>
      </c>
      <c r="F65" s="8">
        <v>0</v>
      </c>
      <c r="G65" s="8">
        <v>3411</v>
      </c>
      <c r="H65" s="11">
        <v>0</v>
      </c>
      <c r="I65" s="8">
        <v>1</v>
      </c>
      <c r="J65" s="8">
        <v>6259</v>
      </c>
      <c r="K65" s="11">
        <v>1.5976993129892953E-4</v>
      </c>
      <c r="L65" s="4">
        <f t="shared" si="4"/>
        <v>7.9884965649464765E-5</v>
      </c>
      <c r="M65" s="4">
        <f t="shared" si="0"/>
        <v>1.1297440185118189E-4</v>
      </c>
      <c r="N65" s="4">
        <f t="shared" si="1"/>
        <v>1.2763215473632332E-8</v>
      </c>
      <c r="O65" s="22">
        <f t="shared" si="5"/>
        <v>1.5978269553407364E-4</v>
      </c>
      <c r="P65" s="8"/>
      <c r="Q65" s="8"/>
      <c r="R65" s="9"/>
      <c r="S65" s="8"/>
      <c r="T65" s="8"/>
      <c r="U65" s="9"/>
      <c r="V65" s="8"/>
      <c r="W65" s="8"/>
      <c r="X65" s="9"/>
      <c r="Y65" s="8"/>
      <c r="Z65" s="8"/>
      <c r="AA65" s="9"/>
      <c r="AB65" s="8"/>
      <c r="AC65" s="8"/>
      <c r="AD65" s="9"/>
      <c r="AE65" s="8"/>
      <c r="AF65" s="8"/>
      <c r="AG65" s="9"/>
      <c r="AH65" s="8"/>
      <c r="AI65" s="8"/>
      <c r="AJ65" s="9"/>
      <c r="AK65" s="8"/>
      <c r="AL65" s="8"/>
      <c r="AM65" s="9"/>
      <c r="AN65" s="8"/>
      <c r="AO65" s="8"/>
      <c r="AP65" s="9"/>
      <c r="AQ65" s="10"/>
      <c r="AR65" s="9"/>
      <c r="AS65" s="8"/>
      <c r="AT65" s="11"/>
    </row>
    <row r="66" spans="1:46">
      <c r="A66" s="2" t="s">
        <v>80</v>
      </c>
      <c r="B66" s="2" t="s">
        <v>52</v>
      </c>
      <c r="C66" s="3">
        <v>10096</v>
      </c>
      <c r="D66" s="18" t="s">
        <v>55</v>
      </c>
      <c r="E66" s="24" t="s">
        <v>49</v>
      </c>
      <c r="F66" s="8">
        <v>10</v>
      </c>
      <c r="G66" s="8">
        <v>3011</v>
      </c>
      <c r="H66" s="11">
        <v>3.3211557622052474E-3</v>
      </c>
      <c r="I66" s="8">
        <v>4.9939999999999998</v>
      </c>
      <c r="J66" s="8">
        <v>1816</v>
      </c>
      <c r="K66" s="11">
        <v>2.7499999999999998E-3</v>
      </c>
      <c r="L66" s="4">
        <f t="shared" si="4"/>
        <v>3.0355778811026234E-3</v>
      </c>
      <c r="M66" s="4">
        <f t="shared" si="0"/>
        <v>4.0386811256910176E-4</v>
      </c>
      <c r="N66" s="4">
        <f t="shared" si="1"/>
        <v>1.6310945235012865E-7</v>
      </c>
      <c r="O66" s="22">
        <f t="shared" si="5"/>
        <v>5.3896193011827895E-5</v>
      </c>
      <c r="P66" s="8"/>
      <c r="Q66" s="8"/>
      <c r="R66" s="9"/>
      <c r="S66" s="8"/>
      <c r="T66" s="8"/>
      <c r="U66" s="9"/>
      <c r="V66" s="8"/>
      <c r="W66" s="8"/>
      <c r="X66" s="9"/>
      <c r="Y66" s="8"/>
      <c r="Z66" s="8"/>
      <c r="AA66" s="9"/>
      <c r="AB66" s="8"/>
      <c r="AC66" s="8"/>
      <c r="AD66" s="9"/>
      <c r="AE66" s="8"/>
      <c r="AF66" s="8"/>
      <c r="AG66" s="9"/>
      <c r="AH66" s="8"/>
      <c r="AI66" s="8"/>
      <c r="AJ66" s="9"/>
      <c r="AK66" s="8"/>
      <c r="AL66" s="8"/>
      <c r="AM66" s="9"/>
      <c r="AN66" s="8"/>
      <c r="AO66" s="8"/>
      <c r="AP66" s="9"/>
      <c r="AQ66" s="10"/>
      <c r="AR66" s="9"/>
      <c r="AS66" s="8"/>
      <c r="AT66" s="11"/>
    </row>
    <row r="67" spans="1:46">
      <c r="A67" s="2" t="s">
        <v>81</v>
      </c>
      <c r="B67" s="2" t="s">
        <v>52</v>
      </c>
      <c r="C67" s="3">
        <v>6570</v>
      </c>
      <c r="D67" s="18" t="s">
        <v>55</v>
      </c>
      <c r="E67" s="24" t="s">
        <v>49</v>
      </c>
      <c r="F67" s="8">
        <v>314.00673</v>
      </c>
      <c r="G67" s="8">
        <v>1349</v>
      </c>
      <c r="H67" s="11">
        <v>0.23277</v>
      </c>
      <c r="I67" s="8">
        <v>312.00497999999999</v>
      </c>
      <c r="J67" s="8">
        <v>1399</v>
      </c>
      <c r="K67" s="11">
        <v>0.22302</v>
      </c>
      <c r="L67" s="4">
        <f t="shared" ref="L67:L75" si="8">AVERAGE(H67,K67)</f>
        <v>0.22789500000000001</v>
      </c>
      <c r="M67" s="4">
        <f t="shared" ref="M67:M75" si="9">STDEV(H67,K67)</f>
        <v>6.8942911165688452E-3</v>
      </c>
      <c r="N67" s="4">
        <f t="shared" ref="N67:N75" si="10">VAR(H67,K67)</f>
        <v>4.7531250000000088E-5</v>
      </c>
      <c r="O67" s="22">
        <f t="shared" ref="O67:O75" si="11">N67/(L67*(1-L67))</f>
        <v>2.701270488772763E-4</v>
      </c>
      <c r="P67" s="8"/>
      <c r="Q67" s="8"/>
      <c r="R67" s="9"/>
      <c r="S67" s="8"/>
      <c r="T67" s="8"/>
      <c r="U67" s="9"/>
      <c r="V67" s="8"/>
      <c r="W67" s="8"/>
      <c r="X67" s="9"/>
      <c r="Y67" s="8"/>
      <c r="Z67" s="8"/>
      <c r="AA67" s="9"/>
      <c r="AB67" s="8"/>
      <c r="AC67" s="8"/>
      <c r="AD67" s="9"/>
      <c r="AE67" s="8"/>
      <c r="AF67" s="8"/>
      <c r="AG67" s="9"/>
      <c r="AH67" s="8"/>
      <c r="AI67" s="8"/>
      <c r="AJ67" s="9"/>
      <c r="AK67" s="8"/>
      <c r="AL67" s="8"/>
      <c r="AM67" s="9"/>
      <c r="AN67" s="8"/>
      <c r="AO67" s="8"/>
      <c r="AP67" s="9"/>
      <c r="AQ67" s="10"/>
      <c r="AR67" s="9"/>
      <c r="AS67" s="8"/>
      <c r="AT67" s="11"/>
    </row>
    <row r="68" spans="1:46">
      <c r="A68" s="2" t="s">
        <v>81</v>
      </c>
      <c r="B68" s="2" t="s">
        <v>52</v>
      </c>
      <c r="C68" s="3">
        <v>133</v>
      </c>
      <c r="D68" s="18" t="s">
        <v>48</v>
      </c>
      <c r="E68" s="24" t="s">
        <v>49</v>
      </c>
      <c r="F68" s="8">
        <v>17.005479999999999</v>
      </c>
      <c r="G68" s="8">
        <v>1244</v>
      </c>
      <c r="H68" s="11">
        <v>1.367E-2</v>
      </c>
      <c r="I68" s="8">
        <v>27.002429999999997</v>
      </c>
      <c r="J68" s="8">
        <v>1413</v>
      </c>
      <c r="K68" s="11">
        <v>1.9109999999999999E-2</v>
      </c>
      <c r="L68" s="4">
        <f t="shared" si="8"/>
        <v>1.6389999999999998E-2</v>
      </c>
      <c r="M68" s="4">
        <f t="shared" si="9"/>
        <v>3.8466608896548177E-3</v>
      </c>
      <c r="N68" s="4">
        <f t="shared" si="10"/>
        <v>1.4796799999999994E-5</v>
      </c>
      <c r="O68" s="22">
        <f t="shared" si="11"/>
        <v>9.1783774750280305E-4</v>
      </c>
      <c r="P68" s="8"/>
      <c r="Q68" s="8"/>
      <c r="R68" s="9"/>
      <c r="S68" s="8"/>
      <c r="T68" s="8"/>
      <c r="U68" s="9"/>
      <c r="V68" s="8"/>
      <c r="W68" s="8"/>
      <c r="X68" s="9"/>
      <c r="Y68" s="8"/>
      <c r="Z68" s="8"/>
      <c r="AA68" s="9"/>
      <c r="AB68" s="8"/>
      <c r="AC68" s="8"/>
      <c r="AD68" s="9"/>
      <c r="AE68" s="8"/>
      <c r="AF68" s="8"/>
      <c r="AG68" s="9"/>
      <c r="AH68" s="8"/>
      <c r="AI68" s="8"/>
      <c r="AJ68" s="9"/>
      <c r="AK68" s="8"/>
      <c r="AL68" s="8"/>
      <c r="AM68" s="9"/>
      <c r="AN68" s="8"/>
      <c r="AO68" s="8"/>
      <c r="AP68" s="9"/>
      <c r="AQ68" s="10"/>
      <c r="AR68" s="9"/>
      <c r="AS68" s="8"/>
      <c r="AT68" s="11"/>
    </row>
    <row r="69" spans="1:46">
      <c r="A69" s="2" t="s">
        <v>82</v>
      </c>
      <c r="B69" s="2" t="s">
        <v>52</v>
      </c>
      <c r="C69" s="3">
        <v>133</v>
      </c>
      <c r="D69" s="18" t="s">
        <v>48</v>
      </c>
      <c r="E69" s="24" t="s">
        <v>49</v>
      </c>
      <c r="F69" s="8">
        <v>51.007200000000005</v>
      </c>
      <c r="G69" s="8">
        <v>4240</v>
      </c>
      <c r="H69" s="11">
        <v>1.2030000000000001E-2</v>
      </c>
      <c r="I69" s="8">
        <v>47.989660000000001</v>
      </c>
      <c r="J69" s="8">
        <v>3758</v>
      </c>
      <c r="K69" s="11">
        <v>1.277E-2</v>
      </c>
      <c r="L69" s="4">
        <f t="shared" si="8"/>
        <v>1.2400000000000001E-2</v>
      </c>
      <c r="M69" s="4">
        <f t="shared" si="9"/>
        <v>5.2325901807804469E-4</v>
      </c>
      <c r="N69" s="4">
        <f t="shared" si="10"/>
        <v>2.737999999999995E-7</v>
      </c>
      <c r="O69" s="22">
        <f t="shared" si="11"/>
        <v>2.2357882909366423E-5</v>
      </c>
      <c r="P69" s="8"/>
      <c r="Q69" s="8"/>
      <c r="R69" s="9"/>
      <c r="S69" s="8"/>
      <c r="T69" s="8"/>
      <c r="U69" s="9"/>
      <c r="V69" s="8"/>
      <c r="W69" s="8"/>
      <c r="X69" s="9"/>
      <c r="Y69" s="8"/>
      <c r="Z69" s="8"/>
      <c r="AA69" s="9"/>
      <c r="AB69" s="8"/>
      <c r="AC69" s="8"/>
      <c r="AD69" s="9"/>
      <c r="AE69" s="8"/>
      <c r="AF69" s="8"/>
      <c r="AG69" s="9"/>
      <c r="AH69" s="8"/>
      <c r="AI69" s="8"/>
      <c r="AJ69" s="9"/>
      <c r="AK69" s="8"/>
      <c r="AL69" s="8"/>
      <c r="AM69" s="9"/>
      <c r="AN69" s="8"/>
      <c r="AO69" s="8"/>
      <c r="AP69" s="9"/>
      <c r="AQ69" s="10"/>
      <c r="AR69" s="9"/>
      <c r="AS69" s="8"/>
      <c r="AT69" s="11"/>
    </row>
    <row r="70" spans="1:46">
      <c r="A70" s="2" t="s">
        <v>82</v>
      </c>
      <c r="B70" s="2" t="s">
        <v>52</v>
      </c>
      <c r="C70" s="3">
        <v>11977</v>
      </c>
      <c r="D70" s="18" t="s">
        <v>55</v>
      </c>
      <c r="E70" s="24" t="s">
        <v>49</v>
      </c>
      <c r="F70" s="8">
        <v>226.99688</v>
      </c>
      <c r="G70" s="8">
        <v>4867</v>
      </c>
      <c r="H70" s="11">
        <v>4.6640000000000001E-2</v>
      </c>
      <c r="I70" s="8">
        <v>189.99288000000001</v>
      </c>
      <c r="J70" s="8">
        <v>4554</v>
      </c>
      <c r="K70" s="11">
        <v>4.172E-2</v>
      </c>
      <c r="L70" s="4">
        <f t="shared" si="8"/>
        <v>4.4179999999999997E-2</v>
      </c>
      <c r="M70" s="4">
        <f t="shared" si="9"/>
        <v>3.4789653634378142E-3</v>
      </c>
      <c r="N70" s="4">
        <f t="shared" si="10"/>
        <v>1.2103200000000003E-5</v>
      </c>
      <c r="O70" s="22">
        <f t="shared" si="11"/>
        <v>2.8661464971039831E-4</v>
      </c>
      <c r="P70" s="8"/>
      <c r="Q70" s="8"/>
      <c r="R70" s="9"/>
      <c r="S70" s="8"/>
      <c r="T70" s="8"/>
      <c r="U70" s="9"/>
      <c r="V70" s="8"/>
      <c r="W70" s="8"/>
      <c r="X70" s="9"/>
      <c r="Y70" s="8"/>
      <c r="Z70" s="8"/>
      <c r="AA70" s="9"/>
      <c r="AB70" s="8"/>
      <c r="AC70" s="8"/>
      <c r="AD70" s="9"/>
      <c r="AE70" s="8"/>
      <c r="AF70" s="8"/>
      <c r="AG70" s="9"/>
      <c r="AH70" s="8"/>
      <c r="AI70" s="8"/>
      <c r="AJ70" s="9"/>
      <c r="AK70" s="8"/>
      <c r="AL70" s="8"/>
      <c r="AM70" s="9"/>
      <c r="AN70" s="8"/>
      <c r="AO70" s="8"/>
      <c r="AP70" s="9"/>
      <c r="AQ70" s="10"/>
      <c r="AR70" s="9"/>
      <c r="AS70" s="8"/>
      <c r="AT70" s="11"/>
    </row>
    <row r="71" spans="1:46">
      <c r="A71" s="2" t="s">
        <v>82</v>
      </c>
      <c r="B71" s="2" t="s">
        <v>52</v>
      </c>
      <c r="C71" s="3">
        <v>14642</v>
      </c>
      <c r="D71" s="18" t="s">
        <v>55</v>
      </c>
      <c r="E71" s="24" t="s">
        <v>49</v>
      </c>
      <c r="F71" s="8">
        <v>672.99123999999995</v>
      </c>
      <c r="G71" s="8">
        <v>4267</v>
      </c>
      <c r="H71" s="11">
        <v>0.15772</v>
      </c>
      <c r="I71" s="8">
        <v>697.98059999999998</v>
      </c>
      <c r="J71" s="8">
        <v>4835</v>
      </c>
      <c r="K71" s="11">
        <v>0.14435999999999999</v>
      </c>
      <c r="L71" s="4">
        <f t="shared" si="8"/>
        <v>0.15104000000000001</v>
      </c>
      <c r="M71" s="4">
        <f t="shared" si="9"/>
        <v>9.4469465966522826E-3</v>
      </c>
      <c r="N71" s="4">
        <f t="shared" si="10"/>
        <v>8.9244800000000152E-5</v>
      </c>
      <c r="O71" s="22">
        <f t="shared" si="11"/>
        <v>6.9599114689478613E-4</v>
      </c>
      <c r="P71" s="8"/>
      <c r="Q71" s="8"/>
      <c r="R71" s="9"/>
      <c r="S71" s="8"/>
      <c r="T71" s="8"/>
      <c r="U71" s="9"/>
      <c r="V71" s="8"/>
      <c r="W71" s="8"/>
      <c r="X71" s="9"/>
      <c r="Y71" s="8"/>
      <c r="Z71" s="8"/>
      <c r="AA71" s="9"/>
      <c r="AB71" s="8"/>
      <c r="AC71" s="8"/>
      <c r="AD71" s="9"/>
      <c r="AE71" s="8"/>
      <c r="AF71" s="8"/>
      <c r="AG71" s="9"/>
      <c r="AH71" s="8"/>
      <c r="AI71" s="8"/>
      <c r="AJ71" s="9"/>
      <c r="AK71" s="8"/>
      <c r="AL71" s="8"/>
      <c r="AM71" s="9"/>
      <c r="AN71" s="8"/>
      <c r="AO71" s="8"/>
      <c r="AP71" s="9"/>
      <c r="AQ71" s="10"/>
      <c r="AR71" s="9"/>
      <c r="AS71" s="8"/>
      <c r="AT71" s="11"/>
    </row>
    <row r="72" spans="1:46">
      <c r="A72" s="2" t="s">
        <v>83</v>
      </c>
      <c r="B72" s="2" t="s">
        <v>52</v>
      </c>
      <c r="C72" s="3">
        <v>133</v>
      </c>
      <c r="D72" s="18" t="s">
        <v>48</v>
      </c>
      <c r="E72" s="24" t="s">
        <v>49</v>
      </c>
      <c r="F72" s="8">
        <v>383.00808000000001</v>
      </c>
      <c r="G72" s="8">
        <v>1988</v>
      </c>
      <c r="H72" s="11">
        <v>0.19266</v>
      </c>
      <c r="I72" s="8">
        <v>456.00912000000005</v>
      </c>
      <c r="J72" s="8">
        <v>2394</v>
      </c>
      <c r="K72" s="11">
        <v>0.19048000000000001</v>
      </c>
      <c r="L72" s="4">
        <f t="shared" si="8"/>
        <v>0.19157000000000002</v>
      </c>
      <c r="M72" s="4">
        <f t="shared" si="9"/>
        <v>1.5414927829866646E-3</v>
      </c>
      <c r="N72" s="4">
        <f t="shared" si="10"/>
        <v>2.3761999999999727E-6</v>
      </c>
      <c r="O72" s="22">
        <f t="shared" si="11"/>
        <v>1.5343098422345437E-5</v>
      </c>
      <c r="P72" s="8"/>
      <c r="Q72" s="8"/>
      <c r="R72" s="9"/>
      <c r="S72" s="8"/>
      <c r="T72" s="8"/>
      <c r="U72" s="9"/>
      <c r="V72" s="8"/>
      <c r="W72" s="8"/>
      <c r="X72" s="9"/>
      <c r="Y72" s="8"/>
      <c r="Z72" s="8"/>
      <c r="AA72" s="9"/>
      <c r="AB72" s="8"/>
      <c r="AC72" s="8"/>
      <c r="AD72" s="9"/>
      <c r="AE72" s="8"/>
      <c r="AF72" s="8"/>
      <c r="AG72" s="9"/>
      <c r="AH72" s="8"/>
      <c r="AI72" s="8"/>
      <c r="AJ72" s="9"/>
      <c r="AK72" s="8"/>
      <c r="AL72" s="8"/>
      <c r="AM72" s="9"/>
      <c r="AN72" s="8"/>
      <c r="AO72" s="8"/>
      <c r="AP72" s="9"/>
      <c r="AQ72" s="10"/>
      <c r="AR72" s="9"/>
      <c r="AS72" s="8"/>
      <c r="AT72" s="11"/>
    </row>
    <row r="73" spans="1:46">
      <c r="A73" s="2" t="s">
        <v>83</v>
      </c>
      <c r="B73" s="2" t="s">
        <v>52</v>
      </c>
      <c r="C73" s="3">
        <v>14642</v>
      </c>
      <c r="D73" s="18" t="s">
        <v>55</v>
      </c>
      <c r="E73" s="24" t="s">
        <v>49</v>
      </c>
      <c r="F73" s="8">
        <v>217.99781999999999</v>
      </c>
      <c r="G73" s="8">
        <v>2439</v>
      </c>
      <c r="H73" s="11">
        <v>8.9380000000000001E-2</v>
      </c>
      <c r="I73" s="8">
        <v>194.99297999999999</v>
      </c>
      <c r="J73" s="8">
        <v>2769</v>
      </c>
      <c r="K73" s="11">
        <v>7.0419999999999996E-2</v>
      </c>
      <c r="L73" s="4">
        <f t="shared" si="8"/>
        <v>7.9899999999999999E-2</v>
      </c>
      <c r="M73" s="4">
        <f t="shared" si="9"/>
        <v>1.340674457129693E-2</v>
      </c>
      <c r="N73" s="4">
        <f t="shared" si="10"/>
        <v>1.7974079999999969E-4</v>
      </c>
      <c r="O73" s="22">
        <f t="shared" si="11"/>
        <v>2.4449211661299762E-3</v>
      </c>
      <c r="P73" s="8"/>
      <c r="Q73" s="8"/>
      <c r="R73" s="9"/>
      <c r="S73" s="8"/>
      <c r="T73" s="8"/>
      <c r="U73" s="9"/>
      <c r="V73" s="8"/>
      <c r="W73" s="8"/>
      <c r="X73" s="9"/>
      <c r="Y73" s="8"/>
      <c r="Z73" s="8"/>
      <c r="AA73" s="9"/>
      <c r="AB73" s="8"/>
      <c r="AC73" s="8"/>
      <c r="AD73" s="9"/>
      <c r="AE73" s="8"/>
      <c r="AF73" s="8"/>
      <c r="AG73" s="9"/>
      <c r="AH73" s="8"/>
      <c r="AI73" s="8"/>
      <c r="AJ73" s="9"/>
      <c r="AK73" s="8"/>
      <c r="AL73" s="8"/>
      <c r="AM73" s="9"/>
      <c r="AN73" s="8"/>
      <c r="AO73" s="8"/>
      <c r="AP73" s="9"/>
      <c r="AQ73" s="10"/>
      <c r="AR73" s="9"/>
      <c r="AS73" s="8"/>
      <c r="AT73" s="11"/>
    </row>
    <row r="74" spans="1:46">
      <c r="A74" s="2" t="s">
        <v>83</v>
      </c>
      <c r="B74" s="2" t="s">
        <v>52</v>
      </c>
      <c r="C74" s="3">
        <v>6570</v>
      </c>
      <c r="D74" s="18" t="s">
        <v>55</v>
      </c>
      <c r="E74" s="24" t="s">
        <v>49</v>
      </c>
      <c r="F74" s="8">
        <v>338.00015999999999</v>
      </c>
      <c r="G74" s="8">
        <v>2568</v>
      </c>
      <c r="H74" s="11">
        <v>0.13161999999999999</v>
      </c>
      <c r="I74" s="8">
        <v>358.00866000000002</v>
      </c>
      <c r="J74" s="8">
        <v>2973</v>
      </c>
      <c r="K74" s="11">
        <v>0.12042</v>
      </c>
      <c r="L74" s="4">
        <f t="shared" si="8"/>
        <v>0.12601999999999999</v>
      </c>
      <c r="M74" s="4">
        <f t="shared" si="9"/>
        <v>7.919595949289324E-3</v>
      </c>
      <c r="N74" s="4">
        <f t="shared" si="10"/>
        <v>6.271999999999986E-5</v>
      </c>
      <c r="O74" s="22">
        <f t="shared" si="11"/>
        <v>5.6946243389064907E-4</v>
      </c>
      <c r="P74" s="8"/>
      <c r="Q74" s="8"/>
      <c r="R74" s="9"/>
      <c r="S74" s="8"/>
      <c r="T74" s="8"/>
      <c r="U74" s="9"/>
      <c r="V74" s="8"/>
      <c r="W74" s="8"/>
      <c r="X74" s="9"/>
      <c r="Y74" s="8"/>
      <c r="Z74" s="8"/>
      <c r="AA74" s="9"/>
      <c r="AB74" s="8"/>
      <c r="AC74" s="8"/>
      <c r="AD74" s="9"/>
      <c r="AE74" s="8"/>
      <c r="AF74" s="8"/>
      <c r="AG74" s="9"/>
      <c r="AH74" s="8"/>
      <c r="AI74" s="8"/>
      <c r="AJ74" s="9"/>
      <c r="AK74" s="8"/>
      <c r="AL74" s="8"/>
      <c r="AM74" s="9"/>
      <c r="AN74" s="8"/>
      <c r="AO74" s="8"/>
      <c r="AP74" s="9"/>
      <c r="AQ74" s="10"/>
      <c r="AR74" s="9"/>
      <c r="AS74" s="8"/>
      <c r="AT74" s="11"/>
    </row>
    <row r="75" spans="1:46">
      <c r="A75" s="2" t="s">
        <v>59</v>
      </c>
      <c r="B75" s="2" t="s">
        <v>52</v>
      </c>
      <c r="C75" s="3">
        <v>7138</v>
      </c>
      <c r="D75" s="18" t="s">
        <v>48</v>
      </c>
      <c r="E75" s="24" t="s">
        <v>49</v>
      </c>
      <c r="F75" s="8">
        <v>5</v>
      </c>
      <c r="G75" s="8">
        <v>4132</v>
      </c>
      <c r="H75" s="11">
        <v>1.2100677637947724E-3</v>
      </c>
      <c r="I75" s="8">
        <v>6.9883199999999999</v>
      </c>
      <c r="J75" s="8">
        <v>2532</v>
      </c>
      <c r="K75" s="11">
        <v>2.7599999999999999E-3</v>
      </c>
      <c r="L75" s="4">
        <f t="shared" si="8"/>
        <v>1.985033881897386E-3</v>
      </c>
      <c r="M75" s="4">
        <f t="shared" si="9"/>
        <v>1.0959675946003462E-3</v>
      </c>
      <c r="N75" s="4">
        <f t="shared" si="10"/>
        <v>1.2011449684140686E-6</v>
      </c>
      <c r="O75" s="22">
        <f t="shared" si="11"/>
        <v>6.0630402090657975E-4</v>
      </c>
      <c r="P75" s="8"/>
      <c r="Q75" s="8"/>
      <c r="R75" s="9"/>
      <c r="S75" s="8"/>
      <c r="T75" s="8"/>
      <c r="U75" s="9"/>
      <c r="V75" s="8"/>
      <c r="W75" s="8"/>
      <c r="X75" s="9"/>
      <c r="Y75" s="8"/>
      <c r="Z75" s="8"/>
      <c r="AA75" s="9"/>
      <c r="AB75" s="8"/>
      <c r="AC75" s="8"/>
      <c r="AD75" s="9"/>
      <c r="AE75" s="8"/>
      <c r="AF75" s="8"/>
      <c r="AG75" s="9"/>
      <c r="AH75" s="8"/>
      <c r="AI75" s="8"/>
      <c r="AJ75" s="9"/>
      <c r="AK75" s="8"/>
      <c r="AL75" s="8"/>
      <c r="AM75" s="9"/>
      <c r="AN75" s="8"/>
      <c r="AO75" s="8"/>
      <c r="AP75" s="9"/>
      <c r="AQ75" s="10"/>
      <c r="AR75" s="9"/>
      <c r="AS75" s="8"/>
      <c r="AT75" s="11"/>
    </row>
    <row r="76" spans="1:46">
      <c r="L76" s="5"/>
    </row>
    <row r="77" spans="1:46">
      <c r="L7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2020-05-03T15:40:55Z</dcterms:modified>
</cp:coreProperties>
</file>